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21660" windowHeight="3405" activeTab="0"/>
  </bookViews>
  <sheets>
    <sheet name="Plan1" sheetId="1" r:id="rId1"/>
    <sheet name="Plan2" sheetId="2" r:id="rId2"/>
    <sheet name="APOIO" sheetId="3" r:id="rId3"/>
    <sheet name="Plan3" sheetId="4" r:id="rId4"/>
    <sheet name="Plan4" sheetId="5" r:id="rId5"/>
  </sheets>
  <externalReferences>
    <externalReference r:id="rId8"/>
  </externalReferences>
  <definedNames>
    <definedName name="_xlfn.BAHTTEXT" hidden="1">#NAME?</definedName>
    <definedName name="_xlnm.Print_Titles" localSheetId="0">'Plan1'!$1:$12</definedName>
    <definedName name="_xlnm.Print_Titles" localSheetId="4">'Plan4'!$1:$12</definedName>
  </definedNames>
  <calcPr fullCalcOnLoad="1"/>
</workbook>
</file>

<file path=xl/sharedStrings.xml><?xml version="1.0" encoding="utf-8"?>
<sst xmlns="http://schemas.openxmlformats.org/spreadsheetml/2006/main" count="4532" uniqueCount="2195">
  <si>
    <t>LOCAL:</t>
  </si>
  <si>
    <t>CÓDIGO</t>
  </si>
  <si>
    <t>DESCRIÇÃO DOS SERVIÇOS</t>
  </si>
  <si>
    <t>UNID.</t>
  </si>
  <si>
    <t>QUANT.</t>
  </si>
  <si>
    <t>P.MAT.</t>
  </si>
  <si>
    <t>DATA:</t>
  </si>
  <si>
    <t>TOTAL DO ITEM</t>
  </si>
  <si>
    <t>ORÇAMENTO ESTIMATIVO</t>
  </si>
  <si>
    <t>P. TOTAL</t>
  </si>
  <si>
    <t>CUSTO TOTAL R$</t>
  </si>
  <si>
    <t>P. UNIT.</t>
  </si>
  <si>
    <t>P.M.O.</t>
  </si>
  <si>
    <t>ÁREA:</t>
  </si>
  <si>
    <t>ML</t>
  </si>
  <si>
    <t>VALOR GLOBAL R$</t>
  </si>
  <si>
    <t xml:space="preserve">OBRA: </t>
  </si>
  <si>
    <t>UD</t>
  </si>
  <si>
    <t>BDI 24,09 % R$</t>
  </si>
  <si>
    <t>ADMINISTRAÇÃO LOCAL</t>
  </si>
  <si>
    <t>m2</t>
  </si>
  <si>
    <t>REVESTIMENTO COM CERAMICA 30x60cm</t>
  </si>
  <si>
    <t>ELETRODUTOS, CONDUTORES, LUMINÁRIAS, INTERRUP., TOMADAS, ETC.(RELAÇÃO EM ANEXO)</t>
  </si>
  <si>
    <t>TUBOS, CONEXÕES, LOUÇAS, METAIS, ETC (RELAÇÃO EM ANEXO)</t>
  </si>
  <si>
    <t xml:space="preserve">NOVA ROMA - GO </t>
  </si>
  <si>
    <t>ÁREA PÚBLICA</t>
  </si>
  <si>
    <t>10.979,33 m²</t>
  </si>
  <si>
    <r>
      <rPr>
        <b/>
        <sz val="7"/>
        <rFont val="Arial"/>
        <family val="2"/>
      </rPr>
      <t>Código auxiliar</t>
    </r>
  </si>
  <si>
    <r>
      <rPr>
        <b/>
        <sz val="7"/>
        <rFont val="Arial"/>
        <family val="2"/>
      </rPr>
      <t>Serviço</t>
    </r>
  </si>
  <si>
    <r>
      <rPr>
        <b/>
        <sz val="7"/>
        <rFont val="Arial"/>
        <family val="2"/>
      </rPr>
      <t>Unidade</t>
    </r>
  </si>
  <si>
    <r>
      <rPr>
        <b/>
        <sz val="7"/>
        <rFont val="Arial"/>
        <family val="2"/>
      </rPr>
      <t>Material</t>
    </r>
  </si>
  <si>
    <r>
      <rPr>
        <b/>
        <sz val="7"/>
        <rFont val="Arial"/>
        <family val="2"/>
      </rPr>
      <t>Mão-de-obra</t>
    </r>
  </si>
  <si>
    <r>
      <rPr>
        <b/>
        <sz val="7"/>
        <rFont val="Arial"/>
        <family val="2"/>
      </rPr>
      <t>Total</t>
    </r>
  </si>
  <si>
    <r>
      <rPr>
        <b/>
        <sz val="7"/>
        <rFont val="Arial"/>
        <family val="2"/>
      </rPr>
      <t>SERVIÇOS PRELIMINARES</t>
    </r>
  </si>
  <si>
    <r>
      <rPr>
        <sz val="7"/>
        <rFont val="Arial"/>
        <family val="2"/>
      </rPr>
      <t>DEMOLIÇÃO - COBERTURA TELHA METÁLICA</t>
    </r>
  </si>
  <si>
    <r>
      <rPr>
        <sz val="7"/>
        <rFont val="Arial"/>
        <family val="2"/>
      </rPr>
      <t>m2</t>
    </r>
  </si>
  <si>
    <r>
      <rPr>
        <sz val="7"/>
        <rFont val="Arial"/>
        <family val="2"/>
      </rPr>
      <t>DEMOLICAO COBERTURA TELHA CERAMICA</t>
    </r>
  </si>
  <si>
    <r>
      <rPr>
        <sz val="7"/>
        <rFont val="Arial"/>
        <family val="2"/>
      </rPr>
      <t>DEMOLICAO-COBERTURA TELHA FIBROCIMENTO/FIBRA DE VIDRO/SIMILARES</t>
    </r>
  </si>
  <si>
    <r>
      <rPr>
        <sz val="7"/>
        <rFont val="Arial"/>
        <family val="2"/>
      </rPr>
      <t>DEMOLIÇÃO ESTRUTURA EM MADEIRA TELHADO</t>
    </r>
  </si>
  <si>
    <r>
      <rPr>
        <sz val="7"/>
        <rFont val="Arial"/>
        <family val="2"/>
      </rPr>
      <t>DEMOLIÇÃO DE RIPAS</t>
    </r>
  </si>
  <si>
    <r>
      <rPr>
        <sz val="7"/>
        <rFont val="Arial"/>
        <family val="2"/>
      </rPr>
      <t>DEMOL.FORRO PAULISTA C/TRANSP.ATE CB.E CARGA</t>
    </r>
  </si>
  <si>
    <r>
      <rPr>
        <sz val="7"/>
        <rFont val="Arial"/>
        <family val="2"/>
      </rPr>
      <t>RETIRADA DE JANELAS OU PORTAIS</t>
    </r>
  </si>
  <si>
    <r>
      <rPr>
        <sz val="7"/>
        <rFont val="Arial"/>
        <family val="2"/>
      </rPr>
      <t>CORTE/DESTOC./RETIRADA/REATERRO (MANUAIS) DE ÁRVORE GRANDE PORTE C/ TRANSP.ATE C.B.E CARGA</t>
    </r>
  </si>
  <si>
    <r>
      <rPr>
        <sz val="7"/>
        <rFont val="Arial"/>
        <family val="2"/>
      </rPr>
      <t>Un</t>
    </r>
  </si>
  <si>
    <r>
      <rPr>
        <sz val="7"/>
        <rFont val="Arial"/>
        <family val="2"/>
      </rPr>
      <t>DEMOL.PISOS/VIGAS DE MAD.C/TRANSP.ATE CB. E CARGA</t>
    </r>
  </si>
  <si>
    <r>
      <rPr>
        <sz val="7"/>
        <rFont val="Arial"/>
        <family val="2"/>
      </rPr>
      <t>DEM.PISO CIMENT.SOBRE LASTRO CONC.C/TR.ATE CB. E CARGA</t>
    </r>
  </si>
  <si>
    <r>
      <rPr>
        <sz val="7"/>
        <rFont val="Arial"/>
        <family val="2"/>
      </rPr>
      <t>DEMOL.PISO LADRILHO/HIDRAUL.C/TR.ATE CB. E CARGA</t>
    </r>
  </si>
  <si>
    <r>
      <rPr>
        <sz val="7"/>
        <rFont val="Arial"/>
        <family val="2"/>
      </rPr>
      <t>DEM.PISO CERAM.SOBRE LASTRO CONC.C/TR.CB.E CARGA</t>
    </r>
  </si>
  <si>
    <r>
      <rPr>
        <sz val="7"/>
        <rFont val="Arial"/>
        <family val="2"/>
      </rPr>
      <t>DEM.PISO CERAM. INCLUS. RETIRADA DE CONTRAPISO SOBRE LASTRO CONC.C/ TR.CB.E CARGA</t>
    </r>
  </si>
  <si>
    <r>
      <rPr>
        <sz val="7"/>
        <rFont val="Arial"/>
        <family val="2"/>
      </rPr>
      <t>DEMOL.-ASSOALHO DE MAD.C/TRANSP.ATE CB.E CARGA</t>
    </r>
  </si>
  <si>
    <r>
      <rPr>
        <sz val="7"/>
        <rFont val="Arial"/>
        <family val="2"/>
      </rPr>
      <t>DEMOL.-REVEST.C/AZULEJOS C/TRANSP.ATE CB. E CARGA</t>
    </r>
  </si>
  <si>
    <r>
      <rPr>
        <sz val="7"/>
        <rFont val="Arial"/>
        <family val="2"/>
      </rPr>
      <t>DEMOLICAO DE LAMBRIS C/APROVEITAMENTO</t>
    </r>
  </si>
  <si>
    <r>
      <rPr>
        <sz val="7"/>
        <rFont val="Arial"/>
        <family val="2"/>
      </rPr>
      <t>DEMOL.REVEST.C/ARGAMASSA C/TR.ATE CB.E CARGA</t>
    </r>
  </si>
  <si>
    <r>
      <rPr>
        <sz val="7"/>
        <rFont val="Arial"/>
        <family val="2"/>
      </rPr>
      <t>DEM.ALVEN.TIJOLO S/REAP. C/TR.ATE CB. E CARGA</t>
    </r>
  </si>
  <si>
    <r>
      <rPr>
        <sz val="7"/>
        <rFont val="Arial"/>
        <family val="2"/>
      </rPr>
      <t>m3</t>
    </r>
  </si>
  <si>
    <r>
      <rPr>
        <sz val="7"/>
        <rFont val="Arial"/>
        <family val="2"/>
      </rPr>
      <t>DEMOLICAO-ALVEN. TIJOLO C/REAPROVEITAMENTO</t>
    </r>
  </si>
  <si>
    <r>
      <rPr>
        <sz val="7"/>
        <rFont val="Arial"/>
        <family val="2"/>
      </rPr>
      <t>DEM. MANUAL EM CONCR.SIMPLES C/TR.ATE CB.E CARGA (O.C.)</t>
    </r>
  </si>
  <si>
    <r>
      <rPr>
        <sz val="7"/>
        <rFont val="Arial"/>
        <family val="2"/>
      </rPr>
      <t>DEMOL.LAJE PRE-MOLD.MANUAL C/TR.ATE CB.E CARGA</t>
    </r>
  </si>
  <si>
    <r>
      <rPr>
        <sz val="7"/>
        <rFont val="Arial"/>
        <family val="2"/>
      </rPr>
      <t>DEMOLICAO - PISO INTERTRAVADO C/ EMPILHAMENTO</t>
    </r>
  </si>
  <si>
    <r>
      <rPr>
        <sz val="7"/>
        <rFont val="Arial"/>
        <family val="2"/>
      </rPr>
      <t>DEM.LAJE CONC. ARM.MANUAL C/TR.ATE CB.E CARGA (OC)</t>
    </r>
  </si>
  <si>
    <r>
      <rPr>
        <sz val="7"/>
        <rFont val="Arial"/>
        <family val="2"/>
      </rPr>
      <t>DEM.PILAR CONC.ARM.MANUAL C/TR.ATE CB.E CARGA(OC)</t>
    </r>
  </si>
  <si>
    <r>
      <rPr>
        <sz val="7"/>
        <rFont val="Arial"/>
        <family val="2"/>
      </rPr>
      <t>DEM.VIGAS CONC. ARM.MANUAL C/TR.ATE C.B. E CARGA</t>
    </r>
  </si>
  <si>
    <r>
      <rPr>
        <sz val="7"/>
        <rFont val="Arial"/>
        <family val="2"/>
      </rPr>
      <t>DEMOL.ALAMBR.POSTE CONC.C/TR. ATE CB. E CARGA</t>
    </r>
  </si>
  <si>
    <r>
      <rPr>
        <sz val="7"/>
        <rFont val="Arial"/>
        <family val="2"/>
      </rPr>
      <t>ML</t>
    </r>
  </si>
  <si>
    <r>
      <rPr>
        <sz val="7"/>
        <rFont val="Arial"/>
        <family val="2"/>
      </rPr>
      <t>DEM.FORRO PACOTE /ESTR.MAD.C/TR.ATE CB. E CARGA</t>
    </r>
  </si>
  <si>
    <r>
      <rPr>
        <sz val="7"/>
        <rFont val="Arial"/>
        <family val="2"/>
      </rPr>
      <t>DEMOL.PISO CARPETE C/TRANSP.ATE CAM.BASC.E CARGA</t>
    </r>
  </si>
  <si>
    <r>
      <rPr>
        <sz val="7"/>
        <rFont val="Arial"/>
        <family val="2"/>
      </rPr>
      <t>DEMOL.PISO VINILICO C/TRANSP.ATE CAM.BASC.E CARGA</t>
    </r>
  </si>
  <si>
    <r>
      <rPr>
        <sz val="7"/>
        <rFont val="Arial"/>
        <family val="2"/>
      </rPr>
      <t>DEM.DE FORRO GESSO C/TRANSP.ATE CB.E CARGA</t>
    </r>
  </si>
  <si>
    <r>
      <rPr>
        <sz val="7"/>
        <rFont val="Arial"/>
        <family val="2"/>
      </rPr>
      <t>DEM. ESTRUT. EM METALON PARA FORRO DE GESSO C/TR.CB E CARGA</t>
    </r>
  </si>
  <si>
    <r>
      <rPr>
        <sz val="7"/>
        <rFont val="Arial"/>
        <family val="2"/>
      </rPr>
      <t>DEMOLICAO DE CAIBROS E RIPAS</t>
    </r>
  </si>
  <si>
    <r>
      <rPr>
        <sz val="7"/>
        <rFont val="Arial"/>
        <family val="2"/>
      </rPr>
      <t>DEMOLIÇAO BACIA SANITARIA</t>
    </r>
  </si>
  <si>
    <r>
      <rPr>
        <sz val="7"/>
        <rFont val="Arial"/>
        <family val="2"/>
      </rPr>
      <t>DEMOLIÇAO DE LAVATÓRIO</t>
    </r>
  </si>
  <si>
    <r>
      <rPr>
        <sz val="7"/>
        <rFont val="Arial"/>
        <family val="2"/>
      </rPr>
      <t>DEMOLIÇAO DE BANCADAS</t>
    </r>
  </si>
  <si>
    <r>
      <rPr>
        <sz val="7"/>
        <rFont val="Arial"/>
        <family val="2"/>
      </rPr>
      <t>DEMOLIÇAO DE VÁLVULA DE DESCARGA</t>
    </r>
  </si>
  <si>
    <r>
      <rPr>
        <sz val="7"/>
        <rFont val="Arial"/>
        <family val="2"/>
      </rPr>
      <t>DEMOLIÇAO DE CAIXA DESCARGA EXTERNA</t>
    </r>
  </si>
  <si>
    <r>
      <rPr>
        <sz val="7"/>
        <rFont val="Arial"/>
        <family val="2"/>
      </rPr>
      <t>DEMOLIÇAO DE MEIO FIO COM REAPROVEITAMENTO</t>
    </r>
  </si>
  <si>
    <r>
      <rPr>
        <sz val="7"/>
        <rFont val="Arial"/>
        <family val="2"/>
      </rPr>
      <t>DEM. MEIO FIO SEM REAPROV.C/TR.ATE C B E CARGA</t>
    </r>
  </si>
  <si>
    <r>
      <rPr>
        <sz val="7"/>
        <rFont val="Arial"/>
        <family val="2"/>
      </rPr>
      <t>DEMOLIÇÃO MANUAL DE PAVIM.ASFALTICO C/TR.ATE C.B E CARGA</t>
    </r>
  </si>
  <si>
    <r>
      <rPr>
        <sz val="7"/>
        <rFont val="Arial"/>
        <family val="2"/>
      </rPr>
      <t>DEMOLIÇAO DE BACIA TURCA</t>
    </r>
  </si>
  <si>
    <r>
      <rPr>
        <sz val="7"/>
        <rFont val="Arial"/>
        <family val="2"/>
      </rPr>
      <t>DEMOLIÇÃO DE MICTÓRIO</t>
    </r>
  </si>
  <si>
    <r>
      <rPr>
        <sz val="7"/>
        <rFont val="Arial"/>
        <family val="2"/>
      </rPr>
      <t>DEMOLIÇÃO DE FORRO PVC INCLUSIVE ESTRUTURA DE SUSTENTAÇÃO</t>
    </r>
  </si>
  <si>
    <r>
      <rPr>
        <sz val="7"/>
        <rFont val="Arial"/>
        <family val="2"/>
      </rPr>
      <t>DEMOLIÇÃO DE FORRO PVC ( SOMENTE O FORRO)</t>
    </r>
  </si>
  <si>
    <r>
      <rPr>
        <sz val="7"/>
        <rFont val="Arial"/>
        <family val="2"/>
      </rPr>
      <t>DEM.DIVISÓRIAS PAINÉIS PRE-FABR.C/REAP.C/TRANS.ATE CB.E CARGA</t>
    </r>
  </si>
  <si>
    <r>
      <rPr>
        <sz val="7"/>
        <rFont val="Arial"/>
        <family val="2"/>
      </rPr>
      <t>DEMOL.DIVISÓRIA EM PEDRA/CONC.C/TRANSP.ATE C.B.CARGA</t>
    </r>
  </si>
  <si>
    <r>
      <rPr>
        <sz val="7"/>
        <rFont val="Arial"/>
        <family val="2"/>
      </rPr>
      <t>DEMOL.MURO/PAREDE PLACA PRÉ-MOLDADA C/TRANSP.C.B.E CARGA</t>
    </r>
  </si>
  <si>
    <r>
      <rPr>
        <sz val="7"/>
        <rFont val="Arial"/>
        <family val="2"/>
      </rPr>
      <t>DEMOLIÇÃO CALHAS/ RUFOS EM CHAPA C/TR.AT.C.B.E CARGA</t>
    </r>
  </si>
  <si>
    <r>
      <rPr>
        <sz val="7"/>
        <rFont val="Arial"/>
        <family val="2"/>
      </rPr>
      <t>DEMOLIÇÃO DE TELA DE ALAMBRADO</t>
    </r>
  </si>
  <si>
    <r>
      <rPr>
        <sz val="7"/>
        <rFont val="Arial"/>
        <family val="2"/>
      </rPr>
      <t>DEMOLIÇÃO DAS INSTALAÇÕES ELÉTRICAS E AFINS</t>
    </r>
  </si>
  <si>
    <r>
      <rPr>
        <sz val="7"/>
        <rFont val="Arial"/>
        <family val="2"/>
      </rPr>
      <t>H</t>
    </r>
  </si>
  <si>
    <r>
      <rPr>
        <sz val="7"/>
        <rFont val="Arial"/>
        <family val="2"/>
      </rPr>
      <t>DEMOLIÇÃO DAS INSTALAÇÕES HIDROSANITÁRIAS E AFINS</t>
    </r>
  </si>
  <si>
    <r>
      <rPr>
        <sz val="7"/>
        <rFont val="Arial"/>
        <family val="2"/>
      </rPr>
      <t>LIMPEZA MECANICA DE TERRENO</t>
    </r>
  </si>
  <si>
    <r>
      <rPr>
        <sz val="7"/>
        <rFont val="Arial"/>
        <family val="2"/>
      </rPr>
      <t>FERRAMENTAS</t>
    </r>
  </si>
  <si>
    <r>
      <rPr>
        <sz val="7"/>
        <rFont val="Arial"/>
        <family val="2"/>
      </rPr>
      <t>CORTE EM CAPOEIRA FINA A FOICE</t>
    </r>
  </si>
  <si>
    <r>
      <rPr>
        <sz val="7"/>
        <rFont val="Arial"/>
        <family val="2"/>
      </rPr>
      <t>RASPAGEM E LIMPEZA MANUAL DO TERRENO</t>
    </r>
  </si>
  <si>
    <r>
      <rPr>
        <sz val="7"/>
        <rFont val="Arial"/>
        <family val="2"/>
      </rPr>
      <t>CAPINA - (OBRAS CIVIS)</t>
    </r>
  </si>
  <si>
    <r>
      <rPr>
        <sz val="7"/>
        <rFont val="Arial"/>
        <family val="2"/>
      </rPr>
      <t>BARRACÃO DE OBRA-PD. "A" C/INST.ELET./HID-SANIT.29,04M</t>
    </r>
  </si>
  <si>
    <r>
      <rPr>
        <sz val="7"/>
        <rFont val="Arial"/>
        <family val="2"/>
      </rPr>
      <t>BARRACÃO DE OBRA-PD. "B" C/INST.ELET./HID-SANIT.39,93M</t>
    </r>
  </si>
  <si>
    <r>
      <rPr>
        <sz val="7"/>
        <rFont val="Arial"/>
        <family val="2"/>
      </rPr>
      <t>BARRACÃO DE OBRA-PD."C" C/INST.ELET./HID.SANIT-50,82M2</t>
    </r>
  </si>
  <si>
    <r>
      <rPr>
        <sz val="7"/>
        <rFont val="Arial"/>
        <family val="2"/>
      </rPr>
      <t>BARRACÃO DE OBRA-PD.AGETOP C/INST.ELET./HID-SAN.(6MM)</t>
    </r>
  </si>
  <si>
    <r>
      <rPr>
        <sz val="7"/>
        <rFont val="Arial"/>
        <family val="2"/>
      </rPr>
      <t>BARRACÃO DE OBRA-PD.AGETOP C/INST.ELET./HID-SAN.(COMP.10MM)</t>
    </r>
  </si>
  <si>
    <r>
      <rPr>
        <sz val="7"/>
        <rFont val="Arial"/>
        <family val="2"/>
      </rPr>
      <t>DEPÓSITO PARA CIMENTO PADRÃO AGETOP (2,20 X 2,262M) A=4,98 M2</t>
    </r>
  </si>
  <si>
    <r>
      <rPr>
        <sz val="7"/>
        <rFont val="Arial"/>
        <family val="2"/>
      </rPr>
      <t>LIGAÇÃO PROVISÓRIA DE ÁGUA ( INCLUSO RETIRADA DO ESGOTO SANITÁRIO) - PD. AGETOP</t>
    </r>
  </si>
  <si>
    <r>
      <rPr>
        <sz val="7"/>
        <rFont val="Arial"/>
        <family val="2"/>
      </rPr>
      <t>LIGAÇÃO PROVISÓRIA LUZ E FORÇA - PD. AGETOP</t>
    </r>
  </si>
  <si>
    <r>
      <rPr>
        <sz val="7"/>
        <rFont val="Arial"/>
        <family val="2"/>
      </rPr>
      <t>TAPUME CHAPA COMP.RESINADA 6MM C/ABERT.E PORTAO</t>
    </r>
  </si>
  <si>
    <r>
      <rPr>
        <sz val="7"/>
        <rFont val="Arial"/>
        <family val="2"/>
      </rPr>
      <t>TAPUME DE TABUA C/ ABERTURA E PORTÃO</t>
    </r>
  </si>
  <si>
    <r>
      <rPr>
        <sz val="7"/>
        <rFont val="Arial"/>
        <family val="2"/>
      </rPr>
      <t>LOCACAO DA OBRA</t>
    </r>
  </si>
  <si>
    <r>
      <rPr>
        <sz val="7"/>
        <rFont val="Arial"/>
        <family val="2"/>
      </rPr>
      <t>LOCACAO DA OBRA COM CAVALETE</t>
    </r>
  </si>
  <si>
    <r>
      <rPr>
        <sz val="7"/>
        <rFont val="Arial"/>
        <family val="2"/>
      </rPr>
      <t>LOCACAO DE PRACA</t>
    </r>
  </si>
  <si>
    <r>
      <rPr>
        <sz val="7"/>
        <rFont val="Arial"/>
        <family val="2"/>
      </rPr>
      <t>ABERTURA DE POCOS (CISTERNA) - AGUA POTAVEL</t>
    </r>
  </si>
  <si>
    <r>
      <rPr>
        <sz val="7"/>
        <rFont val="Arial"/>
        <family val="2"/>
      </rPr>
      <t>REVESTIMENTO DE POCOS (CISTERNA) C/TUBOS</t>
    </r>
  </si>
  <si>
    <r>
      <rPr>
        <sz val="7"/>
        <rFont val="Arial"/>
        <family val="2"/>
      </rPr>
      <t>LAJE CIRCULAR PARA POCOS (CISTERNA) C/ENCABECAMENTO</t>
    </r>
  </si>
  <si>
    <r>
      <rPr>
        <sz val="7"/>
        <rFont val="Arial"/>
        <family val="2"/>
      </rPr>
      <t>CONSTRUCAO DE BANDEJA SALVA VIDAS PRIMÁRIA DE MADEIRA - LARGURA 2, 50M</t>
    </r>
  </si>
  <si>
    <r>
      <rPr>
        <sz val="7"/>
        <rFont val="Arial"/>
        <family val="2"/>
      </rPr>
      <t>CONSTRUCAO DE BANDEJA SALVA VIDAS SECUNDÁRIA DE MADEIRA - LARGURA 1, 40M</t>
    </r>
  </si>
  <si>
    <r>
      <rPr>
        <sz val="7"/>
        <rFont val="Arial"/>
        <family val="2"/>
      </rPr>
      <t>m</t>
    </r>
  </si>
  <si>
    <r>
      <rPr>
        <sz val="7"/>
        <rFont val="Arial"/>
        <family val="2"/>
      </rPr>
      <t>CONSTRUCAO DE BANDEJA SALVA VIDAS TERCIÁRIA DE MADEIRA - LARGURA 2, 20M</t>
    </r>
  </si>
  <si>
    <r>
      <rPr>
        <sz val="7"/>
        <rFont val="Arial"/>
        <family val="2"/>
      </rPr>
      <t>PLACA DE OBRA</t>
    </r>
  </si>
  <si>
    <r>
      <rPr>
        <sz val="7"/>
        <rFont val="Arial"/>
        <family val="2"/>
      </rPr>
      <t>CONSUMO DE ESGOTO</t>
    </r>
  </si>
  <si>
    <r>
      <rPr>
        <sz val="7"/>
        <rFont val="Arial"/>
        <family val="2"/>
      </rPr>
      <t>CONSUMO DE AGUA</t>
    </r>
  </si>
  <si>
    <r>
      <rPr>
        <sz val="7"/>
        <rFont val="Arial"/>
        <family val="2"/>
      </rPr>
      <t>CONSUMO DE ENERGIA ELETRICA</t>
    </r>
  </si>
  <si>
    <r>
      <rPr>
        <sz val="7"/>
        <rFont val="Arial"/>
        <family val="2"/>
      </rPr>
      <t>KWH</t>
    </r>
  </si>
  <si>
    <r>
      <rPr>
        <sz val="7"/>
        <rFont val="Arial"/>
        <family val="2"/>
      </rPr>
      <t>EPI/PCMAT/PCMSO (&gt;= 20 EMPR.) (400m2&lt;=A&lt;=1500m2 ) AREA EDIF.COB.FECH.</t>
    </r>
  </si>
  <si>
    <r>
      <rPr>
        <sz val="7"/>
        <rFont val="Arial"/>
        <family val="2"/>
      </rPr>
      <t>EPI/PPRA (&lt; 20 EMPREGADOS) (A&gt;=200M2) AREAS EDIF.COBERTAS FECHADAS</t>
    </r>
  </si>
  <si>
    <r>
      <rPr>
        <b/>
        <sz val="7"/>
        <rFont val="Arial"/>
        <family val="2"/>
      </rPr>
      <t>TRANSPORTES</t>
    </r>
  </si>
  <si>
    <r>
      <rPr>
        <sz val="7"/>
        <rFont val="Arial"/>
        <family val="2"/>
      </rPr>
      <t>TRANSPORTES</t>
    </r>
  </si>
  <si>
    <r>
      <rPr>
        <sz val="7"/>
        <rFont val="Arial"/>
        <family val="2"/>
      </rPr>
      <t>TRANSPORTES-ENTULHOS EM CAMINHAO INCL.CARGA MANUAL</t>
    </r>
  </si>
  <si>
    <r>
      <rPr>
        <sz val="7"/>
        <rFont val="Arial"/>
        <family val="2"/>
      </rPr>
      <t>TRANSP. ENTULHO CACAMBA ESTACIONARIA S/CARGA</t>
    </r>
  </si>
  <si>
    <r>
      <rPr>
        <sz val="7"/>
        <rFont val="Arial"/>
        <family val="2"/>
      </rPr>
      <t>TRANSP.DE ENTULHO EM CAÇAMBA ESTACIONARIA COM CARGA</t>
    </r>
  </si>
  <si>
    <r>
      <rPr>
        <sz val="7"/>
        <rFont val="Arial"/>
        <family val="2"/>
      </rPr>
      <t>TRANSP.DE ENTULHO EM CAMINHAO SEM CARGA</t>
    </r>
  </si>
  <si>
    <r>
      <rPr>
        <b/>
        <sz val="7"/>
        <rFont val="Arial"/>
        <family val="2"/>
      </rPr>
      <t>SERVIÇO EM TERRA</t>
    </r>
  </si>
  <si>
    <r>
      <rPr>
        <sz val="7"/>
        <rFont val="Arial"/>
        <family val="2"/>
      </rPr>
      <t>SERVICO EM TERRA</t>
    </r>
  </si>
  <si>
    <r>
      <rPr>
        <sz val="7"/>
        <rFont val="Arial"/>
        <family val="2"/>
      </rPr>
      <t>ESCAVACAO MANUAL DE VALAS &lt; 1 MTS. (OBRAS CIVIS)</t>
    </r>
  </si>
  <si>
    <r>
      <rPr>
        <sz val="7"/>
        <rFont val="Arial"/>
        <family val="2"/>
      </rPr>
      <t>ESCAVAÇAO MANUAL DE VALAS PROF.1 A 2 M</t>
    </r>
  </si>
  <si>
    <r>
      <rPr>
        <sz val="7"/>
        <rFont val="Arial"/>
        <family val="2"/>
      </rPr>
      <t>ESCAVAÇAO MANUAL DE VALAS PROF. 2 A 4 M</t>
    </r>
  </si>
  <si>
    <r>
      <rPr>
        <sz val="7"/>
        <rFont val="Arial"/>
        <family val="2"/>
      </rPr>
      <t>REATERRO COM APILOAMENTO</t>
    </r>
  </si>
  <si>
    <r>
      <rPr>
        <sz val="7"/>
        <rFont val="Arial"/>
        <family val="2"/>
      </rPr>
      <t>REATERRO COM APILOAMENTO MECÂNICO</t>
    </r>
  </si>
  <si>
    <r>
      <rPr>
        <sz val="7"/>
        <rFont val="Arial"/>
        <family val="2"/>
      </rPr>
      <t>APILOAMENTO MECÂNICO</t>
    </r>
  </si>
  <si>
    <r>
      <rPr>
        <sz val="7"/>
        <rFont val="Arial"/>
        <family val="2"/>
      </rPr>
      <t>ESC.CAMPO ABERTO C/TRANP.MANUAL DE TERRA(OC)</t>
    </r>
  </si>
  <si>
    <r>
      <rPr>
        <sz val="7"/>
        <rFont val="Arial"/>
        <family val="2"/>
      </rPr>
      <t>APILOAMENTO</t>
    </r>
  </si>
  <si>
    <r>
      <rPr>
        <sz val="7"/>
        <rFont val="Arial"/>
        <family val="2"/>
      </rPr>
      <t>ATERRO INTERNO SEM APILOAM.C/TR.EM CARRINHO MÃO</t>
    </r>
  </si>
  <si>
    <r>
      <rPr>
        <sz val="7"/>
        <rFont val="Arial"/>
        <family val="2"/>
      </rPr>
      <t>ESCAVACAO MECANICA</t>
    </r>
  </si>
  <si>
    <r>
      <rPr>
        <sz val="7"/>
        <rFont val="Arial"/>
        <family val="2"/>
      </rPr>
      <t>CARGA MECANIZADA</t>
    </r>
  </si>
  <si>
    <r>
      <rPr>
        <sz val="7"/>
        <rFont val="Arial"/>
        <family val="2"/>
      </rPr>
      <t>TRANSPORTE DE MATERIAL ESCAVADO M3.KM</t>
    </r>
  </si>
  <si>
    <r>
      <rPr>
        <sz val="7"/>
        <rFont val="Arial"/>
        <family val="2"/>
      </rPr>
      <t>M3K</t>
    </r>
  </si>
  <si>
    <r>
      <rPr>
        <sz val="7"/>
        <rFont val="Arial"/>
        <family val="2"/>
      </rPr>
      <t>ESPALHAMENTO MECANICO</t>
    </r>
  </si>
  <si>
    <r>
      <rPr>
        <sz val="7"/>
        <rFont val="Arial"/>
        <family val="2"/>
      </rPr>
      <t>COMPACT.MECANICA CONTR.LAB.(95% PN)</t>
    </r>
  </si>
  <si>
    <r>
      <rPr>
        <sz val="7"/>
        <rFont val="Arial"/>
        <family val="2"/>
      </rPr>
      <t>COMPACT.MECANIC.S/CONTR.LABORAT.</t>
    </r>
  </si>
  <si>
    <r>
      <rPr>
        <sz val="7"/>
        <rFont val="Arial"/>
        <family val="2"/>
      </rPr>
      <t>TRANSPORTE C/LAMINA ATE 100 M - (OBRAS CIVIS)</t>
    </r>
  </si>
  <si>
    <r>
      <rPr>
        <sz val="7"/>
        <rFont val="Arial"/>
        <family val="2"/>
      </rPr>
      <t>REGULARIZAÇÃO DO TERRENO SEM APILOAMENTO COM TRANSPORTE MANUAL DA TERRA ESCAVADA</t>
    </r>
  </si>
  <si>
    <r>
      <rPr>
        <sz val="7"/>
        <rFont val="Arial"/>
        <family val="2"/>
      </rPr>
      <t>AQUISIÇÃO DE TERRA  DIRETA COM FORNECEDOR - ENTREGUE NA OBRA - VOLUMES &lt; 250M3</t>
    </r>
  </si>
  <si>
    <r>
      <rPr>
        <sz val="7"/>
        <rFont val="Arial"/>
        <family val="2"/>
      </rPr>
      <t>SOLO CIMENTO 1:12 COM  AQUISIÇÃO DE TERRA</t>
    </r>
  </si>
  <si>
    <r>
      <rPr>
        <b/>
        <sz val="7"/>
        <rFont val="Arial"/>
        <family val="2"/>
      </rPr>
      <t>FUNDAÇÕES E SONDAGENS</t>
    </r>
  </si>
  <si>
    <r>
      <rPr>
        <sz val="7"/>
        <rFont val="Arial"/>
        <family val="2"/>
      </rPr>
      <t>FUNDACOES E SONDAGENS</t>
    </r>
  </si>
  <si>
    <r>
      <rPr>
        <sz val="7"/>
        <rFont val="Arial"/>
        <family val="2"/>
      </rPr>
      <t>SONDAGENS P/INTERIOR - (OBRAS CIVIS)</t>
    </r>
  </si>
  <si>
    <r>
      <rPr>
        <sz val="7"/>
        <rFont val="Arial"/>
        <family val="2"/>
      </rPr>
      <t>TRANSPORTE EQUIPAMENTOS P/SONDAGEM ( INCLUSO NO VALOR O RETORNO)</t>
    </r>
  </si>
  <si>
    <r>
      <rPr>
        <sz val="7"/>
        <rFont val="Arial"/>
        <family val="2"/>
      </rPr>
      <t>Km</t>
    </r>
  </si>
  <si>
    <r>
      <rPr>
        <sz val="7"/>
        <rFont val="Arial"/>
        <family val="2"/>
      </rPr>
      <t>SONDAGENS P/GOIANIA - (OBRAS CIVIS)</t>
    </r>
  </si>
  <si>
    <r>
      <rPr>
        <sz val="7"/>
        <rFont val="Arial"/>
        <family val="2"/>
      </rPr>
      <t>EMBASAMENTO C/TIJOLO COMUM</t>
    </r>
  </si>
  <si>
    <r>
      <rPr>
        <sz val="7"/>
        <rFont val="Arial"/>
        <family val="2"/>
      </rPr>
      <t>EMBASAMENTO-PEDRA MARROADA</t>
    </r>
  </si>
  <si>
    <r>
      <rPr>
        <sz val="7"/>
        <rFont val="Arial"/>
        <family val="2"/>
      </rPr>
      <t>TRAÇO DE CONCRETO</t>
    </r>
  </si>
  <si>
    <r>
      <rPr>
        <sz val="7"/>
        <rFont val="Arial"/>
        <family val="2"/>
      </rPr>
      <t>CORPO DE PROVA</t>
    </r>
  </si>
  <si>
    <r>
      <rPr>
        <sz val="7"/>
        <rFont val="Arial"/>
        <family val="2"/>
      </rPr>
      <t>ESTACA A TRADO DIAM.25 CM S/FERRO</t>
    </r>
  </si>
  <si>
    <r>
      <rPr>
        <sz val="7"/>
        <rFont val="Arial"/>
        <family val="2"/>
      </rPr>
      <t>M</t>
    </r>
  </si>
  <si>
    <r>
      <rPr>
        <sz val="7"/>
        <rFont val="Arial"/>
        <family val="2"/>
      </rPr>
      <t>ESTACA A TRADO DIAM.30 CM S/FERRO</t>
    </r>
  </si>
  <si>
    <r>
      <rPr>
        <sz val="7"/>
        <rFont val="Arial"/>
        <family val="2"/>
      </rPr>
      <t>PEDRA MARROADA COM LANCAMENTO</t>
    </r>
  </si>
  <si>
    <r>
      <rPr>
        <sz val="7"/>
        <rFont val="Arial"/>
        <family val="2"/>
      </rPr>
      <t>ESCAVACAO MANUAL DE VALAS (SAPATAS/BLOCOS)</t>
    </r>
  </si>
  <si>
    <r>
      <rPr>
        <sz val="7"/>
        <rFont val="Arial"/>
        <family val="2"/>
      </rPr>
      <t>APILOAMENTO (BLOCOS/SAPATAS)</t>
    </r>
  </si>
  <si>
    <r>
      <rPr>
        <sz val="7"/>
        <rFont val="Arial"/>
        <family val="2"/>
      </rPr>
      <t>REATERRO C/APILOAMENTO (BLOCOS/SAPATAS)</t>
    </r>
  </si>
  <si>
    <r>
      <rPr>
        <sz val="7"/>
        <rFont val="Arial"/>
        <family val="2"/>
      </rPr>
      <t>REATERRO C/APILOAMENTO MECÂNICO (BLOCOS/SAPATAS)</t>
    </r>
  </si>
  <si>
    <r>
      <rPr>
        <sz val="7"/>
        <rFont val="Arial"/>
        <family val="2"/>
      </rPr>
      <t>APILOAMENTO MECÂNICO (BLOCOS/SAPATAS)</t>
    </r>
  </si>
  <si>
    <r>
      <rPr>
        <sz val="7"/>
        <rFont val="Arial"/>
        <family val="2"/>
      </rPr>
      <t>ESCAVACAO TUBULOES A CEU ABERTO - (OBRAS CIVIS)</t>
    </r>
  </si>
  <si>
    <r>
      <rPr>
        <sz val="7"/>
        <rFont val="Arial"/>
        <family val="2"/>
      </rPr>
      <t>ALARGAMENTO DE BASE PARA TUBULOES - (OBRAS CIVIS)</t>
    </r>
  </si>
  <si>
    <r>
      <rPr>
        <sz val="7"/>
        <rFont val="Arial"/>
        <family val="2"/>
      </rPr>
      <t>FORMA TABUA PINHO P/FUNDACOES U=3V - (OBRAS CIVIS)</t>
    </r>
  </si>
  <si>
    <r>
      <rPr>
        <sz val="7"/>
        <rFont val="Arial"/>
        <family val="2"/>
      </rPr>
      <t>PREPARO CONCRETO FCK-13,5 C/BETONEIRA - (O.CIVIS)</t>
    </r>
  </si>
  <si>
    <r>
      <rPr>
        <sz val="7"/>
        <rFont val="Arial"/>
        <family val="2"/>
      </rPr>
      <t>PREPARO CONCRETO FCK-15 C/BETONEIRA - (O.CIVIS)</t>
    </r>
  </si>
  <si>
    <r>
      <rPr>
        <sz val="7"/>
        <rFont val="Arial"/>
        <family val="2"/>
      </rPr>
      <t>PREPARO DE CONCRETO FCK-20 C/BETONEIRA - (O.C.)</t>
    </r>
  </si>
  <si>
    <r>
      <rPr>
        <sz val="7"/>
        <rFont val="Arial"/>
        <family val="2"/>
      </rPr>
      <t>PREPARO CONCRETO FCK-18 C/BETONEIRA - (OB.CIVIS)</t>
    </r>
  </si>
  <si>
    <r>
      <rPr>
        <sz val="7"/>
        <rFont val="Arial"/>
        <family val="2"/>
      </rPr>
      <t>CONCRETO USINADO BOMBEAVEL FCK-15 - (OBRAS CIVIS</t>
    </r>
  </si>
  <si>
    <r>
      <rPr>
        <sz val="7"/>
        <rFont val="Arial"/>
        <family val="2"/>
      </rPr>
      <t>CONCRETO USINADO CONVENCIONAL FCK-15 - (OB.CIVIS)</t>
    </r>
  </si>
  <si>
    <r>
      <rPr>
        <sz val="7"/>
        <rFont val="Arial"/>
        <family val="2"/>
      </rPr>
      <t>PREPARO CONCRETO P/LASTRO SEM BETONEIRA - (O.C.)</t>
    </r>
  </si>
  <si>
    <r>
      <rPr>
        <sz val="7"/>
        <rFont val="Arial"/>
        <family val="2"/>
      </rPr>
      <t>LANCAMENTO/APLICACAO CONC.EM FUNDAÇÃO- (O.C.)</t>
    </r>
  </si>
  <si>
    <r>
      <rPr>
        <sz val="7"/>
        <rFont val="Arial"/>
        <family val="2"/>
      </rPr>
      <t>LASTRO DE BRITA (OBRAS CIVIS)</t>
    </r>
  </si>
  <si>
    <r>
      <rPr>
        <sz val="7"/>
        <rFont val="Arial"/>
        <family val="2"/>
      </rPr>
      <t>PREPARO DE CONCRETO FCK=7 MPA C/BETONEIRA - (O.C.)</t>
    </r>
  </si>
  <si>
    <r>
      <rPr>
        <sz val="7"/>
        <rFont val="Arial"/>
        <family val="2"/>
      </rPr>
      <t>PREPARO CONCRETO 30 MPA C/BETONEIRA</t>
    </r>
  </si>
  <si>
    <r>
      <rPr>
        <sz val="7"/>
        <rFont val="Arial"/>
        <family val="2"/>
      </rPr>
      <t>PREPARO CONCRETO 25 MPA C/BETONEIRA</t>
    </r>
  </si>
  <si>
    <r>
      <rPr>
        <sz val="7"/>
        <rFont val="Arial"/>
        <family val="2"/>
      </rPr>
      <t>CONCRETO USIN.CONVENCIONAL FCK=20 MPA (O.C .)</t>
    </r>
  </si>
  <si>
    <r>
      <rPr>
        <sz val="7"/>
        <rFont val="Arial"/>
        <family val="2"/>
      </rPr>
      <t>CONCR.USINADO CONVENCIONAL FCK=25 MPA (OB. C .)</t>
    </r>
  </si>
  <si>
    <r>
      <rPr>
        <sz val="7"/>
        <rFont val="Arial"/>
        <family val="2"/>
      </rPr>
      <t>CONCR.USINADO CONVENCIONAL FCK=30 MPA (OB.C.)</t>
    </r>
  </si>
  <si>
    <r>
      <rPr>
        <sz val="7"/>
        <rFont val="Arial"/>
        <family val="2"/>
      </rPr>
      <t>CONCR.USINADO BOMBEAVEL FCK=20 MPA (OB.CIVIS)</t>
    </r>
  </si>
  <si>
    <r>
      <rPr>
        <sz val="7"/>
        <rFont val="Arial"/>
        <family val="2"/>
      </rPr>
      <t>CONCR.USINADO BOMBEAVEL FCK=25 MPA (OB.CIVIS)</t>
    </r>
  </si>
  <si>
    <r>
      <rPr>
        <sz val="7"/>
        <rFont val="Arial"/>
        <family val="2"/>
      </rPr>
      <t>CONCR.USINADO BOMBEAVEL FCK=30 MPA (OB.CIVIS)</t>
    </r>
  </si>
  <si>
    <r>
      <rPr>
        <sz val="7"/>
        <rFont val="Arial"/>
        <family val="2"/>
      </rPr>
      <t>BOMBEAMENTO CONCRETO MÍNIMO -10 M3 (OBRAS CIVIS)</t>
    </r>
  </si>
  <si>
    <r>
      <rPr>
        <sz val="7"/>
        <rFont val="Arial"/>
        <family val="2"/>
      </rPr>
      <t>LANÇAM./APLIC.CONCR.USIN.BOMBEADO EM FUNDAÇÃO</t>
    </r>
  </si>
  <si>
    <r>
      <rPr>
        <sz val="7"/>
        <rFont val="Arial"/>
        <family val="2"/>
      </rPr>
      <t>ACO CA-25 - 6,3 MM (1/4") - (OBRAS CIVIS)</t>
    </r>
  </si>
  <si>
    <r>
      <rPr>
        <sz val="7"/>
        <rFont val="Arial"/>
        <family val="2"/>
      </rPr>
      <t>Kg</t>
    </r>
  </si>
  <si>
    <r>
      <rPr>
        <sz val="7"/>
        <rFont val="Arial"/>
        <family val="2"/>
      </rPr>
      <t>ACO CA-50A - 6,3 MM (1/4") - (OBRAS CIVIS)</t>
    </r>
  </si>
  <si>
    <r>
      <rPr>
        <sz val="7"/>
        <rFont val="Arial"/>
        <family val="2"/>
      </rPr>
      <t>ACO CA 50-A - 8,0 MM (5/16") - (OBRAS CIVIS)</t>
    </r>
  </si>
  <si>
    <r>
      <rPr>
        <sz val="7"/>
        <rFont val="Arial"/>
        <family val="2"/>
      </rPr>
      <t>ACO CA-50A - 10,0 MM (3/8") - (OBRAS CIVIS)</t>
    </r>
  </si>
  <si>
    <r>
      <rPr>
        <sz val="7"/>
        <rFont val="Arial"/>
        <family val="2"/>
      </rPr>
      <t>ACO CA 50-A - 12,5 MM (1/2") - (OBRAS CIVIS)</t>
    </r>
  </si>
  <si>
    <r>
      <rPr>
        <sz val="7"/>
        <rFont val="Arial"/>
        <family val="2"/>
      </rPr>
      <t>ACO CA - 50 - 16,0 MM (5/8") - (OBRAS CIVIS)</t>
    </r>
  </si>
  <si>
    <r>
      <rPr>
        <sz val="7"/>
        <rFont val="Arial"/>
        <family val="2"/>
      </rPr>
      <t>ACO CA-50 A - 20,0 MM (3/4") - (OBRAS CIVIS)</t>
    </r>
  </si>
  <si>
    <r>
      <rPr>
        <sz val="7"/>
        <rFont val="Arial"/>
        <family val="2"/>
      </rPr>
      <t>ACO CA 50-A - 25,0 MM (1") - (OBRAS CIVIS)</t>
    </r>
  </si>
  <si>
    <r>
      <rPr>
        <sz val="7"/>
        <rFont val="Arial"/>
        <family val="2"/>
      </rPr>
      <t>ACO CA 60-B 4,2 MM - (OBRAS CIVIS)</t>
    </r>
  </si>
  <si>
    <r>
      <rPr>
        <sz val="7"/>
        <rFont val="Arial"/>
        <family val="2"/>
      </rPr>
      <t>ACO CA-60 - 5,0 MM - (OBRAS CIVIS)</t>
    </r>
  </si>
  <si>
    <r>
      <rPr>
        <b/>
        <sz val="7"/>
        <rFont val="Arial"/>
        <family val="2"/>
      </rPr>
      <t>ESTRUTURA</t>
    </r>
  </si>
  <si>
    <r>
      <rPr>
        <sz val="7"/>
        <rFont val="Arial"/>
        <family val="2"/>
      </rPr>
      <t>ESTRUTURA</t>
    </r>
  </si>
  <si>
    <r>
      <rPr>
        <sz val="7"/>
        <rFont val="Arial"/>
        <family val="2"/>
      </rPr>
      <t>ESCORAMENTO METALICO - VIGAS/LAJES (ALUGUEL/MES)</t>
    </r>
  </si>
  <si>
    <r>
      <rPr>
        <sz val="7"/>
        <rFont val="Arial"/>
        <family val="2"/>
      </rPr>
      <t>ANDAIME METALICO TORRE (ALUGUEL/MES)</t>
    </r>
  </si>
  <si>
    <r>
      <rPr>
        <sz val="7"/>
        <rFont val="Arial"/>
        <family val="2"/>
      </rPr>
      <t>ANDAIME METALICO FACHADEIRO (ALUGUEL/MES)</t>
    </r>
  </si>
  <si>
    <r>
      <rPr>
        <sz val="7"/>
        <rFont val="Arial"/>
        <family val="2"/>
      </rPr>
      <t>EPS 20 MM PARA JUNTA DILATAÇÃO</t>
    </r>
  </si>
  <si>
    <r>
      <rPr>
        <sz val="7"/>
        <rFont val="Arial"/>
        <family val="2"/>
      </rPr>
      <t>FORMA CHAPA COMPENSADA 6 MM U=3V ( PARA PLACAS/TAMPAS E DIVISÓRIAS PRÉ-MOLDADAS EM CONCRETO)</t>
    </r>
  </si>
  <si>
    <r>
      <rPr>
        <sz val="7"/>
        <rFont val="Arial"/>
        <family val="2"/>
      </rPr>
      <t>FORMA DE TABUA CINTA BALDRAME U=8 VEZES</t>
    </r>
  </si>
  <si>
    <r>
      <rPr>
        <sz val="7"/>
        <rFont val="Arial"/>
        <family val="2"/>
      </rPr>
      <t>FORMA DE TABUA CINTA/PILAR SOBRE/ENTRE ALVENARIA U=8 VEZES</t>
    </r>
  </si>
  <si>
    <r>
      <rPr>
        <sz val="7"/>
        <rFont val="Arial"/>
        <family val="2"/>
      </rPr>
      <t>FORMA CURVA C/TABUA E CH.COMPENSADO U=2 V - (O.C.)</t>
    </r>
  </si>
  <si>
    <r>
      <rPr>
        <sz val="7"/>
        <rFont val="Arial"/>
        <family val="2"/>
      </rPr>
      <t>FORMA-TABUA C/REAPROV. 2 VEZES - (OBRAS CIVIS)</t>
    </r>
  </si>
  <si>
    <r>
      <rPr>
        <sz val="7"/>
        <rFont val="Arial"/>
        <family val="2"/>
      </rPr>
      <t>FORMA- CH.COMPENSADA 12 MM UTILIZAÇÃO 3 VEZES - (OBRAS CIVIS)</t>
    </r>
  </si>
  <si>
    <r>
      <rPr>
        <sz val="7"/>
        <rFont val="Arial"/>
        <family val="2"/>
      </rPr>
      <t>FORMA - CH.COMPENSADA 17MM PLAST REAP 4 V.-(OBRAS CIVIS)</t>
    </r>
  </si>
  <si>
    <r>
      <rPr>
        <sz val="7"/>
        <rFont val="Arial"/>
        <family val="2"/>
      </rPr>
      <t>FORMA - CH.COMPENSADA 17MM PLAST REAP 7 V. - (OBRAS CIVIS</t>
    </r>
  </si>
  <si>
    <r>
      <rPr>
        <sz val="7"/>
        <rFont val="Arial"/>
        <family val="2"/>
      </rPr>
      <t>FORMA CH.COMPENSADA 12MM-VIGA/PILAR U=1V - (OBRAS CIVIS</t>
    </r>
  </si>
  <si>
    <r>
      <rPr>
        <sz val="7"/>
        <rFont val="Arial"/>
        <family val="2"/>
      </rPr>
      <t>FORMA CH.COMPENSADA 12MM-VIGA/PILAR U=2V - (OBRAS CIVIS</t>
    </r>
  </si>
  <si>
    <r>
      <rPr>
        <sz val="7"/>
        <rFont val="Arial"/>
        <family val="2"/>
      </rPr>
      <t>FORMA CH.COMPENSADA 12MM-VIGA/PILAR U=3V - (OBRAS CIVIS</t>
    </r>
  </si>
  <si>
    <r>
      <rPr>
        <sz val="7"/>
        <rFont val="Arial"/>
        <family val="2"/>
      </rPr>
      <t>FORMA CH.COMPENSADA 12MM-VIGA/PILAR U=4V - (OBRAS CIVIS</t>
    </r>
  </si>
  <si>
    <r>
      <rPr>
        <sz val="7"/>
        <rFont val="Arial"/>
        <family val="2"/>
      </rPr>
      <t>FORMA CH.COMPENSADA PLASTIF. 12MM-U=5V - (OBRAS CIVIS)</t>
    </r>
  </si>
  <si>
    <r>
      <rPr>
        <sz val="7"/>
        <rFont val="Arial"/>
        <family val="2"/>
      </rPr>
      <t>FORMA CH.COMPENSADA PLASTIF.12MM-VIGA/PILAR U=3V-(O.C.)</t>
    </r>
  </si>
  <si>
    <r>
      <rPr>
        <sz val="7"/>
        <rFont val="Arial"/>
        <family val="2"/>
      </rPr>
      <t>FORMA CH.COMPENSADA PLASTIF.12MM-VIGA/PILAR U=2V-(O.C.)</t>
    </r>
  </si>
  <si>
    <r>
      <rPr>
        <sz val="7"/>
        <rFont val="Arial"/>
        <family val="2"/>
      </rPr>
      <t>FORMA CH.COMPENSADA PLASTIF.12 MM-VIGA/PILAR U=1V-(O.C)</t>
    </r>
  </si>
  <si>
    <r>
      <rPr>
        <sz val="7"/>
        <rFont val="Arial"/>
        <family val="2"/>
      </rPr>
      <t>ACO CA-50-A - 6,3 MM (1/4") - (OBRAS CIVIS)</t>
    </r>
  </si>
  <si>
    <r>
      <rPr>
        <sz val="7"/>
        <rFont val="Arial"/>
        <family val="2"/>
      </rPr>
      <t>ACO CA-50 A - 8,0 MM (5/16") - (OBRAS CIVIS)</t>
    </r>
  </si>
  <si>
    <r>
      <rPr>
        <sz val="7"/>
        <rFont val="Arial"/>
        <family val="2"/>
      </rPr>
      <t>ACO CA-50A - 12,5 MM (1/2") - (OBRAS CIVIS)</t>
    </r>
  </si>
  <si>
    <r>
      <rPr>
        <sz val="7"/>
        <rFont val="Arial"/>
        <family val="2"/>
      </rPr>
      <t>ACO CA-50 - 16,0 MM (5/8") - (OBRAS CIVIS)</t>
    </r>
  </si>
  <si>
    <r>
      <rPr>
        <sz val="7"/>
        <rFont val="Arial"/>
        <family val="2"/>
      </rPr>
      <t>ACO CA 50-A - 20,0 MM (3/4") - (OBRAS CIVIS)</t>
    </r>
  </si>
  <si>
    <r>
      <rPr>
        <sz val="7"/>
        <rFont val="Arial"/>
        <family val="2"/>
      </rPr>
      <t>ACO ACO-60B - 4,2 MM - (OBRAS CIVIS)</t>
    </r>
  </si>
  <si>
    <r>
      <rPr>
        <sz val="7"/>
        <rFont val="Arial"/>
        <family val="2"/>
      </rPr>
      <t>ACO CA - 60 - 5,0 MM - (OBRAS CIVIS)</t>
    </r>
  </si>
  <si>
    <r>
      <rPr>
        <sz val="7"/>
        <rFont val="Arial"/>
        <family val="2"/>
      </rPr>
      <t>ACO CA-60 - 6,0 MM - (OBRAS CIVIS)</t>
    </r>
  </si>
  <si>
    <r>
      <rPr>
        <sz val="7"/>
        <rFont val="Arial"/>
        <family val="2"/>
      </rPr>
      <t>LASTRO DE BRITA - (OBRAS CIVIS)</t>
    </r>
  </si>
  <si>
    <r>
      <rPr>
        <sz val="7"/>
        <rFont val="Arial"/>
        <family val="2"/>
      </rPr>
      <t>PREPARO CONCRETO FCK-13,5 C/BETON. - (OBRAS CIVIS)</t>
    </r>
  </si>
  <si>
    <r>
      <rPr>
        <sz val="7"/>
        <rFont val="Arial"/>
        <family val="2"/>
      </rPr>
      <t>PREPARO CONCRETO FCK-15 C/BETON. - (OBRAS CIVIS)</t>
    </r>
  </si>
  <si>
    <r>
      <rPr>
        <sz val="7"/>
        <rFont val="Arial"/>
        <family val="2"/>
      </rPr>
      <t>PREPARO DE CONCRETO FCK-20 C/BETONEIRA - (OB.C.)</t>
    </r>
  </si>
  <si>
    <r>
      <rPr>
        <sz val="7"/>
        <rFont val="Arial"/>
        <family val="2"/>
      </rPr>
      <t>PREPARO CONCRETO FCK-18 C/BETON. - (OBRAS CIVIS)</t>
    </r>
  </si>
  <si>
    <r>
      <rPr>
        <sz val="7"/>
        <rFont val="Arial"/>
        <family val="2"/>
      </rPr>
      <t>CONCRETO USINADO BOMBEAVEL FCK-15 - (OBRAS CIVIS)</t>
    </r>
  </si>
  <si>
    <r>
      <rPr>
        <sz val="7"/>
        <rFont val="Arial"/>
        <family val="2"/>
      </rPr>
      <t>CONCRETO USINADO CONVENCIONAL FCK-20 - (OB.C.)</t>
    </r>
  </si>
  <si>
    <r>
      <rPr>
        <sz val="7"/>
        <rFont val="Arial"/>
        <family val="2"/>
      </rPr>
      <t>PREPARO CONCRETO P/LASTRO SEM BET. - (OBRAS CIVIS)</t>
    </r>
  </si>
  <si>
    <r>
      <rPr>
        <sz val="7"/>
        <rFont val="Arial"/>
        <family val="2"/>
      </rPr>
      <t>CONCRETO USINADO CONVENC. FCK-15 - (OBRAS CIVIS)</t>
    </r>
  </si>
  <si>
    <r>
      <rPr>
        <sz val="7"/>
        <rFont val="Arial"/>
        <family val="2"/>
      </rPr>
      <t>CONCR.USINADO CONVENCIONAL FCK=25 MPA (OB.C.)</t>
    </r>
  </si>
  <si>
    <r>
      <rPr>
        <sz val="7"/>
        <rFont val="Arial"/>
        <family val="2"/>
      </rPr>
      <t>CONCR.USINADO BOMBEAVEL FCK=20 MPA (OB. CIVIS)</t>
    </r>
  </si>
  <si>
    <r>
      <rPr>
        <sz val="7"/>
        <rFont val="Arial"/>
        <family val="2"/>
      </rPr>
      <t>LANÇAM./APLIC.CONCR.USIN.BOMBEADO ESTRUT.(OC)</t>
    </r>
  </si>
  <si>
    <r>
      <rPr>
        <sz val="7"/>
        <rFont val="Arial"/>
        <family val="2"/>
      </rPr>
      <t>LANCAMENTO/APLICACAO CONCRETO - (OBRAS CIVIS)</t>
    </r>
  </si>
  <si>
    <r>
      <rPr>
        <sz val="7"/>
        <rFont val="Arial"/>
        <family val="2"/>
      </rPr>
      <t>LANC./APLIC. CONCRETO EM ESTRUTURA - (OBRAS CIVIS)</t>
    </r>
  </si>
  <si>
    <r>
      <rPr>
        <sz val="7"/>
        <rFont val="Arial"/>
        <family val="2"/>
      </rPr>
      <t>BOMBEAMENTO CONCRETO-MINIMO 10 M3 - (OBRAS CIVIS)</t>
    </r>
  </si>
  <si>
    <r>
      <rPr>
        <sz val="7"/>
        <rFont val="Arial"/>
        <family val="2"/>
      </rPr>
      <t>TRATAMENTO CONCRETO APARENTE</t>
    </r>
  </si>
  <si>
    <r>
      <rPr>
        <sz val="7"/>
        <rFont val="Arial"/>
        <family val="2"/>
      </rPr>
      <t>FORRO EM LAJE PRE-MOLDADA INC.CAPEAMENTO/FERR.DISTRIB./ESCORAMENTO E FORMA/DESFORMA</t>
    </r>
  </si>
  <si>
    <r>
      <rPr>
        <sz val="7"/>
        <rFont val="Arial"/>
        <family val="2"/>
      </rPr>
      <t>LAJE PRE-MOLDADA PARA PISO INC. CAPEAMENTO/FERR.DISTRIB./ ESCORAMENTO E FORMA/DESFORMA</t>
    </r>
  </si>
  <si>
    <r>
      <rPr>
        <sz val="7"/>
        <rFont val="Arial"/>
        <family val="2"/>
      </rPr>
      <t>ESCORAMENTO MONTAGEM E DESFORMA DE LAJE EM "U" E/OU "TRELIÇADA" - U= 1 VEZ</t>
    </r>
  </si>
  <si>
    <r>
      <rPr>
        <sz val="7"/>
        <rFont val="Arial"/>
        <family val="2"/>
      </rPr>
      <t>ESCORAMENTO MONTAGEM E DESFORMA DE LAJE EM "U" E/OU "TRELIÇADA" - U= 2 V</t>
    </r>
  </si>
  <si>
    <r>
      <rPr>
        <sz val="7"/>
        <rFont val="Arial"/>
        <family val="2"/>
      </rPr>
      <t>ESCORAMENTO MONTAGEM E DESFORMA LAJE EM "U" E/OU "TRELIÇADA" - U=3V</t>
    </r>
  </si>
  <si>
    <r>
      <rPr>
        <sz val="7"/>
        <rFont val="Arial"/>
        <family val="2"/>
      </rPr>
      <t>MURO ARRIMO PADRÃO AGETOP EM CANALETA SEM REVESTIMENTO-(COM ALTURA ATÉ 2,50M)-INCLUSO FUNDAÇÃO</t>
    </r>
  </si>
  <si>
    <r>
      <rPr>
        <b/>
        <sz val="7"/>
        <rFont val="Arial"/>
        <family val="2"/>
      </rPr>
      <t>INST. ELÉT./TELEFÔNICA/CABEAMENTO ESTRUTURADO</t>
    </r>
  </si>
  <si>
    <r>
      <rPr>
        <sz val="7"/>
        <rFont val="Arial"/>
        <family val="2"/>
      </rPr>
      <t>INST. ELET./TELEFONICA/CABEAMENTO ESTRUTURADO</t>
    </r>
  </si>
  <si>
    <r>
      <rPr>
        <sz val="7"/>
        <rFont val="Arial"/>
        <family val="2"/>
      </rPr>
      <t>CX.DE PASSAGEM 40X40 S/F C/TAMPA CONCRETO</t>
    </r>
  </si>
  <si>
    <r>
      <rPr>
        <sz val="7"/>
        <rFont val="Arial"/>
        <family val="2"/>
      </rPr>
      <t>ALCA PREFORMADA DE DISTRIBUICAO</t>
    </r>
  </si>
  <si>
    <r>
      <rPr>
        <sz val="7"/>
        <rFont val="Arial"/>
        <family val="2"/>
      </rPr>
      <t>ANEL GUIA No. 2</t>
    </r>
  </si>
  <si>
    <r>
      <rPr>
        <sz val="7"/>
        <rFont val="Arial"/>
        <family val="2"/>
      </rPr>
      <t>ANILHA PLÁSTICA 25 CM</t>
    </r>
  </si>
  <si>
    <r>
      <rPr>
        <sz val="7"/>
        <rFont val="Arial"/>
        <family val="2"/>
      </rPr>
      <t>ARAME DE AÇO GALVANIZADO No. 12 BWG</t>
    </r>
  </si>
  <si>
    <r>
      <rPr>
        <sz val="7"/>
        <rFont val="Arial"/>
        <family val="2"/>
      </rPr>
      <t>ARAND.A PROVA DE TEMPO C/GRADE MET.SUP.90 GR&lt;100W</t>
    </r>
  </si>
  <si>
    <r>
      <rPr>
        <sz val="7"/>
        <rFont val="Arial"/>
        <family val="2"/>
      </rPr>
      <t>ARANDELA USO INTERNO 100 W</t>
    </r>
  </si>
  <si>
    <r>
      <rPr>
        <sz val="7"/>
        <rFont val="Arial"/>
        <family val="2"/>
      </rPr>
      <t>ARANDELA DE USO INTERNO 60 W</t>
    </r>
  </si>
  <si>
    <r>
      <rPr>
        <sz val="7"/>
        <rFont val="Arial"/>
        <family val="2"/>
      </rPr>
      <t>ARANDELA USO EXTERNO 100 W 45º</t>
    </r>
  </si>
  <si>
    <r>
      <rPr>
        <sz val="7"/>
        <rFont val="Arial"/>
        <family val="2"/>
      </rPr>
      <t>ARANDELA DE EMBUTIR USO EXTERNO/INTERNO (ATE 100 W)</t>
    </r>
  </si>
  <si>
    <r>
      <rPr>
        <sz val="7"/>
        <rFont val="Arial"/>
        <family val="2"/>
      </rPr>
      <t>ARAME GALVANIZADO 12 BWG</t>
    </r>
  </si>
  <si>
    <r>
      <rPr>
        <sz val="7"/>
        <rFont val="Arial"/>
        <family val="2"/>
      </rPr>
      <t>ARMACAO SECUNDARIA LEVE 1 ELEMENTO</t>
    </r>
  </si>
  <si>
    <r>
      <rPr>
        <sz val="7"/>
        <rFont val="Arial"/>
        <family val="2"/>
      </rPr>
      <t>ARMACAO SECUNDARIA LEVE 2 ELEMENTOS</t>
    </r>
  </si>
  <si>
    <r>
      <rPr>
        <sz val="7"/>
        <rFont val="Arial"/>
        <family val="2"/>
      </rPr>
      <t>ARMACAO SECUNDARIA LEVE 3 ELEMENTOS</t>
    </r>
  </si>
  <si>
    <r>
      <rPr>
        <sz val="7"/>
        <rFont val="Arial"/>
        <family val="2"/>
      </rPr>
      <t>ARMACAO SECUNDARIA LEVE 4 ELEMENTOS</t>
    </r>
  </si>
  <si>
    <r>
      <rPr>
        <sz val="7"/>
        <rFont val="Arial"/>
        <family val="2"/>
      </rPr>
      <t>ARMACAO SECUNDARIA PESADA 1 ELEMENTO</t>
    </r>
  </si>
  <si>
    <r>
      <rPr>
        <sz val="7"/>
        <rFont val="Arial"/>
        <family val="2"/>
      </rPr>
      <t>ARMACAO SECUNDARIA PESADA 2 ELEMENTOS</t>
    </r>
  </si>
  <si>
    <r>
      <rPr>
        <sz val="7"/>
        <rFont val="Arial"/>
        <family val="2"/>
      </rPr>
      <t>ARMACAO SECUNDARIA PESADA 3 ELEMENTOS</t>
    </r>
  </si>
  <si>
    <r>
      <rPr>
        <sz val="7"/>
        <rFont val="Arial"/>
        <family val="2"/>
      </rPr>
      <t>ARMACAO SECUNDARIA PESADA 4 ELEMENTOS</t>
    </r>
  </si>
  <si>
    <r>
      <rPr>
        <sz val="7"/>
        <rFont val="Arial"/>
        <family val="2"/>
      </rPr>
      <t>ARRUELA QUAD.ACO GALVANIZADO 3X38X38MM FURO 18MM</t>
    </r>
  </si>
  <si>
    <r>
      <rPr>
        <sz val="7"/>
        <rFont val="Arial"/>
        <family val="2"/>
      </rPr>
      <t>ARRUELA LISA D=1/4"</t>
    </r>
  </si>
  <si>
    <r>
      <rPr>
        <sz val="7"/>
        <rFont val="Arial"/>
        <family val="2"/>
      </rPr>
      <t>ARRUELA LISA D=5/16"</t>
    </r>
  </si>
  <si>
    <r>
      <rPr>
        <sz val="7"/>
        <rFont val="Arial"/>
        <family val="2"/>
      </rPr>
      <t>BARRA DE COBRE 1" X 1/8" (0,8052 KG/M)</t>
    </r>
  </si>
  <si>
    <r>
      <rPr>
        <sz val="7"/>
        <rFont val="Arial"/>
        <family val="2"/>
      </rPr>
      <t>BARRA DE COBRE 1" X 3/16" (1,0432 KG/M)</t>
    </r>
  </si>
  <si>
    <r>
      <rPr>
        <sz val="7"/>
        <rFont val="Arial"/>
        <family val="2"/>
      </rPr>
      <t>BARRA DE COBRE 1.1/2" X 1/8" (1,0483 KG/M)</t>
    </r>
  </si>
  <si>
    <r>
      <rPr>
        <sz val="7"/>
        <rFont val="Arial"/>
        <family val="2"/>
      </rPr>
      <t>BARRA DE COBRE 1.1/2" X 3/16" (1,5648 KG/M)</t>
    </r>
  </si>
  <si>
    <r>
      <rPr>
        <sz val="7"/>
        <rFont val="Arial"/>
        <family val="2"/>
      </rPr>
      <t>BARRA DE COBRE 1.1/4" X 1/8" (0,8690 KG/M)</t>
    </r>
  </si>
  <si>
    <r>
      <rPr>
        <sz val="7"/>
        <rFont val="Arial"/>
        <family val="2"/>
      </rPr>
      <t>BARRA DE COBRE 1.1/4" X 3/16" (1,3040 KG/M)</t>
    </r>
  </si>
  <si>
    <r>
      <rPr>
        <sz val="7"/>
        <rFont val="Arial"/>
        <family val="2"/>
      </rPr>
      <t>BARRA DE COBRE 1/2" X 3/16" (0,5216 KG/M)</t>
    </r>
  </si>
  <si>
    <r>
      <rPr>
        <sz val="7"/>
        <rFont val="Arial"/>
        <family val="2"/>
      </rPr>
      <t>BARRA DE COBRE 2" X 1/8" (1,3905 KG/M)</t>
    </r>
  </si>
  <si>
    <r>
      <rPr>
        <sz val="7"/>
        <rFont val="Arial"/>
        <family val="2"/>
      </rPr>
      <t>BARRA DE COBRE 2" X 3/16" (2,0865 KG/M)</t>
    </r>
  </si>
  <si>
    <r>
      <rPr>
        <sz val="7"/>
        <rFont val="Arial"/>
        <family val="2"/>
      </rPr>
      <t>BARRA DE COBRE 3/4" X 3/16" (0,7823 KG/M)</t>
    </r>
  </si>
  <si>
    <r>
      <rPr>
        <sz val="7"/>
        <rFont val="Arial"/>
        <family val="2"/>
      </rPr>
      <t>BARRA DE COBRE 3/4"X1/8" (0,5214 KG/M)</t>
    </r>
  </si>
  <si>
    <r>
      <rPr>
        <sz val="7"/>
        <rFont val="Arial"/>
        <family val="2"/>
      </rPr>
      <t>BARRA DE COBRE 2" X 1/4" ( 2,870 KG/M)</t>
    </r>
  </si>
  <si>
    <r>
      <rPr>
        <sz val="7"/>
        <rFont val="Arial"/>
        <family val="2"/>
      </rPr>
      <t>BASE P/GLOBO OU DROPS (1 LAMPADA) BOCA 10" CMCLS</t>
    </r>
  </si>
  <si>
    <r>
      <rPr>
        <sz val="7"/>
        <rFont val="Arial"/>
        <family val="2"/>
      </rPr>
      <t>BASE DE FERRO FUNDIDO P/MASTRO 1.1/2"</t>
    </r>
  </si>
  <si>
    <r>
      <rPr>
        <sz val="7"/>
        <rFont val="Arial"/>
        <family val="2"/>
      </rPr>
      <t>BLOCO BER-10 (BLOCO DE ENGATE RAPIDO)</t>
    </r>
  </si>
  <si>
    <r>
      <rPr>
        <sz val="7"/>
        <rFont val="Arial"/>
        <family val="2"/>
      </rPr>
      <t>BLOCO TELEFONICO BLI-10 C/CANALETA</t>
    </r>
  </si>
  <si>
    <r>
      <rPr>
        <sz val="7"/>
        <rFont val="Arial"/>
        <family val="2"/>
      </rPr>
      <t>BORNE TERMINAL SAK 2,5 MM2</t>
    </r>
  </si>
  <si>
    <r>
      <rPr>
        <sz val="7"/>
        <rFont val="Arial"/>
        <family val="2"/>
      </rPr>
      <t>BORNE TERMINAL SAK 4 MM2</t>
    </r>
  </si>
  <si>
    <r>
      <rPr>
        <sz val="7"/>
        <rFont val="Arial"/>
        <family val="2"/>
      </rPr>
      <t>BORNE TERMINAL SAK 6 MM2</t>
    </r>
  </si>
  <si>
    <r>
      <rPr>
        <sz val="7"/>
        <rFont val="Arial"/>
        <family val="2"/>
      </rPr>
      <t>BORNE TERMINAL SAK 10 MM2</t>
    </r>
  </si>
  <si>
    <r>
      <rPr>
        <sz val="7"/>
        <rFont val="Arial"/>
        <family val="2"/>
      </rPr>
      <t>BORNE TERMINAL SAK 16 MM2</t>
    </r>
  </si>
  <si>
    <r>
      <rPr>
        <sz val="7"/>
        <rFont val="Arial"/>
        <family val="2"/>
      </rPr>
      <t>BORNE TERMINAL SAK 25 MM2</t>
    </r>
  </si>
  <si>
    <r>
      <rPr>
        <sz val="7"/>
        <rFont val="Arial"/>
        <family val="2"/>
      </rPr>
      <t>BORNE TERMINAL SAK 35 MM2</t>
    </r>
  </si>
  <si>
    <r>
      <rPr>
        <sz val="7"/>
        <rFont val="Arial"/>
        <family val="2"/>
      </rPr>
      <t>BORNE TERMINAL SAK 50 MM2</t>
    </r>
  </si>
  <si>
    <r>
      <rPr>
        <sz val="7"/>
        <rFont val="Arial"/>
        <family val="2"/>
      </rPr>
      <t>BORNE TERMINAL SAK 70 MM2</t>
    </r>
  </si>
  <si>
    <r>
      <rPr>
        <sz val="7"/>
        <rFont val="Arial"/>
        <family val="2"/>
      </rPr>
      <t>BORNE TERMINAL SAK 95 MM2</t>
    </r>
  </si>
  <si>
    <r>
      <rPr>
        <sz val="7"/>
        <rFont val="Arial"/>
        <family val="2"/>
      </rPr>
      <t>BORNE TERMINAL SAK 120 MM2</t>
    </r>
  </si>
  <si>
    <r>
      <rPr>
        <sz val="7"/>
        <rFont val="Arial"/>
        <family val="2"/>
      </rPr>
      <t>BORNE TERMINAL SAK 150 MM2</t>
    </r>
  </si>
  <si>
    <r>
      <rPr>
        <sz val="7"/>
        <rFont val="Arial"/>
        <family val="2"/>
      </rPr>
      <t>BOTOEIRA "LIGA-DESLIGA" DE EMBUTIR</t>
    </r>
  </si>
  <si>
    <r>
      <rPr>
        <sz val="7"/>
        <rFont val="Arial"/>
        <family val="2"/>
      </rPr>
      <t>BOTOEIRA "LIGA-DESLIGA" P/INSTALACAO APARENTE</t>
    </r>
  </si>
  <si>
    <r>
      <rPr>
        <sz val="7"/>
        <rFont val="Arial"/>
        <family val="2"/>
      </rPr>
      <t>BOTOEIRA "LIGA-DESLIGA" P/INST.EM PORTA DE QUADRO</t>
    </r>
  </si>
  <si>
    <r>
      <rPr>
        <sz val="7"/>
        <rFont val="Arial"/>
        <family val="2"/>
      </rPr>
      <t>BOX CURVO DIAMETRO 1/2"</t>
    </r>
  </si>
  <si>
    <r>
      <rPr>
        <sz val="7"/>
        <rFont val="Arial"/>
        <family val="2"/>
      </rPr>
      <t>BOX CURVO DIAMETRO 3/4"</t>
    </r>
  </si>
  <si>
    <r>
      <rPr>
        <sz val="7"/>
        <rFont val="Arial"/>
        <family val="2"/>
      </rPr>
      <t>BOX CURVO DIAMETRO 1"</t>
    </r>
  </si>
  <si>
    <r>
      <rPr>
        <sz val="7"/>
        <rFont val="Arial"/>
        <family val="2"/>
      </rPr>
      <t>BOX RETO DIAMETRO 1/2"</t>
    </r>
  </si>
  <si>
    <r>
      <rPr>
        <sz val="7"/>
        <rFont val="Arial"/>
        <family val="2"/>
      </rPr>
      <t>BOX RETO DIAMETRO 3/4"</t>
    </r>
  </si>
  <si>
    <r>
      <rPr>
        <sz val="7"/>
        <rFont val="Arial"/>
        <family val="2"/>
      </rPr>
      <t>BOX RETO DIAMETRO 1"</t>
    </r>
  </si>
  <si>
    <r>
      <rPr>
        <sz val="7"/>
        <rFont val="Arial"/>
        <family val="2"/>
      </rPr>
      <t>BRACADEIRA METALICA TIPO "C" DIAM.1/2"</t>
    </r>
  </si>
  <si>
    <r>
      <rPr>
        <sz val="7"/>
        <rFont val="Arial"/>
        <family val="2"/>
      </rPr>
      <t>BRACADEIRA METALICA TIPO "C" DIAM. 3/4"</t>
    </r>
  </si>
  <si>
    <r>
      <rPr>
        <sz val="7"/>
        <rFont val="Arial"/>
        <family val="2"/>
      </rPr>
      <t>BRACADEIRA METALICA TIPO "C" DIAM. 1"</t>
    </r>
  </si>
  <si>
    <r>
      <rPr>
        <sz val="7"/>
        <rFont val="Arial"/>
        <family val="2"/>
      </rPr>
      <t>BRACADEIRA METALICA TIPO "C" DIAM. 1.1/4"</t>
    </r>
  </si>
  <si>
    <r>
      <rPr>
        <sz val="7"/>
        <rFont val="Arial"/>
        <family val="2"/>
      </rPr>
      <t>BRACADEIRA METALICA TIPO "C" DIAM. 1.1/2"</t>
    </r>
  </si>
  <si>
    <r>
      <rPr>
        <sz val="7"/>
        <rFont val="Arial"/>
        <family val="2"/>
      </rPr>
      <t>BRACADEIRA METALICA TIPO "C" DIAM. 2"</t>
    </r>
  </si>
  <si>
    <r>
      <rPr>
        <sz val="7"/>
        <rFont val="Arial"/>
        <family val="2"/>
      </rPr>
      <t>BRACADEIRA METALICA TIPO "C" DIAM. 2.1/2"</t>
    </r>
  </si>
  <si>
    <r>
      <rPr>
        <sz val="7"/>
        <rFont val="Arial"/>
        <family val="2"/>
      </rPr>
      <t>BRACADEIRA METALICA TIPO "C" DIAM. 3"</t>
    </r>
  </si>
  <si>
    <r>
      <rPr>
        <sz val="7"/>
        <rFont val="Arial"/>
        <family val="2"/>
      </rPr>
      <t>BRACADEIRA METALICA TIPO "C" DIAM. 4"</t>
    </r>
  </si>
  <si>
    <r>
      <rPr>
        <sz val="7"/>
        <rFont val="Arial"/>
        <family val="2"/>
      </rPr>
      <t>BRACADEIRA METALICA TIPO "D" DIAM. 1/2"</t>
    </r>
  </si>
  <si>
    <r>
      <rPr>
        <sz val="7"/>
        <rFont val="Arial"/>
        <family val="2"/>
      </rPr>
      <t>BRACADEIRA METALICA TIPO "D" DIAM. 3/4"</t>
    </r>
  </si>
  <si>
    <r>
      <rPr>
        <sz val="7"/>
        <rFont val="Arial"/>
        <family val="2"/>
      </rPr>
      <t>BRACADEIRA METALICA TIPO "D" DIAM. 1"</t>
    </r>
  </si>
  <si>
    <r>
      <rPr>
        <sz val="7"/>
        <rFont val="Arial"/>
        <family val="2"/>
      </rPr>
      <t>BRACADEIRA METALICA TIPO "D" DIAM. 1.1/4"</t>
    </r>
  </si>
  <si>
    <r>
      <rPr>
        <sz val="7"/>
        <rFont val="Arial"/>
        <family val="2"/>
      </rPr>
      <t>BRACADEIRA METALICA TIPO "D" DIAM. 1.1/2"</t>
    </r>
  </si>
  <si>
    <r>
      <rPr>
        <sz val="7"/>
        <rFont val="Arial"/>
        <family val="2"/>
      </rPr>
      <t>BRACADEIRA METALICA TIPO "D" DIAM. 2"</t>
    </r>
  </si>
  <si>
    <r>
      <rPr>
        <sz val="7"/>
        <rFont val="Arial"/>
        <family val="2"/>
      </rPr>
      <t>BRACADEIRA METALICA TIPO "D" DIAM. 2.1/2"</t>
    </r>
  </si>
  <si>
    <r>
      <rPr>
        <sz val="7"/>
        <rFont val="Arial"/>
        <family val="2"/>
      </rPr>
      <t>BRACADEIRA METALICA TIPO "D" DIAM. 3"</t>
    </r>
  </si>
  <si>
    <r>
      <rPr>
        <sz val="7"/>
        <rFont val="Arial"/>
        <family val="2"/>
      </rPr>
      <t>BRACADEIRA METALICA TIPO "D" DIAM. 4"</t>
    </r>
  </si>
  <si>
    <r>
      <rPr>
        <sz val="7"/>
        <rFont val="Arial"/>
        <family val="2"/>
      </rPr>
      <t>BRAÇADEIRA PARA 3 ESTAIS 1.1/2"</t>
    </r>
  </si>
  <si>
    <r>
      <rPr>
        <sz val="7"/>
        <rFont val="Arial"/>
        <family val="2"/>
      </rPr>
      <t>BRAÇADEIRA METÁLICA CIRCULAR 2" C/CHUMBADOR</t>
    </r>
  </si>
  <si>
    <r>
      <rPr>
        <sz val="7"/>
        <rFont val="Arial"/>
        <family val="2"/>
      </rPr>
      <t>BRACO CURVO GALVANIZADO P/LUMINARIA AO TEMPO (2" E 3 METROS)</t>
    </r>
  </si>
  <si>
    <r>
      <rPr>
        <sz val="7"/>
        <rFont val="Arial"/>
        <family val="2"/>
      </rPr>
      <t>BRACO RETO GALVANIZADO P/LUMINARIA AO TEMPO (3/4" E 1 METRO)</t>
    </r>
  </si>
  <si>
    <r>
      <rPr>
        <sz val="7"/>
        <rFont val="Arial"/>
        <family val="2"/>
      </rPr>
      <t>BRAÇO C AÇO GALVANIZADO , CONFORME NTD-17</t>
    </r>
  </si>
  <si>
    <r>
      <rPr>
        <sz val="7"/>
        <rFont val="Arial"/>
        <family val="2"/>
      </rPr>
      <t>un</t>
    </r>
  </si>
  <si>
    <r>
      <rPr>
        <sz val="7"/>
        <rFont val="Arial"/>
        <family val="2"/>
      </rPr>
      <t>BUCHA DE NYLON S-5</t>
    </r>
  </si>
  <si>
    <r>
      <rPr>
        <sz val="7"/>
        <rFont val="Arial"/>
        <family val="2"/>
      </rPr>
      <t>BUCHA DE NYLON S-6</t>
    </r>
  </si>
  <si>
    <r>
      <rPr>
        <sz val="7"/>
        <rFont val="Arial"/>
        <family val="2"/>
      </rPr>
      <t>BUCHA DE NYLON S-8</t>
    </r>
  </si>
  <si>
    <r>
      <rPr>
        <sz val="7"/>
        <rFont val="Arial"/>
        <family val="2"/>
      </rPr>
      <t>BUCHA DE NYLON S-10</t>
    </r>
  </si>
  <si>
    <r>
      <rPr>
        <sz val="7"/>
        <rFont val="Arial"/>
        <family val="2"/>
      </rPr>
      <t>BUCHA DE NYLON S-12</t>
    </r>
  </si>
  <si>
    <r>
      <rPr>
        <sz val="7"/>
        <rFont val="Arial"/>
        <family val="2"/>
      </rPr>
      <t>BUCHA E ARRUELA METALICA DIAM. 1/2"</t>
    </r>
  </si>
  <si>
    <r>
      <rPr>
        <sz val="7"/>
        <rFont val="Arial"/>
        <family val="2"/>
      </rPr>
      <t>PR</t>
    </r>
  </si>
  <si>
    <r>
      <rPr>
        <sz val="7"/>
        <rFont val="Arial"/>
        <family val="2"/>
      </rPr>
      <t>BUCHA E ARRUELA METALICA DIAM. 3/4"</t>
    </r>
  </si>
  <si>
    <r>
      <rPr>
        <sz val="7"/>
        <rFont val="Arial"/>
        <family val="2"/>
      </rPr>
      <t>BUCHA E ARRUELA METALICA DIAM. 1"</t>
    </r>
  </si>
  <si>
    <r>
      <rPr>
        <sz val="7"/>
        <rFont val="Arial"/>
        <family val="2"/>
      </rPr>
      <t>BUCHA E ARRUELA METALICA DIAM. 1.1/4"</t>
    </r>
  </si>
  <si>
    <r>
      <rPr>
        <sz val="7"/>
        <rFont val="Arial"/>
        <family val="2"/>
      </rPr>
      <t>BUCHA E ARRUELA METALICA DIAM. 1.1/2"</t>
    </r>
  </si>
  <si>
    <r>
      <rPr>
        <sz val="7"/>
        <rFont val="Arial"/>
        <family val="2"/>
      </rPr>
      <t>BUCHA E ARRUELA METALICA DIAM. 2"</t>
    </r>
  </si>
  <si>
    <r>
      <rPr>
        <sz val="7"/>
        <rFont val="Arial"/>
        <family val="2"/>
      </rPr>
      <t>BUCHA E ARRUELA METALICA DIAM. 2.1/2"</t>
    </r>
  </si>
  <si>
    <r>
      <rPr>
        <sz val="7"/>
        <rFont val="Arial"/>
        <family val="2"/>
      </rPr>
      <t>BUCHA E ARRUELA METALICA DIAM. 3"</t>
    </r>
  </si>
  <si>
    <r>
      <rPr>
        <sz val="7"/>
        <rFont val="Arial"/>
        <family val="2"/>
      </rPr>
      <t>BUCHA E ARRUELA METALICA DIAM. 4"</t>
    </r>
  </si>
  <si>
    <r>
      <rPr>
        <sz val="7"/>
        <rFont val="Arial"/>
        <family val="2"/>
      </rPr>
      <t>BUCHA P/TIJOLO FURADO S-6</t>
    </r>
  </si>
  <si>
    <r>
      <rPr>
        <sz val="7"/>
        <rFont val="Arial"/>
        <family val="2"/>
      </rPr>
      <t>BUCHA P/TIJOLO FURADO S-8</t>
    </r>
  </si>
  <si>
    <r>
      <rPr>
        <sz val="7"/>
        <rFont val="Arial"/>
        <family val="2"/>
      </rPr>
      <t>BUCHA P/TIJOLO FURADO S-10</t>
    </r>
  </si>
  <si>
    <r>
      <rPr>
        <sz val="7"/>
        <rFont val="Arial"/>
        <family val="2"/>
      </rPr>
      <t>CABECOTE DE LIGA DE ALUMINIO DIAM. 3/4"</t>
    </r>
  </si>
  <si>
    <r>
      <rPr>
        <sz val="7"/>
        <rFont val="Arial"/>
        <family val="2"/>
      </rPr>
      <t>CABECOTE DE LIGA DE ALUMINIO DIAM. 1"</t>
    </r>
  </si>
  <si>
    <r>
      <rPr>
        <sz val="7"/>
        <rFont val="Arial"/>
        <family val="2"/>
      </rPr>
      <t>CABECOTE DE LIGA DE ALUMINIO DIAM. 1.1/4"</t>
    </r>
  </si>
  <si>
    <r>
      <rPr>
        <sz val="7"/>
        <rFont val="Arial"/>
        <family val="2"/>
      </rPr>
      <t>CABECOTE DE LIGA DE ALUMINIO DIAM. 1.1/2"</t>
    </r>
  </si>
  <si>
    <r>
      <rPr>
        <sz val="7"/>
        <rFont val="Arial"/>
        <family val="2"/>
      </rPr>
      <t>CABECOTE DE LIGA DE ALUMINIO DIAM. 2"</t>
    </r>
  </si>
  <si>
    <r>
      <rPr>
        <sz val="7"/>
        <rFont val="Arial"/>
        <family val="2"/>
      </rPr>
      <t>CABECOTE DE LIGA DE ALUMINIO DIAM. 2.1/2"</t>
    </r>
  </si>
  <si>
    <r>
      <rPr>
        <sz val="7"/>
        <rFont val="Arial"/>
        <family val="2"/>
      </rPr>
      <t>CABECOTE DE LIGA DE ALUMINIO DIAM. 3"</t>
    </r>
  </si>
  <si>
    <r>
      <rPr>
        <sz val="7"/>
        <rFont val="Arial"/>
        <family val="2"/>
      </rPr>
      <t>CABECOTE DE LIGA DE ALUMINIO DIAM. 4"</t>
    </r>
  </si>
  <si>
    <r>
      <rPr>
        <sz val="7"/>
        <rFont val="Arial"/>
        <family val="2"/>
      </rPr>
      <t>CABO EPR/XLPE (90°C) 1KV - 10MM2</t>
    </r>
  </si>
  <si>
    <r>
      <rPr>
        <sz val="7"/>
        <rFont val="Arial"/>
        <family val="2"/>
      </rPr>
      <t>CABO EPR/XLPE (90°C) 1 KV - 16 MM2</t>
    </r>
  </si>
  <si>
    <r>
      <rPr>
        <sz val="7"/>
        <rFont val="Arial"/>
        <family val="2"/>
      </rPr>
      <t>CABO EPR/XLPE (90°C) 1 KV - 25 MM2</t>
    </r>
  </si>
  <si>
    <r>
      <rPr>
        <sz val="7"/>
        <rFont val="Arial"/>
        <family val="2"/>
      </rPr>
      <t>CABO EPR/XLPE (90°C) 1 KV - 35 MM2</t>
    </r>
  </si>
  <si>
    <r>
      <rPr>
        <sz val="7"/>
        <rFont val="Arial"/>
        <family val="2"/>
      </rPr>
      <t>CABO EPR/XLPE (90°C) 1 KV - 50 MM2</t>
    </r>
  </si>
  <si>
    <r>
      <rPr>
        <sz val="7"/>
        <rFont val="Arial"/>
        <family val="2"/>
      </rPr>
      <t>CABO EPR/XLPE (90°C) 1 KV - 70 MM2</t>
    </r>
  </si>
  <si>
    <r>
      <rPr>
        <sz val="7"/>
        <rFont val="Arial"/>
        <family val="2"/>
      </rPr>
      <t>CABO EPR/XLPE (90°C) 1 KV - 95 MM2</t>
    </r>
  </si>
  <si>
    <r>
      <rPr>
        <sz val="7"/>
        <rFont val="Arial"/>
        <family val="2"/>
      </rPr>
      <t>CABO EPR/XLPE (90ºC) 1 KV - 120 MM2</t>
    </r>
  </si>
  <si>
    <r>
      <rPr>
        <sz val="7"/>
        <rFont val="Arial"/>
        <family val="2"/>
      </rPr>
      <t>CABO EPR/XLPE (90°C) 1 KV - 150 MM2</t>
    </r>
  </si>
  <si>
    <r>
      <rPr>
        <sz val="7"/>
        <rFont val="Arial"/>
        <family val="2"/>
      </rPr>
      <t>CABO EPR/XLPE (90°C) 1 KV - 185 MM2</t>
    </r>
  </si>
  <si>
    <r>
      <rPr>
        <sz val="7"/>
        <rFont val="Arial"/>
        <family val="2"/>
      </rPr>
      <t>CABO DE COBRE XLPE (90°C) 15 KV - 50 MM2</t>
    </r>
  </si>
  <si>
    <r>
      <rPr>
        <sz val="7"/>
        <rFont val="Arial"/>
        <family val="2"/>
      </rPr>
      <t>CABO DE AÇO ALMA DE FIBRA 1/4"</t>
    </r>
  </si>
  <si>
    <r>
      <rPr>
        <sz val="7"/>
        <rFont val="Arial"/>
        <family val="2"/>
      </rPr>
      <t>CABO DE ALUMÍNIO 2 CA</t>
    </r>
  </si>
  <si>
    <r>
      <rPr>
        <sz val="7"/>
        <rFont val="Arial"/>
        <family val="2"/>
      </rPr>
      <t>CABO AGRUPADO PVC (70ºC) 1KV 4 X 2,5 MM2</t>
    </r>
  </si>
  <si>
    <r>
      <rPr>
        <sz val="7"/>
        <rFont val="Arial"/>
        <family val="2"/>
      </rPr>
      <t>CABO AGRUPADO PVC (70ºC) 1KV 4 X 4 MM2</t>
    </r>
  </si>
  <si>
    <r>
      <rPr>
        <sz val="7"/>
        <rFont val="Arial"/>
        <family val="2"/>
      </rPr>
      <t>CABO AGRUPADO PVC (70ºC) 1KV 4 X 6 MM2</t>
    </r>
  </si>
  <si>
    <r>
      <rPr>
        <sz val="7"/>
        <rFont val="Arial"/>
        <family val="2"/>
      </rPr>
      <t>CABO AGRUPADO PVC (70ºC) 1KV 4 X 10 MM2</t>
    </r>
  </si>
  <si>
    <r>
      <rPr>
        <sz val="7"/>
        <rFont val="Arial"/>
        <family val="2"/>
      </rPr>
      <t>CABO AGRUPADO PVC (70ºC) 1KV 4 X 16 MM2</t>
    </r>
  </si>
  <si>
    <r>
      <rPr>
        <sz val="7"/>
        <rFont val="Arial"/>
        <family val="2"/>
      </rPr>
      <t>CABO AGRUPADO PVC (70ºC) 1KV 4 X 25 MM2</t>
    </r>
  </si>
  <si>
    <r>
      <rPr>
        <sz val="7"/>
        <rFont val="Arial"/>
        <family val="2"/>
      </rPr>
      <t>CABO DE COBRE NU No. 10 MM2 (11,11M /KG)</t>
    </r>
  </si>
  <si>
    <r>
      <rPr>
        <sz val="7"/>
        <rFont val="Arial"/>
        <family val="2"/>
      </rPr>
      <t>CABO DE COBRE NU No. 16 MM2 (6,94 M/KG)</t>
    </r>
  </si>
  <si>
    <r>
      <rPr>
        <sz val="7"/>
        <rFont val="Arial"/>
        <family val="2"/>
      </rPr>
      <t>CABO DE COBRE NU No. 25 MM2 (4,73 M /KG)</t>
    </r>
  </si>
  <si>
    <r>
      <rPr>
        <sz val="7"/>
        <rFont val="Arial"/>
        <family val="2"/>
      </rPr>
      <t>CABO DE COBRE NÚ No. 35 MM2</t>
    </r>
  </si>
  <si>
    <r>
      <rPr>
        <sz val="7"/>
        <rFont val="Arial"/>
        <family val="2"/>
      </rPr>
      <t>CABO DE COBRE NÚ No. 50 MM2</t>
    </r>
  </si>
  <si>
    <r>
      <rPr>
        <sz val="7"/>
        <rFont val="Arial"/>
        <family val="2"/>
      </rPr>
      <t>CABO DE COBRE NÚ No. 70 MM2</t>
    </r>
  </si>
  <si>
    <r>
      <rPr>
        <sz val="7"/>
        <rFont val="Arial"/>
        <family val="2"/>
      </rPr>
      <t>CABO DE COBRE NÚ No. 95 MM2</t>
    </r>
  </si>
  <si>
    <r>
      <rPr>
        <sz val="7"/>
        <rFont val="Arial"/>
        <family val="2"/>
      </rPr>
      <t>CABO FLEXIVEL PARALELO 2 X 1,5 MM2</t>
    </r>
  </si>
  <si>
    <r>
      <rPr>
        <sz val="7"/>
        <rFont val="Arial"/>
        <family val="2"/>
      </rPr>
      <t>CABO FLEXIVEL PARALELO 2 X 2,5 MM2</t>
    </r>
  </si>
  <si>
    <r>
      <rPr>
        <sz val="7"/>
        <rFont val="Arial"/>
        <family val="2"/>
      </rPr>
      <t>CABO FLEXIVEL PARALELO 2X1 MM2</t>
    </r>
  </si>
  <si>
    <r>
      <rPr>
        <sz val="7"/>
        <rFont val="Arial"/>
        <family val="2"/>
      </rPr>
      <t>CABO ISOLADO PP 3 X 4,0 MM2</t>
    </r>
  </si>
  <si>
    <r>
      <rPr>
        <sz val="7"/>
        <rFont val="Arial"/>
        <family val="2"/>
      </rPr>
      <t>CABO ISOLADO PP 3 X 2,5 MM2</t>
    </r>
  </si>
  <si>
    <r>
      <rPr>
        <sz val="7"/>
        <rFont val="Arial"/>
        <family val="2"/>
      </rPr>
      <t>CABO ISOLADO PVC 750 V. No. 10 MM2</t>
    </r>
  </si>
  <si>
    <r>
      <rPr>
        <sz val="7"/>
        <rFont val="Arial"/>
        <family val="2"/>
      </rPr>
      <t>CABO ISOLADO PVC 750 V, No. 16 MM2</t>
    </r>
  </si>
  <si>
    <r>
      <rPr>
        <sz val="7"/>
        <rFont val="Arial"/>
        <family val="2"/>
      </rPr>
      <t>CABO ISOLADO PVC 750 V, No. 25 MM2</t>
    </r>
  </si>
  <si>
    <r>
      <rPr>
        <sz val="7"/>
        <rFont val="Arial"/>
        <family val="2"/>
      </rPr>
      <t>CABO ISOLADO PVC 750 V, No. 35 MM2</t>
    </r>
  </si>
  <si>
    <r>
      <rPr>
        <sz val="7"/>
        <rFont val="Arial"/>
        <family val="2"/>
      </rPr>
      <t>CABO ISOLADO PVC 750 V, No. 50 MM2</t>
    </r>
  </si>
  <si>
    <r>
      <rPr>
        <sz val="7"/>
        <rFont val="Arial"/>
        <family val="2"/>
      </rPr>
      <t>CABO ISOLADO PVC 750 V, No. 70 MM2</t>
    </r>
  </si>
  <si>
    <r>
      <rPr>
        <sz val="7"/>
        <rFont val="Arial"/>
        <family val="2"/>
      </rPr>
      <t>CABO ISOLADO PVC 750 V, No. 95 MM2</t>
    </r>
  </si>
  <si>
    <r>
      <rPr>
        <sz val="7"/>
        <rFont val="Arial"/>
        <family val="2"/>
      </rPr>
      <t>CABO ISOLADO PVC 750 V, No. 120 MM2</t>
    </r>
  </si>
  <si>
    <r>
      <rPr>
        <sz val="7"/>
        <rFont val="Arial"/>
        <family val="2"/>
      </rPr>
      <t>CABO ISOLADO PVC 750 V, No. 150 MM2</t>
    </r>
  </si>
  <si>
    <r>
      <rPr>
        <sz val="7"/>
        <rFont val="Arial"/>
        <family val="2"/>
      </rPr>
      <t>CABO PVC (70ºC) 1 KV No 1,5 MM2</t>
    </r>
  </si>
  <si>
    <r>
      <rPr>
        <sz val="7"/>
        <rFont val="Arial"/>
        <family val="2"/>
      </rPr>
      <t>CABO PVC (70ºC) 1 KV No. 2,5 MM2</t>
    </r>
  </si>
  <si>
    <r>
      <rPr>
        <sz val="7"/>
        <rFont val="Arial"/>
        <family val="2"/>
      </rPr>
      <t>CABO PVC (70ºC) 1 KV No. 4 MM2</t>
    </r>
  </si>
  <si>
    <r>
      <rPr>
        <sz val="7"/>
        <rFont val="Arial"/>
        <family val="2"/>
      </rPr>
      <t>CABO PVC (70ºC) 1 KV No. 6 MM2</t>
    </r>
  </si>
  <si>
    <r>
      <rPr>
        <sz val="7"/>
        <rFont val="Arial"/>
        <family val="2"/>
      </rPr>
      <t>CABO PVC (70ºC) 1 KV No. 10 MM2</t>
    </r>
  </si>
  <si>
    <r>
      <rPr>
        <sz val="7"/>
        <rFont val="Arial"/>
        <family val="2"/>
      </rPr>
      <t>CABO PVC (70ºC) 1 KV No. 16 MM2</t>
    </r>
  </si>
  <si>
    <r>
      <rPr>
        <sz val="7"/>
        <rFont val="Arial"/>
        <family val="2"/>
      </rPr>
      <t>CABO PVC (70ºC) 1 KV No. 25 MM2</t>
    </r>
  </si>
  <si>
    <r>
      <rPr>
        <sz val="7"/>
        <rFont val="Arial"/>
        <family val="2"/>
      </rPr>
      <t>CABO PVC (70ºC) 1 KV No. 35 MM2</t>
    </r>
  </si>
  <si>
    <r>
      <rPr>
        <sz val="7"/>
        <rFont val="Arial"/>
        <family val="2"/>
      </rPr>
      <t>CABO PVC (70ºC) 1 KV No. 50 MM2</t>
    </r>
  </si>
  <si>
    <r>
      <rPr>
        <sz val="7"/>
        <rFont val="Arial"/>
        <family val="2"/>
      </rPr>
      <t>CABO PVC (70ºC) 1 KV No. 70 MM2</t>
    </r>
  </si>
  <si>
    <r>
      <rPr>
        <sz val="7"/>
        <rFont val="Arial"/>
        <family val="2"/>
      </rPr>
      <t>CABO PVC (70ºC) 1 KV No. 95 MM2</t>
    </r>
  </si>
  <si>
    <r>
      <rPr>
        <sz val="7"/>
        <rFont val="Arial"/>
        <family val="2"/>
      </rPr>
      <t>CABO PVC (70ºC) 1 KV No. 120 MM2</t>
    </r>
  </si>
  <si>
    <r>
      <rPr>
        <sz val="7"/>
        <rFont val="Arial"/>
        <family val="2"/>
      </rPr>
      <t>CABO PVC (70ºC) 1 KV No. 150 MM2</t>
    </r>
  </si>
  <si>
    <r>
      <rPr>
        <sz val="7"/>
        <rFont val="Arial"/>
        <family val="2"/>
      </rPr>
      <t>CABO PVC (70ºC) , 1 KV, No. 185 MM2</t>
    </r>
  </si>
  <si>
    <r>
      <rPr>
        <sz val="7"/>
        <rFont val="Arial"/>
        <family val="2"/>
      </rPr>
      <t>CABO PVC (70ºC) 1 KV No. 300 MM2</t>
    </r>
  </si>
  <si>
    <r>
      <rPr>
        <sz val="7"/>
        <rFont val="Arial"/>
        <family val="2"/>
      </rPr>
      <t>CABO TELEFONICO CCI-50 1 PAR</t>
    </r>
  </si>
  <si>
    <r>
      <rPr>
        <sz val="7"/>
        <rFont val="Arial"/>
        <family val="2"/>
      </rPr>
      <t>CABO TELEFONICO CCI-50 2 PARES</t>
    </r>
  </si>
  <si>
    <r>
      <rPr>
        <sz val="7"/>
        <rFont val="Arial"/>
        <family val="2"/>
      </rPr>
      <t>CABO TELEFONICO CCI-50 3 PARES</t>
    </r>
  </si>
  <si>
    <r>
      <rPr>
        <sz val="7"/>
        <rFont val="Arial"/>
        <family val="2"/>
      </rPr>
      <t>CABO TELEFONICO CCE-50 2 PARES</t>
    </r>
  </si>
  <si>
    <r>
      <rPr>
        <sz val="7"/>
        <rFont val="Arial"/>
        <family val="2"/>
      </rPr>
      <t>CABO TELEFONICO CCE-50 3 PARES</t>
    </r>
  </si>
  <si>
    <r>
      <rPr>
        <sz val="7"/>
        <rFont val="Arial"/>
        <family val="2"/>
      </rPr>
      <t>CABO TELEFONICO CI-50,10 PARES (USO INTERNO)</t>
    </r>
  </si>
  <si>
    <r>
      <rPr>
        <sz val="7"/>
        <rFont val="Arial"/>
        <family val="2"/>
      </rPr>
      <t>CABO TELEFONICO CI-50,20 PARES (USO INTERNO)</t>
    </r>
  </si>
  <si>
    <r>
      <rPr>
        <sz val="7"/>
        <rFont val="Arial"/>
        <family val="2"/>
      </rPr>
      <t>CABO TELEFONICO CI-50,30 PARES (USO INTERNO)</t>
    </r>
  </si>
  <si>
    <r>
      <rPr>
        <sz val="7"/>
        <rFont val="Arial"/>
        <family val="2"/>
      </rPr>
      <t>CABO TELEFONICO CI-50,50 PARES (USO INTERNO)</t>
    </r>
  </si>
  <si>
    <r>
      <rPr>
        <sz val="7"/>
        <rFont val="Arial"/>
        <family val="2"/>
      </rPr>
      <t>CABO TELEFON. CTP-APL-50 DE 10 PARES (USO EXTERNO)</t>
    </r>
  </si>
  <si>
    <r>
      <rPr>
        <sz val="7"/>
        <rFont val="Arial"/>
        <family val="2"/>
      </rPr>
      <t>CABO TELEFON. CTP-APL-50 DE 20 PARES (USO EXTERNO)</t>
    </r>
  </si>
  <si>
    <r>
      <rPr>
        <sz val="7"/>
        <rFont val="Arial"/>
        <family val="2"/>
      </rPr>
      <t>CABO TELEFON. CTP-APL-50 DE 30 PARES (USO EXTERNO)</t>
    </r>
  </si>
  <si>
    <r>
      <rPr>
        <sz val="7"/>
        <rFont val="Arial"/>
        <family val="2"/>
      </rPr>
      <t>CABO UTP-4P, CAT. 6 , 24 AWG</t>
    </r>
  </si>
  <si>
    <r>
      <rPr>
        <sz val="7"/>
        <rFont val="Arial"/>
        <family val="2"/>
      </rPr>
      <t>CAIXA "ARSTOP" C/1 TOMADA HEXAGONAL 2P+T E 1 DISJ.MONOP.20A</t>
    </r>
  </si>
  <si>
    <r>
      <rPr>
        <sz val="7"/>
        <rFont val="Arial"/>
        <family val="2"/>
      </rPr>
      <t>CAIXA 75X75X31 MM LINHA X OU EQUIVALENTE</t>
    </r>
  </si>
  <si>
    <r>
      <rPr>
        <sz val="7"/>
        <rFont val="Arial"/>
        <family val="2"/>
      </rPr>
      <t>(CAIXA DE PASSAGEM)ESCAV.MANUAL C/APILOAM. PARA...</t>
    </r>
  </si>
  <si>
    <r>
      <rPr>
        <sz val="7"/>
        <rFont val="Arial"/>
        <family val="2"/>
      </rPr>
      <t>(CAIXA DE PASSAGEM)TAMPA CONCRETO E=5 CM PARA...</t>
    </r>
  </si>
  <si>
    <r>
      <rPr>
        <sz val="7"/>
        <rFont val="Arial"/>
        <family val="2"/>
      </rPr>
      <t>(CX.PASSAGEM)ALV.1/2 VEZ TIJ.COM.REV.INTERN PARA..</t>
    </r>
  </si>
  <si>
    <r>
      <rPr>
        <sz val="7"/>
        <rFont val="Arial"/>
        <family val="2"/>
      </rPr>
      <t>(CX.PASSAGEM)ALV.1 VEZ TIJ.COM.REV.INTERN. PARA...</t>
    </r>
  </si>
  <si>
    <r>
      <rPr>
        <sz val="7"/>
        <rFont val="Arial"/>
        <family val="2"/>
      </rPr>
      <t>(CAIXA DE PASSAGEM)LASTRO DE BRITA PARA...</t>
    </r>
  </si>
  <si>
    <r>
      <rPr>
        <sz val="7"/>
        <rFont val="Arial"/>
        <family val="2"/>
      </rPr>
      <t>CAIXA DE PASSAGEM METALICA 15X15X12 CM</t>
    </r>
  </si>
  <si>
    <r>
      <rPr>
        <sz val="7"/>
        <rFont val="Arial"/>
        <family val="2"/>
      </rPr>
      <t>CAIXA DE PASSAGEM METALICA 20X20X12 CM</t>
    </r>
  </si>
  <si>
    <r>
      <rPr>
        <sz val="7"/>
        <rFont val="Arial"/>
        <family val="2"/>
      </rPr>
      <t>CAIXA DE PASSAGEM METALICA 30X30X12 CM</t>
    </r>
  </si>
  <si>
    <r>
      <rPr>
        <sz val="7"/>
        <rFont val="Arial"/>
        <family val="2"/>
      </rPr>
      <t>CAIXA DE PASSAGEM METALICA 40X40X15 CM</t>
    </r>
  </si>
  <si>
    <r>
      <rPr>
        <sz val="7"/>
        <rFont val="Arial"/>
        <family val="2"/>
      </rPr>
      <t>CAIXA DE PASSAGEM METALICA 50X50X15 CM</t>
    </r>
  </si>
  <si>
    <r>
      <rPr>
        <sz val="7"/>
        <rFont val="Arial"/>
        <family val="2"/>
      </rPr>
      <t>CAIXA DE PASSAGEM METALICA 60X60X12 CM</t>
    </r>
  </si>
  <si>
    <r>
      <rPr>
        <sz val="7"/>
        <rFont val="Arial"/>
        <family val="2"/>
      </rPr>
      <t>CAIXA DISTRIBUICAO TELEFONICA 40X40X12 CM</t>
    </r>
  </si>
  <si>
    <r>
      <rPr>
        <sz val="7"/>
        <rFont val="Arial"/>
        <family val="2"/>
      </rPr>
      <t>CAIXA DISTRIBUICAO TELEFONICA 60X60X12 CM</t>
    </r>
  </si>
  <si>
    <r>
      <rPr>
        <sz val="7"/>
        <rFont val="Arial"/>
        <family val="2"/>
      </rPr>
      <t>CAIXA DISTRIBUICAO TELEFONICA 80X80X12 CM</t>
    </r>
  </si>
  <si>
    <r>
      <rPr>
        <sz val="7"/>
        <rFont val="Arial"/>
        <family val="2"/>
      </rPr>
      <t>CAIXA DISTRIBUICAO TELEFONICA 120X120X12 CM</t>
    </r>
  </si>
  <si>
    <r>
      <rPr>
        <sz val="7"/>
        <rFont val="Arial"/>
        <family val="2"/>
      </rPr>
      <t>CAIXA DISTRIBUICAO TELEFONICA 150X150X15 CM</t>
    </r>
  </si>
  <si>
    <r>
      <rPr>
        <sz val="7"/>
        <rFont val="Arial"/>
        <family val="2"/>
      </rPr>
      <t>CAIXA MET.HEXAGONAL P/ARANDELA (SEXTAVADA 3"X3")</t>
    </r>
  </si>
  <si>
    <r>
      <rPr>
        <sz val="7"/>
        <rFont val="Arial"/>
        <family val="2"/>
      </rPr>
      <t>CAIXA METALICA OCTOGONAL FUNDO MOVEL, SIMPLES 2"</t>
    </r>
  </si>
  <si>
    <r>
      <rPr>
        <sz val="7"/>
        <rFont val="Arial"/>
        <family val="2"/>
      </rPr>
      <t>CAIXA METALICA OCTOGONAL FUNDO MOVEL,DUPLA 4"</t>
    </r>
  </si>
  <si>
    <r>
      <rPr>
        <sz val="7"/>
        <rFont val="Arial"/>
        <family val="2"/>
      </rPr>
      <t>CAIXA METALICA RET. 4" X 2" X 2"</t>
    </r>
  </si>
  <si>
    <r>
      <rPr>
        <sz val="7"/>
        <rFont val="Arial"/>
        <family val="2"/>
      </rPr>
      <t>CAIXA METALICA QUADRADA 4"X4"X2"</t>
    </r>
  </si>
  <si>
    <r>
      <rPr>
        <sz val="7"/>
        <rFont val="Arial"/>
        <family val="2"/>
      </rPr>
      <t>CX.METALICA P/PROTEÇÃO GERAL 500X580X220MM DE 100A ATÉ 500A</t>
    </r>
  </si>
  <si>
    <r>
      <rPr>
        <sz val="7"/>
        <rFont val="Arial"/>
        <family val="2"/>
      </rPr>
      <t>CX.METALICA P/PROTEÇÃO GERAL 750X820X220MM DE 500A ATÉ 1000A</t>
    </r>
  </si>
  <si>
    <r>
      <rPr>
        <sz val="7"/>
        <rFont val="Arial"/>
        <family val="2"/>
      </rPr>
      <t>CX.METALICA P/T.C. 750X820X266MM C/LACRE</t>
    </r>
  </si>
  <si>
    <r>
      <rPr>
        <sz val="7"/>
        <rFont val="Arial"/>
        <family val="2"/>
      </rPr>
      <t>CX.METALICA P/PROTEÇÃO GERAL 1000X1200X310MM DE 500A ATÉ 1000A</t>
    </r>
  </si>
  <si>
    <r>
      <rPr>
        <sz val="7"/>
        <rFont val="Arial"/>
        <family val="2"/>
      </rPr>
      <t>CX.METALICA P/T.C. 1000X1200X310MM C/LACRE</t>
    </r>
  </si>
  <si>
    <r>
      <rPr>
        <sz val="7"/>
        <rFont val="Arial"/>
        <family val="2"/>
      </rPr>
      <t>CAIXA P/QUADRO DISTRIB.30X40X20 CM</t>
    </r>
  </si>
  <si>
    <r>
      <rPr>
        <sz val="7"/>
        <rFont val="Arial"/>
        <family val="2"/>
      </rPr>
      <t>CAIXA P/QUADRO DISTRIB.30X40X15 CM</t>
    </r>
  </si>
  <si>
    <r>
      <rPr>
        <sz val="7"/>
        <rFont val="Arial"/>
        <family val="2"/>
      </rPr>
      <t>CAIXA P/QUADRO DISTRIB.40X40X15 CM</t>
    </r>
  </si>
  <si>
    <r>
      <rPr>
        <sz val="7"/>
        <rFont val="Arial"/>
        <family val="2"/>
      </rPr>
      <t>CAIXA P/QUADRO DISTRIB.40X40X20 CM</t>
    </r>
  </si>
  <si>
    <r>
      <rPr>
        <sz val="7"/>
        <rFont val="Arial"/>
        <family val="2"/>
      </rPr>
      <t>CAIXA P/QUADRO DISTRIB.45X75X20 CM</t>
    </r>
  </si>
  <si>
    <r>
      <rPr>
        <sz val="7"/>
        <rFont val="Arial"/>
        <family val="2"/>
      </rPr>
      <t>CAIXA P/QUADRO DISTRIB.60X60X20 CM</t>
    </r>
  </si>
  <si>
    <r>
      <rPr>
        <sz val="7"/>
        <rFont val="Arial"/>
        <family val="2"/>
      </rPr>
      <t>CX.METALICA P/PROTEÇÃO GERAL 220X280X130MM ATÉ 100A</t>
    </r>
  </si>
  <si>
    <r>
      <rPr>
        <sz val="7"/>
        <rFont val="Arial"/>
        <family val="2"/>
      </rPr>
      <t>CX.METALICA P/MEDIDOR MONOFASICO PD. CELG 220X280X130MM</t>
    </r>
  </si>
  <si>
    <r>
      <rPr>
        <sz val="7"/>
        <rFont val="Arial"/>
        <family val="2"/>
      </rPr>
      <t>CAIXA PASSAGEM 20X20X25 FUNDO BRITA S/TAMPA</t>
    </r>
  </si>
  <si>
    <r>
      <rPr>
        <sz val="7"/>
        <rFont val="Arial"/>
        <family val="2"/>
      </rPr>
      <t>CAIXA PASSAGEM 30X30X40 C/TAMPA E DRENO BRITA</t>
    </r>
  </si>
  <si>
    <r>
      <rPr>
        <sz val="7"/>
        <rFont val="Arial"/>
        <family val="2"/>
      </rPr>
      <t>CAIXA PASSAGEM 35X60X50 FUNDO DE CONC.(P/TAMPA R1)</t>
    </r>
  </si>
  <si>
    <r>
      <rPr>
        <sz val="7"/>
        <rFont val="Arial"/>
        <family val="2"/>
      </rPr>
      <t>CAIXA PASSAGEM 107 X 52 X 50 FUNDO DE CONC.(P/TAMPA R2)</t>
    </r>
  </si>
  <si>
    <r>
      <rPr>
        <sz val="7"/>
        <rFont val="Arial"/>
        <family val="2"/>
      </rPr>
      <t>CAIXA PASSAGEM 40X40X50 FUNDO DE BRITA S/TAMPA</t>
    </r>
  </si>
  <si>
    <r>
      <rPr>
        <sz val="7"/>
        <rFont val="Arial"/>
        <family val="2"/>
      </rPr>
      <t>CAIXA PASSAGEM 50X50X60 FUNDO DE BRITA S/TAMPA</t>
    </r>
  </si>
  <si>
    <r>
      <rPr>
        <sz val="7"/>
        <rFont val="Arial"/>
        <family val="2"/>
      </rPr>
      <t>CAIXA PASSAGEM 60X60X70 FUNDO DE BRITA S/TAMPA</t>
    </r>
  </si>
  <si>
    <r>
      <rPr>
        <sz val="7"/>
        <rFont val="Arial"/>
        <family val="2"/>
      </rPr>
      <t>CAIXA PASSAGEM 80X80X62,FUNDO DE BRITA S/TAMPA</t>
    </r>
  </si>
  <si>
    <r>
      <rPr>
        <sz val="7"/>
        <rFont val="Arial"/>
        <family val="2"/>
      </rPr>
      <t>CX.METALICA P/MEDIDOR POLIFASICO PD. CELG 420X580X220MM</t>
    </r>
  </si>
  <si>
    <r>
      <rPr>
        <sz val="7"/>
        <rFont val="Arial"/>
        <family val="2"/>
      </rPr>
      <t>CX.METALICA P/T.C. 500X580X220MM C/LACRE</t>
    </r>
  </si>
  <si>
    <r>
      <rPr>
        <sz val="7"/>
        <rFont val="Arial"/>
        <family val="2"/>
      </rPr>
      <t>CALHA FLUORESCENTE DE SOBREPOR 1 X 20 W</t>
    </r>
  </si>
  <si>
    <r>
      <rPr>
        <sz val="7"/>
        <rFont val="Arial"/>
        <family val="2"/>
      </rPr>
      <t>CALHA FLUORESCENTE DE SOBREPOR 1 X 40 W</t>
    </r>
  </si>
  <si>
    <r>
      <rPr>
        <sz val="7"/>
        <rFont val="Arial"/>
        <family val="2"/>
      </rPr>
      <t>CALHA FLUORESCENTE DE SOBREPOR 2 X 16 OU 2 X 20 W</t>
    </r>
  </si>
  <si>
    <r>
      <rPr>
        <sz val="7"/>
        <rFont val="Arial"/>
        <family val="2"/>
      </rPr>
      <t>CALHA FLUORESCENTE DE SOBREPOR 2 X 32 OU 2 X 40 W</t>
    </r>
  </si>
  <si>
    <r>
      <rPr>
        <sz val="7"/>
        <rFont val="Arial"/>
        <family val="2"/>
      </rPr>
      <t>CALHA FLUORESCENTE DE SOBREPOR 4 X 32 OU 4 X 40 W</t>
    </r>
  </si>
  <si>
    <r>
      <rPr>
        <sz val="7"/>
        <rFont val="Arial"/>
        <family val="2"/>
      </rPr>
      <t>CALHA FLUORESCENTE DE EMBUTIR 1 X 20 W</t>
    </r>
  </si>
  <si>
    <r>
      <rPr>
        <sz val="7"/>
        <rFont val="Arial"/>
        <family val="2"/>
      </rPr>
      <t>CALHA FLUORESCENTE DE EMBUTIR 1 X 40 W</t>
    </r>
  </si>
  <si>
    <r>
      <rPr>
        <sz val="7"/>
        <rFont val="Arial"/>
        <family val="2"/>
      </rPr>
      <t>CALHA FLUORESCENTE DE EMBUTIR 2 X 16  OU 2 X 20 W</t>
    </r>
  </si>
  <si>
    <r>
      <rPr>
        <sz val="7"/>
        <rFont val="Arial"/>
        <family val="2"/>
      </rPr>
      <t>CALHA FLUORESCENTE DE EMBUTIR 2 X 32 OU 2 X 40 W</t>
    </r>
  </si>
  <si>
    <r>
      <rPr>
        <sz val="7"/>
        <rFont val="Arial"/>
        <family val="2"/>
      </rPr>
      <t>CALHA FLUORESCENTE DE EMBUTIR 4X32 OU  4 X 40 W</t>
    </r>
  </si>
  <si>
    <r>
      <rPr>
        <sz val="7"/>
        <rFont val="Arial"/>
        <family val="2"/>
      </rPr>
      <t>CANALETA PLASTICA (LINHA X OU EQUIVALENTE) 20X10X2100 MM</t>
    </r>
  </si>
  <si>
    <r>
      <rPr>
        <sz val="7"/>
        <rFont val="Arial"/>
        <family val="2"/>
      </rPr>
      <t>CANALETA PLASTICA C/TAMPA (HELLERMAN OU EQUIVALENTE) 1/2"X3/4"</t>
    </r>
  </si>
  <si>
    <r>
      <rPr>
        <sz val="7"/>
        <rFont val="Arial"/>
        <family val="2"/>
      </rPr>
      <t>CANALETA PLASTICA C/TAMPA (HELLERMAN OU EQUIVALENTE) 3/4"X3/4"</t>
    </r>
  </si>
  <si>
    <r>
      <rPr>
        <sz val="7"/>
        <rFont val="Arial"/>
        <family val="2"/>
      </rPr>
      <t>CANALETA PLASTICA C/TAMPA (HELLERMAN OU EQUIVALENTE) 1"X1"</t>
    </r>
  </si>
  <si>
    <r>
      <rPr>
        <sz val="7"/>
        <rFont val="Arial"/>
        <family val="2"/>
      </rPr>
      <t>CANALETA PLASTICA C/TAMPA (HELLERMAN OU EQUIVALENTE) 1"X2"</t>
    </r>
  </si>
  <si>
    <r>
      <rPr>
        <sz val="7"/>
        <rFont val="Arial"/>
        <family val="2"/>
      </rPr>
      <t>CANALETA PLASTICA C/TAMPA (HELLERMAN OU EQUIVALENTE) 2"X2"</t>
    </r>
  </si>
  <si>
    <r>
      <rPr>
        <sz val="7"/>
        <rFont val="Arial"/>
        <family val="2"/>
      </rPr>
      <t>CANTONEIRA METALICA 38 X 38 MM ( ZZ ALTA)</t>
    </r>
  </si>
  <si>
    <r>
      <rPr>
        <sz val="7"/>
        <rFont val="Arial"/>
        <family val="2"/>
      </rPr>
      <t>CANTONEIRA AUXILIAR PARA BRAÇO TIPO C</t>
    </r>
  </si>
  <si>
    <r>
      <rPr>
        <sz val="7"/>
        <rFont val="Arial"/>
        <family val="2"/>
      </rPr>
      <t>CERTIFICADO DIGITAL</t>
    </r>
  </si>
  <si>
    <r>
      <rPr>
        <sz val="7"/>
        <rFont val="Arial"/>
        <family val="2"/>
      </rPr>
      <t>CH.PARTIDA DE MOTOR TRIF.C/RELE FALTA DE FASE 5CV</t>
    </r>
  </si>
  <si>
    <r>
      <rPr>
        <sz val="7"/>
        <rFont val="Arial"/>
        <family val="2"/>
      </rPr>
      <t>CH.PARTIDA MOTOR TRIF.C/RELE DE FALTA DE FASE 10CV</t>
    </r>
  </si>
  <si>
    <r>
      <rPr>
        <sz val="7"/>
        <rFont val="Arial"/>
        <family val="2"/>
      </rPr>
      <t>CH.PARTIDA MOTOR TRIF.C/RELE DE FALTA DE FASE 2CV</t>
    </r>
  </si>
  <si>
    <r>
      <rPr>
        <sz val="7"/>
        <rFont val="Arial"/>
        <family val="2"/>
      </rPr>
      <t>CH.PARTIDA MOTOR TRIF.C/RELE FALTA DE FASE 7 1/2CV</t>
    </r>
  </si>
  <si>
    <r>
      <rPr>
        <sz val="7"/>
        <rFont val="Arial"/>
        <family val="2"/>
      </rPr>
      <t>CHAVE FUSIVEL 15 KV, 50A (CHAVE MATHEUS)</t>
    </r>
  </si>
  <si>
    <r>
      <rPr>
        <sz val="7"/>
        <rFont val="Arial"/>
        <family val="2"/>
      </rPr>
      <t>CHAVE FUSIVEL,15 KV,100A, (CHAVE MATHEUS)</t>
    </r>
  </si>
  <si>
    <r>
      <rPr>
        <sz val="7"/>
        <rFont val="Arial"/>
        <family val="2"/>
      </rPr>
      <t>CHAVE MAGNETICA C/RELE REGULAGEM 5-10A</t>
    </r>
  </si>
  <si>
    <r>
      <rPr>
        <sz val="7"/>
        <rFont val="Arial"/>
        <family val="2"/>
      </rPr>
      <t>CHAVE MAGNETICA C/RELE REGULAGEM 7-11A</t>
    </r>
  </si>
  <si>
    <r>
      <rPr>
        <sz val="7"/>
        <rFont val="Arial"/>
        <family val="2"/>
      </rPr>
      <t>CHAVE MAGNETICA C/RELE REGULAGEM 10,5-16,5A</t>
    </r>
  </si>
  <si>
    <r>
      <rPr>
        <sz val="7"/>
        <rFont val="Arial"/>
        <family val="2"/>
      </rPr>
      <t>CHAVE MAGNETICA C/RELE REGULAGEM 25 - 45A</t>
    </r>
  </si>
  <si>
    <r>
      <rPr>
        <sz val="7"/>
        <rFont val="Arial"/>
        <family val="2"/>
      </rPr>
      <t>CH.PARTIDA DE MOTOR TRIF.C/RELE FALTA DE FASE 1/2CV</t>
    </r>
  </si>
  <si>
    <r>
      <rPr>
        <sz val="7"/>
        <rFont val="Arial"/>
        <family val="2"/>
      </rPr>
      <t>CH.PARTIDA DE MOTOR TRIF.C/RELE FALTA DE FASE 3/4CV</t>
    </r>
  </si>
  <si>
    <r>
      <rPr>
        <sz val="7"/>
        <rFont val="Arial"/>
        <family val="2"/>
      </rPr>
      <t>CH.PARTIDA DE MOTOR TRIF.C/RELE FALTA DE FASE 1 CV</t>
    </r>
  </si>
  <si>
    <r>
      <rPr>
        <sz val="7"/>
        <rFont val="Arial"/>
        <family val="2"/>
      </rPr>
      <t>CH.PARTIDA DE MOTOR TRIF.C/RELE FALTA DE FASE 1 1/2CV</t>
    </r>
  </si>
  <si>
    <r>
      <rPr>
        <sz val="7"/>
        <rFont val="Arial"/>
        <family val="2"/>
      </rPr>
      <t>CHAVE PARTIDA MOTOR TRIF.C/RELE FALTA DE FASE 3 CV</t>
    </r>
  </si>
  <si>
    <r>
      <rPr>
        <sz val="7"/>
        <rFont val="Arial"/>
        <family val="2"/>
      </rPr>
      <t>CHAVE PARTIDA MOTOR TRIF.C/RELE FALTA DE FASE 15 CV</t>
    </r>
  </si>
  <si>
    <r>
      <rPr>
        <sz val="7"/>
        <rFont val="Arial"/>
        <family val="2"/>
      </rPr>
      <t>CHAVE PARTIDA MOTOR TRIF.C/RELE FALTA DE FASE 20CV</t>
    </r>
  </si>
  <si>
    <r>
      <rPr>
        <sz val="7"/>
        <rFont val="Arial"/>
        <family val="2"/>
      </rPr>
      <t>CHAVE REVERSORA ROTATIVA (COMUTAD.) TRIPOLAR 10A</t>
    </r>
  </si>
  <si>
    <r>
      <rPr>
        <sz val="7"/>
        <rFont val="Arial"/>
        <family val="2"/>
      </rPr>
      <t>CHAVE REVERSORA ROTATIVA (COMUTAD.) TRIPOLAR 16A</t>
    </r>
  </si>
  <si>
    <r>
      <rPr>
        <sz val="7"/>
        <rFont val="Arial"/>
        <family val="2"/>
      </rPr>
      <t>CHAVE REVERSORA ROTATIVA (COMUTAD.) TRIPOLAR 20A</t>
    </r>
  </si>
  <si>
    <r>
      <rPr>
        <sz val="7"/>
        <rFont val="Arial"/>
        <family val="2"/>
      </rPr>
      <t>CHAVE REVERSORA ROTATIVA (COMUTAD.) TRIPOLAR 32A</t>
    </r>
  </si>
  <si>
    <r>
      <rPr>
        <sz val="7"/>
        <rFont val="Arial"/>
        <family val="2"/>
      </rPr>
      <t>CHAVE REVERSORA ROTATIVA (COMUTAD.) TRIPOLAR 40A</t>
    </r>
  </si>
  <si>
    <r>
      <rPr>
        <sz val="7"/>
        <rFont val="Arial"/>
        <family val="2"/>
      </rPr>
      <t>CHAVE REVERSORA ROTATIVA (COMUTAD.) TRIPOLAR 63A</t>
    </r>
  </si>
  <si>
    <r>
      <rPr>
        <sz val="7"/>
        <rFont val="Arial"/>
        <family val="2"/>
      </rPr>
      <t>CHAVE REVERSORA ROTATIVA (COMUTAD.) TRIPOLAR 100</t>
    </r>
  </si>
  <si>
    <r>
      <rPr>
        <sz val="7"/>
        <rFont val="Arial"/>
        <family val="2"/>
      </rPr>
      <t>CHAVE TRIPOLAR PACCO 100-A</t>
    </r>
  </si>
  <si>
    <r>
      <rPr>
        <sz val="7"/>
        <rFont val="Arial"/>
        <family val="2"/>
      </rPr>
      <t>CHAVE TRIPOLAR TIPO PACCO 16-A</t>
    </r>
  </si>
  <si>
    <r>
      <rPr>
        <sz val="7"/>
        <rFont val="Arial"/>
        <family val="2"/>
      </rPr>
      <t>CHAVE TRIPOLAR TIPO PACCO 20-A</t>
    </r>
  </si>
  <si>
    <r>
      <rPr>
        <sz val="7"/>
        <rFont val="Arial"/>
        <family val="2"/>
      </rPr>
      <t>CHAVE TRIPOLAR TIPO PACCO 32A</t>
    </r>
  </si>
  <si>
    <r>
      <rPr>
        <sz val="7"/>
        <rFont val="Arial"/>
        <family val="2"/>
      </rPr>
      <t>CHAVE TRIPOLAR TIPO PACCO 40A</t>
    </r>
  </si>
  <si>
    <r>
      <rPr>
        <sz val="7"/>
        <rFont val="Arial"/>
        <family val="2"/>
      </rPr>
      <t>CHAVE TRIPOLAR TIPO PACCO 63-A</t>
    </r>
  </si>
  <si>
    <r>
      <rPr>
        <sz val="7"/>
        <rFont val="Arial"/>
        <family val="2"/>
      </rPr>
      <t>CHUMBADOR P/CANTONEIRA D = 1/4"</t>
    </r>
  </si>
  <si>
    <r>
      <rPr>
        <sz val="7"/>
        <rFont val="Arial"/>
        <family val="2"/>
      </rPr>
      <t>CHUMBADOR P/CANTONEIRA D = 3/8"</t>
    </r>
  </si>
  <si>
    <r>
      <rPr>
        <sz val="7"/>
        <rFont val="Arial"/>
        <family val="2"/>
      </rPr>
      <t>CINTA DE ACO GALVANIZADO DIAM.190 MM</t>
    </r>
  </si>
  <si>
    <r>
      <rPr>
        <sz val="7"/>
        <rFont val="Arial"/>
        <family val="2"/>
      </rPr>
      <t>CINTA DE ACO GALVANIZADO DIAM.220 MM</t>
    </r>
  </si>
  <si>
    <r>
      <rPr>
        <sz val="7"/>
        <rFont val="Arial"/>
        <family val="2"/>
      </rPr>
      <t>CINTA DE ACO GALVANIZADO DIAM.230MM</t>
    </r>
  </si>
  <si>
    <r>
      <rPr>
        <sz val="7"/>
        <rFont val="Arial"/>
        <family val="2"/>
      </rPr>
      <t>CONDULETE PVC B 1/2" S/TAMPA</t>
    </r>
  </si>
  <si>
    <r>
      <rPr>
        <sz val="7"/>
        <rFont val="Arial"/>
        <family val="2"/>
      </rPr>
      <t>CONDULETE PVC B 3/4" S/TAMPA</t>
    </r>
  </si>
  <si>
    <r>
      <rPr>
        <sz val="7"/>
        <rFont val="Arial"/>
        <family val="2"/>
      </rPr>
      <t>CONDULETE PVC C 1/2" S/TAMPA</t>
    </r>
  </si>
  <si>
    <r>
      <rPr>
        <sz val="7"/>
        <rFont val="Arial"/>
        <family val="2"/>
      </rPr>
      <t>CONDULETE PVC C 3/4" S/TAMPA</t>
    </r>
  </si>
  <si>
    <r>
      <rPr>
        <sz val="7"/>
        <rFont val="Arial"/>
        <family val="2"/>
      </rPr>
      <t>CONDULETE PVC E 1/2" S/TAMPA</t>
    </r>
  </si>
  <si>
    <r>
      <rPr>
        <sz val="7"/>
        <rFont val="Arial"/>
        <family val="2"/>
      </rPr>
      <t>CONDULETE PVC E 3/4" S/TAMPA</t>
    </r>
  </si>
  <si>
    <r>
      <rPr>
        <sz val="7"/>
        <rFont val="Arial"/>
        <family val="2"/>
      </rPr>
      <t>CONDULETE PVC LB 1/2" S/TAMPA</t>
    </r>
  </si>
  <si>
    <r>
      <rPr>
        <sz val="7"/>
        <rFont val="Arial"/>
        <family val="2"/>
      </rPr>
      <t>CONDULETE PVC LB 3/4" S/TAMPA</t>
    </r>
  </si>
  <si>
    <r>
      <rPr>
        <sz val="7"/>
        <rFont val="Arial"/>
        <family val="2"/>
      </rPr>
      <t>CONDULETE PVC LL 1/2" S/TAMPA</t>
    </r>
  </si>
  <si>
    <r>
      <rPr>
        <sz val="7"/>
        <rFont val="Arial"/>
        <family val="2"/>
      </rPr>
      <t>CONDULETE PVC LL 3/4" S/TAMPA</t>
    </r>
  </si>
  <si>
    <r>
      <rPr>
        <sz val="7"/>
        <rFont val="Arial"/>
        <family val="2"/>
      </rPr>
      <t>CONDULETE PVC LR 1/2" S/TAMPA</t>
    </r>
  </si>
  <si>
    <r>
      <rPr>
        <sz val="7"/>
        <rFont val="Arial"/>
        <family val="2"/>
      </rPr>
      <t>CONDULETE PVC LR 3/4" S/TAMPA</t>
    </r>
  </si>
  <si>
    <r>
      <rPr>
        <sz val="7"/>
        <rFont val="Arial"/>
        <family val="2"/>
      </rPr>
      <t>CONDULETE PVC TA 1/2" S/TAMPA</t>
    </r>
  </si>
  <si>
    <r>
      <rPr>
        <sz val="7"/>
        <rFont val="Arial"/>
        <family val="2"/>
      </rPr>
      <t>CONDULETE PVC TA 3/4" S/TAMPA</t>
    </r>
  </si>
  <si>
    <r>
      <rPr>
        <sz val="7"/>
        <rFont val="Arial"/>
        <family val="2"/>
      </rPr>
      <t>CONDULETE PVC T 1/2" S/TAMPA</t>
    </r>
  </si>
  <si>
    <r>
      <rPr>
        <sz val="7"/>
        <rFont val="Arial"/>
        <family val="2"/>
      </rPr>
      <t>CONDULETE PVC T 3/4" S/TAMPA</t>
    </r>
  </si>
  <si>
    <r>
      <rPr>
        <sz val="7"/>
        <rFont val="Arial"/>
        <family val="2"/>
      </rPr>
      <t>CONDULETE PVC TB 1/2" S/TAMPA</t>
    </r>
  </si>
  <si>
    <r>
      <rPr>
        <sz val="7"/>
        <rFont val="Arial"/>
        <family val="2"/>
      </rPr>
      <t>CONDULETE PVC TB 3/4" S/TAMPA</t>
    </r>
  </si>
  <si>
    <r>
      <rPr>
        <sz val="7"/>
        <rFont val="Arial"/>
        <family val="2"/>
      </rPr>
      <t>CONDULETE PVC X 1/2" S/TAMPA</t>
    </r>
  </si>
  <si>
    <r>
      <rPr>
        <sz val="7"/>
        <rFont val="Arial"/>
        <family val="2"/>
      </rPr>
      <t>CONDULETE PVC X 3/4" S/TAMPA</t>
    </r>
  </si>
  <si>
    <r>
      <rPr>
        <sz val="7"/>
        <rFont val="Arial"/>
        <family val="2"/>
      </rPr>
      <t>CONDULETE PVC XA 1/2" S/TAMPA</t>
    </r>
  </si>
  <si>
    <r>
      <rPr>
        <sz val="7"/>
        <rFont val="Arial"/>
        <family val="2"/>
      </rPr>
      <t>CONDULETE PVC XA 3/4" S/TAMPA</t>
    </r>
  </si>
  <si>
    <r>
      <rPr>
        <sz val="7"/>
        <rFont val="Arial"/>
        <family val="2"/>
      </rPr>
      <t>CONECTOR DE COMPRESSÃO FORMATO H PARA CABO 25 A 70 MM2</t>
    </r>
  </si>
  <si>
    <r>
      <rPr>
        <sz val="7"/>
        <rFont val="Arial"/>
        <family val="2"/>
      </rPr>
      <t>CONECTOR PARAL. ALUM.EXTRUD.CA-CU-10,0D.10-2-1 PARAF.</t>
    </r>
  </si>
  <si>
    <r>
      <rPr>
        <sz val="7"/>
        <rFont val="Arial"/>
        <family val="2"/>
      </rPr>
      <t>CONECTOR RJ-45 CAT. 6</t>
    </r>
  </si>
  <si>
    <r>
      <rPr>
        <sz val="7"/>
        <rFont val="Arial"/>
        <family val="2"/>
      </rPr>
      <t>CONECTOR TIPO PARAFUSO FENDIDO 4 MM2</t>
    </r>
  </si>
  <si>
    <r>
      <rPr>
        <sz val="7"/>
        <rFont val="Arial"/>
        <family val="2"/>
      </rPr>
      <t>CONECTOR TIPO PARAFUSO FENDIDO 6 MM2</t>
    </r>
  </si>
  <si>
    <r>
      <rPr>
        <sz val="7"/>
        <rFont val="Arial"/>
        <family val="2"/>
      </rPr>
      <t>CONECTOR TIPO PARAFUSO FENDIDO 10 MM2</t>
    </r>
  </si>
  <si>
    <r>
      <rPr>
        <sz val="7"/>
        <rFont val="Arial"/>
        <family val="2"/>
      </rPr>
      <t>CONECTOR TIPO PARAFUSO FENDIDO 16 MM2</t>
    </r>
  </si>
  <si>
    <r>
      <rPr>
        <sz val="7"/>
        <rFont val="Arial"/>
        <family val="2"/>
      </rPr>
      <t>CONECTOR TIPO PARAFUSO FENDIDO 25 MM2</t>
    </r>
  </si>
  <si>
    <r>
      <rPr>
        <sz val="7"/>
        <rFont val="Arial"/>
        <family val="2"/>
      </rPr>
      <t>CONECTOR TIPO PARAFUSO FENDIDO 35 MM2</t>
    </r>
  </si>
  <si>
    <r>
      <rPr>
        <sz val="7"/>
        <rFont val="Arial"/>
        <family val="2"/>
      </rPr>
      <t>CONECTOR TIPO PARAFUSO FENDIDO 50 MM2</t>
    </r>
  </si>
  <si>
    <r>
      <rPr>
        <sz val="7"/>
        <rFont val="Arial"/>
        <family val="2"/>
      </rPr>
      <t>CONECTOR TIPO PARAFUSO FENDIDO 70 MM2</t>
    </r>
  </si>
  <si>
    <r>
      <rPr>
        <sz val="7"/>
        <rFont val="Arial"/>
        <family val="2"/>
      </rPr>
      <t>CONECTOR TIPO PARAFUSO FENDIDO 95 MM2</t>
    </r>
  </si>
  <si>
    <r>
      <rPr>
        <sz val="7"/>
        <rFont val="Arial"/>
        <family val="2"/>
      </rPr>
      <t>CONECTOR TIPO PARAFUSO FENDIDO 120 MM2</t>
    </r>
  </si>
  <si>
    <r>
      <rPr>
        <sz val="7"/>
        <rFont val="Arial"/>
        <family val="2"/>
      </rPr>
      <t>CONECTOR TIPO PARAFUSO FENDIDO 150 MM2</t>
    </r>
  </si>
  <si>
    <r>
      <rPr>
        <sz val="7"/>
        <rFont val="Arial"/>
        <family val="2"/>
      </rPr>
      <t>CONECTOR TIPO PARAFUSO FENDIDO 185 MM2</t>
    </r>
  </si>
  <si>
    <r>
      <rPr>
        <sz val="7"/>
        <rFont val="Arial"/>
        <family val="2"/>
      </rPr>
      <t>CONTATOR 3 TF 40 - 9A</t>
    </r>
  </si>
  <si>
    <r>
      <rPr>
        <sz val="7"/>
        <rFont val="Arial"/>
        <family val="2"/>
      </rPr>
      <t>CONTATOR 3 TF 41 - 12A</t>
    </r>
  </si>
  <si>
    <r>
      <rPr>
        <sz val="7"/>
        <rFont val="Arial"/>
        <family val="2"/>
      </rPr>
      <t>CONTATOR 3 TF 42 - 16A</t>
    </r>
  </si>
  <si>
    <r>
      <rPr>
        <sz val="7"/>
        <rFont val="Arial"/>
        <family val="2"/>
      </rPr>
      <t>CONTATOR 3 TF 43 - 25A</t>
    </r>
  </si>
  <si>
    <r>
      <rPr>
        <sz val="7"/>
        <rFont val="Arial"/>
        <family val="2"/>
      </rPr>
      <t>CONTATOR 3 TF 44 - 32A</t>
    </r>
  </si>
  <si>
    <r>
      <rPr>
        <sz val="7"/>
        <rFont val="Arial"/>
        <family val="2"/>
      </rPr>
      <t>CONTATOR 3 TF 45 - 45A</t>
    </r>
  </si>
  <si>
    <r>
      <rPr>
        <sz val="7"/>
        <rFont val="Arial"/>
        <family val="2"/>
      </rPr>
      <t>CONTATOR 3 TF 47 - 63A</t>
    </r>
  </si>
  <si>
    <r>
      <rPr>
        <sz val="7"/>
        <rFont val="Arial"/>
        <family val="2"/>
      </rPr>
      <t>CONTATOR 3 TF 48 - 75A</t>
    </r>
  </si>
  <si>
    <r>
      <rPr>
        <sz val="7"/>
        <rFont val="Arial"/>
        <family val="2"/>
      </rPr>
      <t>COTOVELO EXTERNO P/CANALETA PLASTCICA HELLERMAN OU EQUIVALENTE</t>
    </r>
  </si>
  <si>
    <r>
      <rPr>
        <sz val="7"/>
        <rFont val="Arial"/>
        <family val="2"/>
      </rPr>
      <t>COTOVELO INTERNO P/CANALETA PLASTICA HELLERMAN OU EQUIVALENTE</t>
    </r>
  </si>
  <si>
    <r>
      <rPr>
        <sz val="7"/>
        <rFont val="Arial"/>
        <family val="2"/>
      </rPr>
      <t>CRUZETA MADEIRA DE LEI 2400X90X112,5 MM</t>
    </r>
  </si>
  <si>
    <r>
      <rPr>
        <sz val="7"/>
        <rFont val="Arial"/>
        <family val="2"/>
      </rPr>
      <t>CRUZETA HORIZONTAL 90º P/ELETROCALHA 50X50 MM</t>
    </r>
  </si>
  <si>
    <r>
      <rPr>
        <sz val="7"/>
        <rFont val="Arial"/>
        <family val="2"/>
      </rPr>
      <t>CURVA DE INVERSAO PARA ELETROCALHA 50 X 50 MM</t>
    </r>
  </si>
  <si>
    <r>
      <rPr>
        <sz val="7"/>
        <rFont val="Arial"/>
        <family val="2"/>
      </rPr>
      <t>CURVA 90 GRAUS FERRO ZINCADO DIAMETRO 1/2"</t>
    </r>
  </si>
  <si>
    <r>
      <rPr>
        <sz val="7"/>
        <rFont val="Arial"/>
        <family val="2"/>
      </rPr>
      <t>CURVA 90 GRAUS FERRO ZINCADO DIAMETRO 3/4"</t>
    </r>
  </si>
  <si>
    <r>
      <rPr>
        <sz val="7"/>
        <rFont val="Arial"/>
        <family val="2"/>
      </rPr>
      <t>CURVA 90 GRAUS FERRO ZINCADO DIAMETRO 1"</t>
    </r>
  </si>
  <si>
    <r>
      <rPr>
        <sz val="7"/>
        <rFont val="Arial"/>
        <family val="2"/>
      </rPr>
      <t>CURVA 90 GRAUS FERRO ZINCADO DIAMETRO 1.1/4"</t>
    </r>
  </si>
  <si>
    <r>
      <rPr>
        <sz val="7"/>
        <rFont val="Arial"/>
        <family val="2"/>
      </rPr>
      <t>CURVA 90 GRAUS FERRO ZINCADO DIAMETRO 1.1/2"</t>
    </r>
  </si>
  <si>
    <r>
      <rPr>
        <sz val="7"/>
        <rFont val="Arial"/>
        <family val="2"/>
      </rPr>
      <t>CURVA 90 GRAUS FERRO ZINCADO DIAMETRO 2"</t>
    </r>
  </si>
  <si>
    <r>
      <rPr>
        <sz val="7"/>
        <rFont val="Arial"/>
        <family val="2"/>
      </rPr>
      <t>CURVA 90 GRAUS FERRO ZINCADO DIAMETRO 2.1/2"</t>
    </r>
  </si>
  <si>
    <r>
      <rPr>
        <sz val="7"/>
        <rFont val="Arial"/>
        <family val="2"/>
      </rPr>
      <t>CURVA 90 GRAUS FERRO ZINCADO DIAMETRO 3"</t>
    </r>
  </si>
  <si>
    <r>
      <rPr>
        <sz val="7"/>
        <rFont val="Arial"/>
        <family val="2"/>
      </rPr>
      <t>CURVA 90 GRAUS FERRO ZINCADO DIAMETRO 4"</t>
    </r>
  </si>
  <si>
    <r>
      <rPr>
        <sz val="7"/>
        <rFont val="Arial"/>
        <family val="2"/>
      </rPr>
      <t>CURVA DE 90 GRAUS DE PVC RIGIDO DIAM.1/2"</t>
    </r>
  </si>
  <si>
    <r>
      <rPr>
        <sz val="7"/>
        <rFont val="Arial"/>
        <family val="2"/>
      </rPr>
      <t>CURVA DE 90 GRAUS DE PVC RIGIDO DIAM. 3/4"</t>
    </r>
  </si>
  <si>
    <r>
      <rPr>
        <sz val="7"/>
        <rFont val="Arial"/>
        <family val="2"/>
      </rPr>
      <t>CURVA DE 90 GRAUS DE PVC RIGIDO DIAM. 1"</t>
    </r>
  </si>
  <si>
    <r>
      <rPr>
        <sz val="7"/>
        <rFont val="Arial"/>
        <family val="2"/>
      </rPr>
      <t>CURVA DE 90 GRAUS DE PVC RIGIDO DIAM. 1.1/4"</t>
    </r>
  </si>
  <si>
    <r>
      <rPr>
        <sz val="7"/>
        <rFont val="Arial"/>
        <family val="2"/>
      </rPr>
      <t>CURVA DE 90 GRAUS DE PVC RIGIDO DIAM. 1.1/2"</t>
    </r>
  </si>
  <si>
    <r>
      <rPr>
        <sz val="7"/>
        <rFont val="Arial"/>
        <family val="2"/>
      </rPr>
      <t>CURVA DE 90 GRAUS DE PVC RIGIDO DIAM. 2"</t>
    </r>
  </si>
  <si>
    <r>
      <rPr>
        <sz val="7"/>
        <rFont val="Arial"/>
        <family val="2"/>
      </rPr>
      <t>CURVA DE 90 GRAUS DE PVC RIGIDO DIAM. 2.1/2"</t>
    </r>
  </si>
  <si>
    <r>
      <rPr>
        <sz val="7"/>
        <rFont val="Arial"/>
        <family val="2"/>
      </rPr>
      <t>CURVA DE 90 GRAUS DE PVC RIGIDO DIAM. 3"</t>
    </r>
  </si>
  <si>
    <r>
      <rPr>
        <sz val="7"/>
        <rFont val="Arial"/>
        <family val="2"/>
      </rPr>
      <t>CURVA DE 90 GRAUS DE PVC RIGIDO DIAM. 4"</t>
    </r>
  </si>
  <si>
    <r>
      <rPr>
        <sz val="7"/>
        <rFont val="Arial"/>
        <family val="2"/>
      </rPr>
      <t>CURVA DE 90 GRAUS FERRO GALVANIZADO DIAM.1/2"</t>
    </r>
  </si>
  <si>
    <r>
      <rPr>
        <sz val="7"/>
        <rFont val="Arial"/>
        <family val="2"/>
      </rPr>
      <t>CURVA DE 90 GRAUS FERRO GALVANIZADO DIAM.3/4"</t>
    </r>
  </si>
  <si>
    <r>
      <rPr>
        <sz val="7"/>
        <rFont val="Arial"/>
        <family val="2"/>
      </rPr>
      <t>CURVA DE 90 GRAUS FERRO GALVANIZADO DIAM.1"</t>
    </r>
  </si>
  <si>
    <r>
      <rPr>
        <sz val="7"/>
        <rFont val="Arial"/>
        <family val="2"/>
      </rPr>
      <t>CURVA DE 90 GRAUS FERRO GALVANIZADO DIAM.1.1/4"</t>
    </r>
  </si>
  <si>
    <r>
      <rPr>
        <sz val="7"/>
        <rFont val="Arial"/>
        <family val="2"/>
      </rPr>
      <t>CURVA DE 90 GRAUS FERRO GALVANIZADO DIAM. 1.1/2"</t>
    </r>
  </si>
  <si>
    <r>
      <rPr>
        <sz val="7"/>
        <rFont val="Arial"/>
        <family val="2"/>
      </rPr>
      <t>CURVA DE 90 GRAUS FERRO GALVANIZADO DIAM. 2"</t>
    </r>
  </si>
  <si>
    <r>
      <rPr>
        <sz val="7"/>
        <rFont val="Arial"/>
        <family val="2"/>
      </rPr>
      <t>CURVA DE 90 GRAUS FERRO GALVANIZADO DIAM. 2.1/2"</t>
    </r>
  </si>
  <si>
    <r>
      <rPr>
        <sz val="7"/>
        <rFont val="Arial"/>
        <family val="2"/>
      </rPr>
      <t>CURVA DE 90 GRAUS FERRO GALVANIZADO DIAM. 3"</t>
    </r>
  </si>
  <si>
    <r>
      <rPr>
        <sz val="7"/>
        <rFont val="Arial"/>
        <family val="2"/>
      </rPr>
      <t>CURVA DE 90 GRAUS FERRO GALVANIZADO DIAMETRO 4"</t>
    </r>
  </si>
  <si>
    <r>
      <rPr>
        <sz val="7"/>
        <rFont val="Arial"/>
        <family val="2"/>
      </rPr>
      <t>DESVIO A DIREITA PARA ELETROCALHA 50 X 50 MM</t>
    </r>
  </si>
  <si>
    <r>
      <rPr>
        <sz val="7"/>
        <rFont val="Arial"/>
        <family val="2"/>
      </rPr>
      <t>DIMMER ROTATIVO SIMPLES</t>
    </r>
  </si>
  <si>
    <r>
      <rPr>
        <sz val="7"/>
        <rFont val="Arial"/>
        <family val="2"/>
      </rPr>
      <t>DISJUNTOR MONOPOLAR DE 10 A 30-A</t>
    </r>
  </si>
  <si>
    <r>
      <rPr>
        <sz val="7"/>
        <rFont val="Arial"/>
        <family val="2"/>
      </rPr>
      <t>DISJUNTOR MONOPOLAR DE 35 A 50-A</t>
    </r>
  </si>
  <si>
    <r>
      <rPr>
        <sz val="7"/>
        <rFont val="Arial"/>
        <family val="2"/>
      </rPr>
      <t>DISJUNTOR TRIPOLAR DE 10 A 35-A</t>
    </r>
  </si>
  <si>
    <r>
      <rPr>
        <sz val="7"/>
        <rFont val="Arial"/>
        <family val="2"/>
      </rPr>
      <t>DISJUNTOR TRIPOLAR 40 A 50A</t>
    </r>
  </si>
  <si>
    <r>
      <rPr>
        <sz val="7"/>
        <rFont val="Arial"/>
        <family val="2"/>
      </rPr>
      <t>DISJUNTOR TRIPOLAR DE 60 A 100-A</t>
    </r>
  </si>
  <si>
    <r>
      <rPr>
        <sz val="7"/>
        <rFont val="Arial"/>
        <family val="2"/>
      </rPr>
      <t>DISJUNTOR TRIPOLAR DE 125-A</t>
    </r>
  </si>
  <si>
    <r>
      <rPr>
        <sz val="7"/>
        <rFont val="Arial"/>
        <family val="2"/>
      </rPr>
      <t>DISJUNTOR TRIPOLAR DE 150 A 175-A</t>
    </r>
  </si>
  <si>
    <r>
      <rPr>
        <sz val="7"/>
        <rFont val="Arial"/>
        <family val="2"/>
      </rPr>
      <t>DISJUNTOR TRIPOLAR DE 200-A</t>
    </r>
  </si>
  <si>
    <r>
      <rPr>
        <sz val="7"/>
        <rFont val="Arial"/>
        <family val="2"/>
      </rPr>
      <t>DISJUNTOR TRIPOLAR DE 225-A</t>
    </r>
  </si>
  <si>
    <r>
      <rPr>
        <sz val="7"/>
        <rFont val="Arial"/>
        <family val="2"/>
      </rPr>
      <t>DISJUNTOR TRIPOLAR DE 250-A</t>
    </r>
  </si>
  <si>
    <r>
      <rPr>
        <sz val="7"/>
        <rFont val="Arial"/>
        <family val="2"/>
      </rPr>
      <t>DISJUNTOR TRIPOLAR DE 300 A 350-A</t>
    </r>
  </si>
  <si>
    <r>
      <rPr>
        <sz val="7"/>
        <rFont val="Arial"/>
        <family val="2"/>
      </rPr>
      <t>DISPOSITIVO DE PROTEÇÃO CONTRA SURTOS (D.P.S.) 275V DE 8 A 40KA</t>
    </r>
  </si>
  <si>
    <r>
      <rPr>
        <sz val="7"/>
        <rFont val="Arial"/>
        <family val="2"/>
      </rPr>
      <t>DISPOSITIVO DE PROTEÇÃO CONTRA SURTOS (D.P.S.) 275V DE 90KA</t>
    </r>
  </si>
  <si>
    <r>
      <rPr>
        <sz val="7"/>
        <rFont val="Arial"/>
        <family val="2"/>
      </rPr>
      <t>ELETROCALHA CH.Aº PRE ZN. FOGO "C" C/ABAS 50X50 MM S/TAMPA</t>
    </r>
  </si>
  <si>
    <r>
      <rPr>
        <sz val="7"/>
        <rFont val="Arial"/>
        <family val="2"/>
      </rPr>
      <t>ELETRODUTO PVC FLEXÍVEL - MANGUEIRA CORRUGADA - DIAM. 1/2"</t>
    </r>
  </si>
  <si>
    <r>
      <rPr>
        <sz val="7"/>
        <rFont val="Arial"/>
        <family val="2"/>
      </rPr>
      <t>ELETRODUTO PVC FLEXÍVEL - MANGUEIRA CORRUGADA - DIAM. 3/4"</t>
    </r>
  </si>
  <si>
    <r>
      <rPr>
        <sz val="7"/>
        <rFont val="Arial"/>
        <family val="2"/>
      </rPr>
      <t>ELETRODUTO PVC FLEXÍVEL - MANGUEIRA CORRUGADA - DIAM. 1"</t>
    </r>
  </si>
  <si>
    <r>
      <rPr>
        <sz val="7"/>
        <rFont val="Arial"/>
        <family val="2"/>
      </rPr>
      <t>ELETRODUTO PVC FLEXÍVEL - MANGUEIRA CORRUGADA - DIAM. 1 1/4"</t>
    </r>
  </si>
  <si>
    <r>
      <rPr>
        <sz val="7"/>
        <rFont val="Arial"/>
        <family val="2"/>
      </rPr>
      <t>ELETRODUTO PVC FLEXÍVEL - MANGUEIRA CORRUGADA - DIAM. 1 1/2"</t>
    </r>
  </si>
  <si>
    <r>
      <rPr>
        <sz val="7"/>
        <rFont val="Arial"/>
        <family val="2"/>
      </rPr>
      <t>ELETRODUTO PVC FLEXÍVEL - MANGUEIRA CORRUGADA - DIAM. 2"</t>
    </r>
  </si>
  <si>
    <r>
      <rPr>
        <sz val="7"/>
        <rFont val="Arial"/>
        <family val="2"/>
      </rPr>
      <t>ELETRODUTO PVC FLEXÍVEL - MANGUEIRA CORRUGADA - DIAM. 3"</t>
    </r>
  </si>
  <si>
    <r>
      <rPr>
        <sz val="7"/>
        <rFont val="Arial"/>
        <family val="2"/>
      </rPr>
      <t>ELETRODUTO DE PVC RIGIDO DIAMETRO 1/2"</t>
    </r>
  </si>
  <si>
    <r>
      <rPr>
        <sz val="7"/>
        <rFont val="Arial"/>
        <family val="2"/>
      </rPr>
      <t>ELETRODUTO DE PVC RIGIDO DIAMETRO 3/4"</t>
    </r>
  </si>
  <si>
    <r>
      <rPr>
        <sz val="7"/>
        <rFont val="Arial"/>
        <family val="2"/>
      </rPr>
      <t>ELETRODUTO DE PVC RIGIDO DIAMETRO 1"</t>
    </r>
  </si>
  <si>
    <r>
      <rPr>
        <sz val="7"/>
        <rFont val="Arial"/>
        <family val="2"/>
      </rPr>
      <t>ELETRODUTO DE PVC RIGIDO DIAMETRO 1.1/2"</t>
    </r>
  </si>
  <si>
    <r>
      <rPr>
        <sz val="7"/>
        <rFont val="Arial"/>
        <family val="2"/>
      </rPr>
      <t>ELETRODUTO DE PVC RIGIDO DIAMETRO 1.1/4"</t>
    </r>
  </si>
  <si>
    <r>
      <rPr>
        <sz val="7"/>
        <rFont val="Arial"/>
        <family val="2"/>
      </rPr>
      <t>ELETRODUTO DE PVC RIGIDO DIAMETRO 2"</t>
    </r>
  </si>
  <si>
    <r>
      <rPr>
        <sz val="7"/>
        <rFont val="Arial"/>
        <family val="2"/>
      </rPr>
      <t>ELETRODUTO DE PVC RIGIDO DIAMETRO 2.1/2"</t>
    </r>
  </si>
  <si>
    <r>
      <rPr>
        <sz val="7"/>
        <rFont val="Arial"/>
        <family val="2"/>
      </rPr>
      <t>ELETRODUTO DE PVC RIGIDO DIAMETRO 3"</t>
    </r>
  </si>
  <si>
    <r>
      <rPr>
        <sz val="7"/>
        <rFont val="Arial"/>
        <family val="2"/>
      </rPr>
      <t>ELETRODUTO DE PVC RIGIDO DIAMETRO 4"</t>
    </r>
  </si>
  <si>
    <r>
      <rPr>
        <sz val="7"/>
        <rFont val="Arial"/>
        <family val="2"/>
      </rPr>
      <t>ELETRODUTO FERRO GALVANIZADO DIAMETRO 1/2"</t>
    </r>
  </si>
  <si>
    <r>
      <rPr>
        <sz val="7"/>
        <rFont val="Arial"/>
        <family val="2"/>
      </rPr>
      <t>ELETRODUTO FERRO GALVANIZADO DIAMETRO 3/4"</t>
    </r>
  </si>
  <si>
    <r>
      <rPr>
        <sz val="7"/>
        <rFont val="Arial"/>
        <family val="2"/>
      </rPr>
      <t>ELETRODUTO FERRO GALVANIZADO DIAMETRO 1"</t>
    </r>
  </si>
  <si>
    <r>
      <rPr>
        <sz val="7"/>
        <rFont val="Arial"/>
        <family val="2"/>
      </rPr>
      <t>ELETRODUTO FERRO GALVANIZADO DIAMETRO 1.1/4"</t>
    </r>
  </si>
  <si>
    <r>
      <rPr>
        <sz val="7"/>
        <rFont val="Arial"/>
        <family val="2"/>
      </rPr>
      <t>ELETRODUTO FERRO GALVANIZADO DIAMETRO 1.1/2"</t>
    </r>
  </si>
  <si>
    <r>
      <rPr>
        <sz val="7"/>
        <rFont val="Arial"/>
        <family val="2"/>
      </rPr>
      <t>ELETRODUTO FERRO GALVANIZADO DIAMETRO 2"</t>
    </r>
  </si>
  <si>
    <r>
      <rPr>
        <sz val="7"/>
        <rFont val="Arial"/>
        <family val="2"/>
      </rPr>
      <t>ELETRODUTO FERRO GALVANIZADO DIAMETRO 2.1/2"</t>
    </r>
  </si>
  <si>
    <r>
      <rPr>
        <sz val="7"/>
        <rFont val="Arial"/>
        <family val="2"/>
      </rPr>
      <t>ELETRODUTO FERRO GALVANIZADO DIAMETRO 3"</t>
    </r>
  </si>
  <si>
    <r>
      <rPr>
        <sz val="7"/>
        <rFont val="Arial"/>
        <family val="2"/>
      </rPr>
      <t>ELETRODUTO FERRO GALVANIZADO DIAMETRO 4"</t>
    </r>
  </si>
  <si>
    <r>
      <rPr>
        <sz val="7"/>
        <rFont val="Arial"/>
        <family val="2"/>
      </rPr>
      <t>ELETRODUTO METALICO FLEXIVEL DIAMETRO DIAM.1/2"</t>
    </r>
  </si>
  <si>
    <r>
      <rPr>
        <sz val="7"/>
        <rFont val="Arial"/>
        <family val="2"/>
      </rPr>
      <t>ELETRODUTO METALICO FLEXIVEL DIAMETRO DIAM.3/4"</t>
    </r>
  </si>
  <si>
    <r>
      <rPr>
        <sz val="7"/>
        <rFont val="Arial"/>
        <family val="2"/>
      </rPr>
      <t>ELETRODUTO METALICO FLEXIVEL DIAMETRO DIAM. 1"</t>
    </r>
  </si>
  <si>
    <r>
      <rPr>
        <sz val="7"/>
        <rFont val="Arial"/>
        <family val="2"/>
      </rPr>
      <t>ELETRODUTO ZINCADO DIAMETRO 1/2"</t>
    </r>
  </si>
  <si>
    <r>
      <rPr>
        <sz val="7"/>
        <rFont val="Arial"/>
        <family val="2"/>
      </rPr>
      <t>ELETRODUTO ZINCADO DIAMETRO 3/4"</t>
    </r>
  </si>
  <si>
    <r>
      <rPr>
        <sz val="7"/>
        <rFont val="Arial"/>
        <family val="2"/>
      </rPr>
      <t>ELETRODUTO ZINCADO DIAMETRO 1"</t>
    </r>
  </si>
  <si>
    <r>
      <rPr>
        <sz val="7"/>
        <rFont val="Arial"/>
        <family val="2"/>
      </rPr>
      <t>ELETRODUTO ZINCADO DIAMETRO 1.1/4"</t>
    </r>
  </si>
  <si>
    <r>
      <rPr>
        <sz val="7"/>
        <rFont val="Arial"/>
        <family val="2"/>
      </rPr>
      <t>ELETRODUTO ZINCADO DIAMETRO 1.1/2"</t>
    </r>
  </si>
  <si>
    <r>
      <rPr>
        <sz val="7"/>
        <rFont val="Arial"/>
        <family val="2"/>
      </rPr>
      <t>ELETRODUTO ZINCADO DIAMETRO 2"</t>
    </r>
  </si>
  <si>
    <r>
      <rPr>
        <sz val="7"/>
        <rFont val="Arial"/>
        <family val="2"/>
      </rPr>
      <t>ELETRODUTO ZINCADO DIAMETRO 2.1/2"</t>
    </r>
  </si>
  <si>
    <r>
      <rPr>
        <sz val="7"/>
        <rFont val="Arial"/>
        <family val="2"/>
      </rPr>
      <t>ELETRODUTO ZINCADO DIAMETRO 3"</t>
    </r>
  </si>
  <si>
    <r>
      <rPr>
        <sz val="7"/>
        <rFont val="Arial"/>
        <family val="2"/>
      </rPr>
      <t>ELETRODUTO ZINCADO DIAMETRO 4"</t>
    </r>
  </si>
  <si>
    <r>
      <rPr>
        <sz val="7"/>
        <rFont val="Arial"/>
        <family val="2"/>
      </rPr>
      <t>ELO FUSÍVEL 5 H</t>
    </r>
  </si>
  <si>
    <r>
      <rPr>
        <sz val="7"/>
        <rFont val="Arial"/>
        <family val="2"/>
      </rPr>
      <t>ELO FUSÍVEL 6 K</t>
    </r>
  </si>
  <si>
    <r>
      <rPr>
        <sz val="7"/>
        <rFont val="Arial"/>
        <family val="2"/>
      </rPr>
      <t>ELO FUSIVEL 8 K - 15 KV</t>
    </r>
  </si>
  <si>
    <r>
      <rPr>
        <sz val="7"/>
        <rFont val="Arial"/>
        <family val="2"/>
      </rPr>
      <t>ELO FUSIVEL 10 K - 15 KV</t>
    </r>
  </si>
  <si>
    <r>
      <rPr>
        <sz val="7"/>
        <rFont val="Arial"/>
        <family val="2"/>
      </rPr>
      <t>ESTICADOR P/CABO DE AÇO</t>
    </r>
  </si>
  <si>
    <r>
      <rPr>
        <sz val="7"/>
        <rFont val="Arial"/>
        <family val="2"/>
      </rPr>
      <t>EMENDA INTERNA P/ELETROCALHA (50 X 50 mm)</t>
    </r>
  </si>
  <si>
    <r>
      <rPr>
        <sz val="7"/>
        <rFont val="Arial"/>
        <family val="2"/>
      </rPr>
      <t>ESPELHO BAQUELITE 4" X 2" 1 FURO RJ-45</t>
    </r>
  </si>
  <si>
    <r>
      <rPr>
        <sz val="7"/>
        <rFont val="Arial"/>
        <family val="2"/>
      </rPr>
      <t>ESPELHO BAQUELITE 4" X 2" 2 FUROS RJ-45</t>
    </r>
  </si>
  <si>
    <r>
      <rPr>
        <sz val="7"/>
        <rFont val="Arial"/>
        <family val="2"/>
      </rPr>
      <t>FIO DE COBRE NU No. 2,5 MM2 (45,05M /KG)</t>
    </r>
  </si>
  <si>
    <r>
      <rPr>
        <sz val="7"/>
        <rFont val="Arial"/>
        <family val="2"/>
      </rPr>
      <t>FIO DE COBRE NU No. 4 MM2 (28,00 M/KG)</t>
    </r>
  </si>
  <si>
    <r>
      <rPr>
        <sz val="7"/>
        <rFont val="Arial"/>
        <family val="2"/>
      </rPr>
      <t>FIO DE COBRE NU No. 6 MM2 (18,00 M/KG)</t>
    </r>
  </si>
  <si>
    <r>
      <rPr>
        <sz val="7"/>
        <rFont val="Arial"/>
        <family val="2"/>
      </rPr>
      <t>FIO DE COBRE NU No. 10 MM2 (11,00 M/KG)</t>
    </r>
  </si>
  <si>
    <r>
      <rPr>
        <sz val="7"/>
        <rFont val="Arial"/>
        <family val="2"/>
      </rPr>
      <t>FIO ISOLADO PVC 750 V, No. 1,5 MM2</t>
    </r>
  </si>
  <si>
    <r>
      <rPr>
        <sz val="7"/>
        <rFont val="Arial"/>
        <family val="2"/>
      </rPr>
      <t>FIO ISOLADO PVC 750 V, No. 2,5 MM2</t>
    </r>
  </si>
  <si>
    <r>
      <rPr>
        <sz val="7"/>
        <rFont val="Arial"/>
        <family val="2"/>
      </rPr>
      <t>FIO ISOLADO PVC 750 V, No. 4 MM2</t>
    </r>
  </si>
  <si>
    <r>
      <rPr>
        <sz val="7"/>
        <rFont val="Arial"/>
        <family val="2"/>
      </rPr>
      <t>FIO ISOLADO PVC 750 V, No. 6 MM2</t>
    </r>
  </si>
  <si>
    <r>
      <rPr>
        <sz val="7"/>
        <rFont val="Arial"/>
        <family val="2"/>
      </rPr>
      <t>FIO ISOLADO PVC 750 V, No. 10 MM2</t>
    </r>
  </si>
  <si>
    <r>
      <rPr>
        <sz val="7"/>
        <rFont val="Arial"/>
        <family val="2"/>
      </rPr>
      <t>FIO TELEFONICO CCI 50/1 (USO INTERNO)</t>
    </r>
  </si>
  <si>
    <r>
      <rPr>
        <sz val="7"/>
        <rFont val="Arial"/>
        <family val="2"/>
      </rPr>
      <t>FIO TELEFONICO FEAA-80 (USO INTERNO E EXTERNO)</t>
    </r>
  </si>
  <si>
    <r>
      <rPr>
        <sz val="7"/>
        <rFont val="Arial"/>
        <family val="2"/>
      </rPr>
      <t>FITA DE AUTO FUSAO, ROLO DE 2,00 M</t>
    </r>
  </si>
  <si>
    <r>
      <rPr>
        <sz val="7"/>
        <rFont val="Arial"/>
        <family val="2"/>
      </rPr>
      <t>FITA DE AUTO FUSAO, ROLO E 10,00 MM</t>
    </r>
  </si>
  <si>
    <r>
      <rPr>
        <sz val="7"/>
        <rFont val="Arial"/>
        <family val="2"/>
      </rPr>
      <t>FITA ISOLANTE, ROLO DE 5,00 M</t>
    </r>
  </si>
  <si>
    <r>
      <rPr>
        <sz val="7"/>
        <rFont val="Arial"/>
        <family val="2"/>
      </rPr>
      <t>FITA ISOLANTE, ROLO DE 10,00 M</t>
    </r>
  </si>
  <si>
    <r>
      <rPr>
        <sz val="7"/>
        <rFont val="Arial"/>
        <family val="2"/>
      </rPr>
      <t>FITA ISOLANTE, ROLO DE 20,00 M</t>
    </r>
  </si>
  <si>
    <r>
      <rPr>
        <sz val="7"/>
        <rFont val="Arial"/>
        <family val="2"/>
      </rPr>
      <t>GRAMPO DE ANCORAGEM POLIMÉRICO</t>
    </r>
  </si>
  <si>
    <r>
      <rPr>
        <sz val="7"/>
        <rFont val="Arial"/>
        <family val="2"/>
      </rPr>
      <t>GRAMPO P/CABO DE AÇO 1/4"</t>
    </r>
  </si>
  <si>
    <r>
      <rPr>
        <sz val="7"/>
        <rFont val="Arial"/>
        <family val="2"/>
      </rPr>
      <t>HASTE REV.COBRE(COPPERWELD) 3/4" X 2,40 M C/CONECTOR</t>
    </r>
  </si>
  <si>
    <r>
      <rPr>
        <sz val="7"/>
        <rFont val="Arial"/>
        <family val="2"/>
      </rPr>
      <t>HASTE REV.COBRE(COPPERWELD) 5/8" X 3,00 M C/CONECTOR</t>
    </r>
  </si>
  <si>
    <r>
      <rPr>
        <sz val="7"/>
        <rFont val="Arial"/>
        <family val="2"/>
      </rPr>
      <t>HASTE CANTONEIRA 2,00 M C/CONECTOR</t>
    </r>
  </si>
  <si>
    <r>
      <rPr>
        <sz val="7"/>
        <rFont val="Arial"/>
        <family val="2"/>
      </rPr>
      <t>HASTE CANTONEIRA 2,40 M C/CONECTOR</t>
    </r>
  </si>
  <si>
    <r>
      <rPr>
        <sz val="7"/>
        <rFont val="Arial"/>
        <family val="2"/>
      </rPr>
      <t>IGINITOR S-52 P/LAMPADA V.MET.2000 W.</t>
    </r>
  </si>
  <si>
    <r>
      <rPr>
        <sz val="7"/>
        <rFont val="Arial"/>
        <family val="2"/>
      </rPr>
      <t>INTERR.BIPOLAR SIMPLES 25-A(P/CONDIONADOR AR)</t>
    </r>
  </si>
  <si>
    <r>
      <rPr>
        <sz val="7"/>
        <rFont val="Arial"/>
        <family val="2"/>
      </rPr>
      <t>INTERRUPTOR 1 SECAO LINHA X</t>
    </r>
  </si>
  <si>
    <r>
      <rPr>
        <sz val="7"/>
        <rFont val="Arial"/>
        <family val="2"/>
      </rPr>
      <t>INTERRUPTOR 2 SECOES LINHA X</t>
    </r>
  </si>
  <si>
    <r>
      <rPr>
        <sz val="7"/>
        <rFont val="Arial"/>
        <family val="2"/>
      </rPr>
      <t>INTERRUPTOR INTERMEDIARIO (FOUR-WAY)</t>
    </r>
  </si>
  <si>
    <r>
      <rPr>
        <sz val="7"/>
        <rFont val="Arial"/>
        <family val="2"/>
      </rPr>
      <t>INTERRUPTOR PARALELO SIMPLES (1 SECAO)</t>
    </r>
  </si>
  <si>
    <r>
      <rPr>
        <sz val="7"/>
        <rFont val="Arial"/>
        <family val="2"/>
      </rPr>
      <t>INTERRUPTOR PARALELO DUPLO (2 SECOES)</t>
    </r>
  </si>
  <si>
    <r>
      <rPr>
        <sz val="7"/>
        <rFont val="Arial"/>
        <family val="2"/>
      </rPr>
      <t>INTERRUPTOR SIMPLES (1 SECAO)</t>
    </r>
  </si>
  <si>
    <r>
      <rPr>
        <sz val="7"/>
        <rFont val="Arial"/>
        <family val="2"/>
      </rPr>
      <t>INTERRUPTOR SIMPLES (2 SECOES)</t>
    </r>
  </si>
  <si>
    <r>
      <rPr>
        <sz val="7"/>
        <rFont val="Arial"/>
        <family val="2"/>
      </rPr>
      <t>INTERRUPTOR SIMPLES (3 SECOES)</t>
    </r>
  </si>
  <si>
    <r>
      <rPr>
        <sz val="7"/>
        <rFont val="Arial"/>
        <family val="2"/>
      </rPr>
      <t>INTERRUPTOR SIMPLES 1 SEÇÃO E 1 TOMADA HEXAGONAL 2P + T - 10A CONJUGADOS</t>
    </r>
  </si>
  <si>
    <r>
      <rPr>
        <sz val="7"/>
        <rFont val="Arial"/>
        <family val="2"/>
      </rPr>
      <t>INTERRUPTOR DIFERENCIAL RESIDUAL (D.R.) BIPOLAR DE 25A-30mA</t>
    </r>
  </si>
  <si>
    <r>
      <rPr>
        <sz val="7"/>
        <rFont val="Arial"/>
        <family val="2"/>
      </rPr>
      <t>INTERRUPTOR DIFERENCIAL RESIDUAL (D.R.) BIPOLAR DE 40A-30mA</t>
    </r>
  </si>
  <si>
    <r>
      <rPr>
        <sz val="7"/>
        <rFont val="Arial"/>
        <family val="2"/>
      </rPr>
      <t>INTERRUPTOR DIFERENCIAL RESIDUAL (D.R.) BIPOLAR DE 63A-30mA</t>
    </r>
  </si>
  <si>
    <r>
      <rPr>
        <sz val="7"/>
        <rFont val="Arial"/>
        <family val="2"/>
      </rPr>
      <t>INTERRUPTOR DIFERENCIAL RESIDUAL (D.R.) TETRAPOLAR DE 25A-30mA</t>
    </r>
  </si>
  <si>
    <r>
      <rPr>
        <sz val="7"/>
        <rFont val="Arial"/>
        <family val="2"/>
      </rPr>
      <t>INTERRUPTOR DIFERENCIAL RESIDUAL (D.R.) TETRAPOLAR DE 40A-30mA</t>
    </r>
  </si>
  <si>
    <r>
      <rPr>
        <sz val="7"/>
        <rFont val="Arial"/>
        <family val="2"/>
      </rPr>
      <t>INTERRUPTOR DIFERENCIAL RESIDUAL (D.R.) TETRAPOLAR DE 63A-30mA</t>
    </r>
  </si>
  <si>
    <r>
      <rPr>
        <sz val="7"/>
        <rFont val="Arial"/>
        <family val="2"/>
      </rPr>
      <t>ISOLADOR EPOXI 25X30 (BUJAO)</t>
    </r>
  </si>
  <si>
    <r>
      <rPr>
        <sz val="7"/>
        <rFont val="Arial"/>
        <family val="2"/>
      </rPr>
      <t>ISOLADOR EPOXI 30X30 (BUJAO)</t>
    </r>
  </si>
  <si>
    <r>
      <rPr>
        <sz val="7"/>
        <rFont val="Arial"/>
        <family val="2"/>
      </rPr>
      <t>ISOLADOR EPOXI 40X30 (BUJAO)</t>
    </r>
  </si>
  <si>
    <r>
      <rPr>
        <sz val="7"/>
        <rFont val="Arial"/>
        <family val="2"/>
      </rPr>
      <t>ISOLADOR EPOXI 50X40 (BUJAO)</t>
    </r>
  </si>
  <si>
    <r>
      <rPr>
        <sz val="7"/>
        <rFont val="Arial"/>
        <family val="2"/>
      </rPr>
      <t>ISOLADOR EPOXI 60X30 (BUJAO)</t>
    </r>
  </si>
  <si>
    <r>
      <rPr>
        <sz val="7"/>
        <rFont val="Arial"/>
        <family val="2"/>
      </rPr>
      <t>ISOLADOR EPOXI 60 X 50 (BUJAO)</t>
    </r>
  </si>
  <si>
    <r>
      <rPr>
        <sz val="7"/>
        <rFont val="Arial"/>
        <family val="2"/>
      </rPr>
      <t>ISOLADOR DE BAQUELITA COM CHAPA DE ENCOSTO</t>
    </r>
  </si>
  <si>
    <r>
      <rPr>
        <sz val="7"/>
        <rFont val="Arial"/>
        <family val="2"/>
      </rPr>
      <t>ISOLADOR BAQUELITA SIMPLES C/SUP.E BRAÇADEIRA MET.1.1/2"</t>
    </r>
  </si>
  <si>
    <r>
      <rPr>
        <sz val="7"/>
        <rFont val="Arial"/>
        <family val="2"/>
      </rPr>
      <t>ISOLADOR BAQUELITA C/GRAPA P/CHUMBAR</t>
    </r>
  </si>
  <si>
    <r>
      <rPr>
        <sz val="7"/>
        <rFont val="Arial"/>
        <family val="2"/>
      </rPr>
      <t>ISOLADOR BAQUELITA C/CHAPA Aº 90º P/FIXAR EM QUINA (2 ISOLADOR)</t>
    </r>
  </si>
  <si>
    <r>
      <rPr>
        <sz val="7"/>
        <rFont val="Arial"/>
        <family val="2"/>
      </rPr>
      <t>ISOLADOR BAQUELITA EM SUP.MET.P/FIXAR ACIMA TUBO PROTEÇÃO</t>
    </r>
  </si>
  <si>
    <r>
      <rPr>
        <sz val="7"/>
        <rFont val="Arial"/>
        <family val="2"/>
      </rPr>
      <t>ISOLADOR DE ANCORAGEM POLIMÉRICO 15KV</t>
    </r>
  </si>
  <si>
    <r>
      <rPr>
        <sz val="7"/>
        <rFont val="Arial"/>
        <family val="2"/>
      </rPr>
      <t>ISOLADOR ROLDANA PORCELANA 72 X 72</t>
    </r>
  </si>
  <si>
    <r>
      <rPr>
        <sz val="7"/>
        <rFont val="Arial"/>
        <family val="2"/>
      </rPr>
      <t>ISOLADOR ROLDANA PORCELANA 76 X 79</t>
    </r>
  </si>
  <si>
    <r>
      <rPr>
        <sz val="7"/>
        <rFont val="Arial"/>
        <family val="2"/>
      </rPr>
      <t>ISOLADOR ROLDANA PVC PEQUENO (101)</t>
    </r>
  </si>
  <si>
    <r>
      <rPr>
        <sz val="7"/>
        <rFont val="Arial"/>
        <family val="2"/>
      </rPr>
      <t>ISOLADOR ROLDANA PVC MEDIO (102)</t>
    </r>
  </si>
  <si>
    <r>
      <rPr>
        <sz val="7"/>
        <rFont val="Arial"/>
        <family val="2"/>
      </rPr>
      <t>ISOLADOR ROLDANA PVC GRANDE (103)</t>
    </r>
  </si>
  <si>
    <r>
      <rPr>
        <sz val="7"/>
        <rFont val="Arial"/>
        <family val="2"/>
      </rPr>
      <t>ISOLADOR, PINO 15 KV ROSCA 25 MM</t>
    </r>
  </si>
  <si>
    <r>
      <rPr>
        <sz val="7"/>
        <rFont val="Arial"/>
        <family val="2"/>
      </rPr>
      <t>LACO PREFORMADO DE DISTRIBUICAO</t>
    </r>
  </si>
  <si>
    <r>
      <rPr>
        <sz val="7"/>
        <rFont val="Arial"/>
        <family val="2"/>
      </rPr>
      <t>LAMPADA A VAPOR DE MERCURIO 125 W</t>
    </r>
  </si>
  <si>
    <r>
      <rPr>
        <sz val="7"/>
        <rFont val="Arial"/>
        <family val="2"/>
      </rPr>
      <t>LAMPADA A VAPOR MERCURIO 250 W</t>
    </r>
  </si>
  <si>
    <r>
      <rPr>
        <sz val="7"/>
        <rFont val="Arial"/>
        <family val="2"/>
      </rPr>
      <t>LAMPADA A VAPOR MERCURIO 400 W</t>
    </r>
  </si>
  <si>
    <r>
      <rPr>
        <sz val="7"/>
        <rFont val="Arial"/>
        <family val="2"/>
      </rPr>
      <t>LAMPADA A VAPOR METALICO 2000 W</t>
    </r>
  </si>
  <si>
    <r>
      <rPr>
        <sz val="7"/>
        <rFont val="Arial"/>
        <family val="2"/>
      </rPr>
      <t>LAMPADA VAPOR METALICO OVOIDE 70 W</t>
    </r>
  </si>
  <si>
    <r>
      <rPr>
        <sz val="7"/>
        <rFont val="Arial"/>
        <family val="2"/>
      </rPr>
      <t>LAMPADA VAPOR METALICO OVOIDE 150 W</t>
    </r>
  </si>
  <si>
    <r>
      <rPr>
        <sz val="7"/>
        <rFont val="Arial"/>
        <family val="2"/>
      </rPr>
      <t>LAMPADA VAPOR METALICO OVOIDE 250W</t>
    </r>
  </si>
  <si>
    <r>
      <rPr>
        <sz val="7"/>
        <rFont val="Arial"/>
        <family val="2"/>
      </rPr>
      <t>LAMPADA VAPOR METALICO OVOIDE 400 W</t>
    </r>
  </si>
  <si>
    <r>
      <rPr>
        <sz val="7"/>
        <rFont val="Arial"/>
        <family val="2"/>
      </rPr>
      <t>LAMPADA VAPOR METALICO TUBULAR 1000 W</t>
    </r>
  </si>
  <si>
    <r>
      <rPr>
        <sz val="7"/>
        <rFont val="Arial"/>
        <family val="2"/>
      </rPr>
      <t>LAMPADA FLUORESCENTE DE 20 W.</t>
    </r>
  </si>
  <si>
    <r>
      <rPr>
        <sz val="7"/>
        <rFont val="Arial"/>
        <family val="2"/>
      </rPr>
      <t>LAMPADA FLUORESCENTE DE 40 W.</t>
    </r>
  </si>
  <si>
    <r>
      <rPr>
        <sz val="7"/>
        <rFont val="Arial"/>
        <family val="2"/>
      </rPr>
      <t>LAMPADA FLUORESCENTE DE 16 W</t>
    </r>
  </si>
  <si>
    <r>
      <rPr>
        <sz val="7"/>
        <rFont val="Arial"/>
        <family val="2"/>
      </rPr>
      <t>LAMPADA FLUORESCENTE 32 W</t>
    </r>
  </si>
  <si>
    <r>
      <rPr>
        <sz val="7"/>
        <rFont val="Arial"/>
        <family val="2"/>
      </rPr>
      <t>LAMPADA INCANDESCENTE DE 40 W</t>
    </r>
  </si>
  <si>
    <r>
      <rPr>
        <sz val="7"/>
        <rFont val="Arial"/>
        <family val="2"/>
      </rPr>
      <t>LAMPADA INCANDESCENTE DE 60 W.</t>
    </r>
  </si>
  <si>
    <r>
      <rPr>
        <sz val="7"/>
        <rFont val="Arial"/>
        <family val="2"/>
      </rPr>
      <t>LAMPADA INCANDESCENTE DE 100 W.</t>
    </r>
  </si>
  <si>
    <r>
      <rPr>
        <sz val="7"/>
        <rFont val="Arial"/>
        <family val="2"/>
      </rPr>
      <t>LAMPADA INCANDESCENTE DE 150 W.</t>
    </r>
  </si>
  <si>
    <r>
      <rPr>
        <sz val="7"/>
        <rFont val="Arial"/>
        <family val="2"/>
      </rPr>
      <t>LAMPADA MISTA DE 160 W</t>
    </r>
  </si>
  <si>
    <r>
      <rPr>
        <sz val="7"/>
        <rFont val="Arial"/>
        <family val="2"/>
      </rPr>
      <t>LAMPADA MISTA 250 W</t>
    </r>
  </si>
  <si>
    <r>
      <rPr>
        <sz val="7"/>
        <rFont val="Arial"/>
        <family val="2"/>
      </rPr>
      <t>LAMPADA MISTA 500 W</t>
    </r>
  </si>
  <si>
    <r>
      <rPr>
        <sz val="7"/>
        <rFont val="Arial"/>
        <family val="2"/>
      </rPr>
      <t>LAMPADA COMPACTA ELETRÔNICA 9 W</t>
    </r>
  </si>
  <si>
    <r>
      <rPr>
        <sz val="7"/>
        <rFont val="Arial"/>
        <family val="2"/>
      </rPr>
      <t>LAMPADA COMPACTA ELETRÔNICA 10 W</t>
    </r>
  </si>
  <si>
    <r>
      <rPr>
        <sz val="7"/>
        <rFont val="Arial"/>
        <family val="2"/>
      </rPr>
      <t>LAMPADA COMPACTA ELETRÔNICA 11 W</t>
    </r>
  </si>
  <si>
    <r>
      <rPr>
        <sz val="7"/>
        <rFont val="Arial"/>
        <family val="2"/>
      </rPr>
      <t>LAMPADA COMPACTA ELETRÔNICA 15 W</t>
    </r>
  </si>
  <si>
    <r>
      <rPr>
        <sz val="7"/>
        <rFont val="Arial"/>
        <family val="2"/>
      </rPr>
      <t>LAMPADA SPOT COMPTALUX OU EQUIVALENTE 60 W. 250 V.</t>
    </r>
  </si>
  <si>
    <r>
      <rPr>
        <sz val="7"/>
        <rFont val="Arial"/>
        <family val="2"/>
      </rPr>
      <t>LAMPADA SPOT COMPTALUX OU EQUIVALENTE 100 W. 250 V.</t>
    </r>
  </si>
  <si>
    <r>
      <rPr>
        <sz val="7"/>
        <rFont val="Arial"/>
        <family val="2"/>
      </rPr>
      <t>LAMPADA COMPACTA ELETRÔNICA 25/26 W</t>
    </r>
  </si>
  <si>
    <r>
      <rPr>
        <sz val="7"/>
        <rFont val="Arial"/>
        <family val="2"/>
      </rPr>
      <t>LAMPADA SPOT SIMPLES 60 W</t>
    </r>
  </si>
  <si>
    <r>
      <rPr>
        <sz val="7"/>
        <rFont val="Arial"/>
        <family val="2"/>
      </rPr>
      <t>LAMPADA SPOT SIMPLES 100 W</t>
    </r>
  </si>
  <si>
    <r>
      <rPr>
        <sz val="7"/>
        <rFont val="Arial"/>
        <family val="2"/>
      </rPr>
      <t>LAMPADA VAPOR DE SODIO OVOIDE 150 W</t>
    </r>
  </si>
  <si>
    <r>
      <rPr>
        <sz val="7"/>
        <rFont val="Arial"/>
        <family val="2"/>
      </rPr>
      <t>LAMPADA VAPOR DE SODIO (OVOIDE) 250 W</t>
    </r>
  </si>
  <si>
    <r>
      <rPr>
        <sz val="7"/>
        <rFont val="Arial"/>
        <family val="2"/>
      </rPr>
      <t>LAMPADA VAPOR DE SODIO (OVOIDE) 400W</t>
    </r>
  </si>
  <si>
    <r>
      <rPr>
        <sz val="7"/>
        <rFont val="Arial"/>
        <family val="2"/>
      </rPr>
      <t>LINE CORD UTP - 4P. CAT. 6, FLEXIVEL, 2,0 M</t>
    </r>
  </si>
  <si>
    <r>
      <rPr>
        <sz val="7"/>
        <rFont val="Arial"/>
        <family val="2"/>
      </rPr>
      <t>LUMINARIA ABERTA DE ALUMINIO (ATE 300 W) P/POSTE</t>
    </r>
  </si>
  <si>
    <r>
      <rPr>
        <sz val="7"/>
        <rFont val="Arial"/>
        <family val="2"/>
      </rPr>
      <t>LUMINARIA FECHAD.ILUM.PUBL.(MERC.SODIO 400W S/ALOJ.REATOR (1 LAMP)</t>
    </r>
  </si>
  <si>
    <r>
      <rPr>
        <sz val="7"/>
        <rFont val="Arial"/>
        <family val="2"/>
      </rPr>
      <t>LUMIN.FECHAD.ILUM.PUBLICA( MERC.SODIO 400W ) C/ALOJ.REATOR (1 LAMP)</t>
    </r>
  </si>
  <si>
    <r>
      <rPr>
        <sz val="7"/>
        <rFont val="Arial"/>
        <family val="2"/>
      </rPr>
      <t>LUMINARIA EXT.C/POSTE 2M, BASE CONC.2 GLOBOS/LEITOSOS</t>
    </r>
  </si>
  <si>
    <r>
      <rPr>
        <sz val="7"/>
        <rFont val="Arial"/>
        <family val="2"/>
      </rPr>
      <t>LUMINARIA CONJ.C/1 PETALA SIMPL.( ATE 400 W ) PADRAO B</t>
    </r>
  </si>
  <si>
    <r>
      <rPr>
        <sz val="7"/>
        <rFont val="Arial"/>
        <family val="2"/>
      </rPr>
      <t>LUMINARIA CONJ.C/2 PETALAS SIMPL.( ATE 400 W ) PADRAO B</t>
    </r>
  </si>
  <si>
    <r>
      <rPr>
        <sz val="7"/>
        <rFont val="Arial"/>
        <family val="2"/>
      </rPr>
      <t>LUMINARIA CONJ.C/3 PETALAS SIMPLES ( ATE 400 W ) PADRAO B</t>
    </r>
  </si>
  <si>
    <r>
      <rPr>
        <sz val="7"/>
        <rFont val="Arial"/>
        <family val="2"/>
      </rPr>
      <t>LUMINARIA CONJ.C/4 PETALAS SIMPLES ( ATE 400 W ) PADRAO B</t>
    </r>
  </si>
  <si>
    <r>
      <rPr>
        <sz val="7"/>
        <rFont val="Arial"/>
        <family val="2"/>
      </rPr>
      <t>LUMINARIA 1 PETALA VIDRO PLANO 250/400 W PADRAO A</t>
    </r>
  </si>
  <si>
    <r>
      <rPr>
        <sz val="7"/>
        <rFont val="Arial"/>
        <family val="2"/>
      </rPr>
      <t>LUMINARIA BLINDADA P/TETO (ATE 100 W)</t>
    </r>
  </si>
  <si>
    <r>
      <rPr>
        <sz val="7"/>
        <rFont val="Arial"/>
        <family val="2"/>
      </rPr>
      <t>LUM.TIPO ARANDELA BLINDADA A PROVA DE TEMPO 45 GR.ATE 100W</t>
    </r>
  </si>
  <si>
    <r>
      <rPr>
        <sz val="7"/>
        <rFont val="Arial"/>
        <family val="2"/>
      </rPr>
      <t>LUM.TIPO ARANDELA BLINDADA A PROVA DE TEMPO 45 GR ATE 200W</t>
    </r>
  </si>
  <si>
    <r>
      <rPr>
        <sz val="7"/>
        <rFont val="Arial"/>
        <family val="2"/>
      </rPr>
      <t>LUM.TIPO ARANDELA BLINDADA A PROVA DE TEMPO ATE 100 W 90 GR</t>
    </r>
  </si>
  <si>
    <r>
      <rPr>
        <sz val="7"/>
        <rFont val="Arial"/>
        <family val="2"/>
      </rPr>
      <t>LUM.TIPO ARANDELA BLINDADA A PROVA DE TEMPO 90 GR.ATE 200W</t>
    </r>
  </si>
  <si>
    <r>
      <rPr>
        <sz val="7"/>
        <rFont val="Arial"/>
        <family val="2"/>
      </rPr>
      <t>LUMINARIA DE EMBUTIR/REGULAVEL  (OLHO DE BOI) ATE 100W</t>
    </r>
  </si>
  <si>
    <r>
      <rPr>
        <sz val="7"/>
        <rFont val="Arial"/>
        <family val="2"/>
      </rPr>
      <t>LUMINARIA DE EMBUTIR FOCO FIXO (OLHO DE BOI) ATE 100 W</t>
    </r>
  </si>
  <si>
    <r>
      <rPr>
        <sz val="7"/>
        <rFont val="Arial"/>
        <family val="2"/>
      </rPr>
      <t>LUMINARIA DE TOPO OU OSBTACULO (1 X 60 W)</t>
    </r>
  </si>
  <si>
    <r>
      <rPr>
        <sz val="7"/>
        <rFont val="Arial"/>
        <family val="2"/>
      </rPr>
      <t>LUMINARIA PLAFON SOBREPOR P/LÂMP.INCANDESCENTE ATÉ 100W</t>
    </r>
  </si>
  <si>
    <r>
      <rPr>
        <sz val="7"/>
        <rFont val="Arial"/>
        <family val="2"/>
      </rPr>
      <t>LUMINARIA DE TOPO OU OBSTACULO (2X60 W)</t>
    </r>
  </si>
  <si>
    <r>
      <rPr>
        <sz val="7"/>
        <rFont val="Arial"/>
        <family val="2"/>
      </rPr>
      <t>LUMINARIA PLAFON SOBREPOR P/LÂMP.COMPACTA ELETRÔNICA 1 X 26W</t>
    </r>
  </si>
  <si>
    <r>
      <rPr>
        <sz val="7"/>
        <rFont val="Arial"/>
        <family val="2"/>
      </rPr>
      <t>LUMINARIA PLAFON SOBREPOR P/LÂMP.COMPACTA ELETRÔNICA 2 X 26W</t>
    </r>
  </si>
  <si>
    <r>
      <rPr>
        <sz val="7"/>
        <rFont val="Arial"/>
        <family val="2"/>
      </rPr>
      <t>LUM.CIRC.S/VIDRO P/QUADRA E GALPÃO ATE 400 W (VAPOR METALICO)</t>
    </r>
  </si>
  <si>
    <r>
      <rPr>
        <sz val="7"/>
        <rFont val="Arial"/>
        <family val="2"/>
      </rPr>
      <t>LUMINARIA CIRCULAR COM VIDRO P/QUADRA 400 W, P/BASE E-40</t>
    </r>
  </si>
  <si>
    <r>
      <rPr>
        <sz val="7"/>
        <rFont val="Arial"/>
        <family val="2"/>
      </rPr>
      <t>LUMINARIA DE SOBREPOR USO AO TEMPO (TARTARUGA) ATE 100 W</t>
    </r>
  </si>
  <si>
    <r>
      <rPr>
        <sz val="7"/>
        <rFont val="Arial"/>
        <family val="2"/>
      </rPr>
      <t>LUMINARIA DE EMBUTIR P/LÂMPADA COMPACTA ELETRÔNICA 1X26W C/SOQ.</t>
    </r>
  </si>
  <si>
    <r>
      <rPr>
        <sz val="7"/>
        <rFont val="Arial"/>
        <family val="2"/>
      </rPr>
      <t>LUMINARIA DE EMBUTIR P/LÂMPADA COMPACTA ELETRÔNICA 2X26W C/SOQ.</t>
    </r>
  </si>
  <si>
    <r>
      <rPr>
        <sz val="7"/>
        <rFont val="Arial"/>
        <family val="2"/>
      </rPr>
      <t>LUVA FERRO GALVANIZADO DIAMETRO 1/2"</t>
    </r>
  </si>
  <si>
    <r>
      <rPr>
        <sz val="7"/>
        <rFont val="Arial"/>
        <family val="2"/>
      </rPr>
      <t>LUVA FERRO GALVANIZADO DIAMETRO 3/4"</t>
    </r>
  </si>
  <si>
    <r>
      <rPr>
        <sz val="7"/>
        <rFont val="Arial"/>
        <family val="2"/>
      </rPr>
      <t>LUVA FERRO GALVANIZADO DIAMETRO 1"</t>
    </r>
  </si>
  <si>
    <r>
      <rPr>
        <sz val="7"/>
        <rFont val="Arial"/>
        <family val="2"/>
      </rPr>
      <t>LUVA FERRO GALVANIZADO DIAMETRO 1.1/4"</t>
    </r>
  </si>
  <si>
    <r>
      <rPr>
        <sz val="7"/>
        <rFont val="Arial"/>
        <family val="2"/>
      </rPr>
      <t>LUVA FERRO GALVANIZADO DIAMETRO 1.1/2"</t>
    </r>
  </si>
  <si>
    <r>
      <rPr>
        <sz val="7"/>
        <rFont val="Arial"/>
        <family val="2"/>
      </rPr>
      <t>LUVA FERRO GALVANIZADO DIAMETRO 2"</t>
    </r>
  </si>
  <si>
    <r>
      <rPr>
        <sz val="7"/>
        <rFont val="Arial"/>
        <family val="2"/>
      </rPr>
      <t>LUVA FERRO GALVANIZADO DIAMETRO 2.1/2"</t>
    </r>
  </si>
  <si>
    <r>
      <rPr>
        <sz val="7"/>
        <rFont val="Arial"/>
        <family val="2"/>
      </rPr>
      <t>LUVA FERRO GALVANIZADO DIAMETRO 3"</t>
    </r>
  </si>
  <si>
    <r>
      <rPr>
        <sz val="7"/>
        <rFont val="Arial"/>
        <family val="2"/>
      </rPr>
      <t>LUVA FERRO GALVANIZADO DIAMETRO 4"</t>
    </r>
  </si>
  <si>
    <r>
      <rPr>
        <sz val="7"/>
        <rFont val="Arial"/>
        <family val="2"/>
      </rPr>
      <t>LUVA DE REDUÇÃO FERRO GALVANIZADO 1.1/2" X 3/4"</t>
    </r>
  </si>
  <si>
    <r>
      <rPr>
        <sz val="7"/>
        <rFont val="Arial"/>
        <family val="2"/>
      </rPr>
      <t>LUVA FERRO ZINCADO DIAMETRO 1/2"</t>
    </r>
  </si>
  <si>
    <r>
      <rPr>
        <sz val="7"/>
        <rFont val="Arial"/>
        <family val="2"/>
      </rPr>
      <t>LUVA FERRO ZINCADO DIAMETRO 1"</t>
    </r>
  </si>
  <si>
    <r>
      <rPr>
        <sz val="7"/>
        <rFont val="Arial"/>
        <family val="2"/>
      </rPr>
      <t>LUVA FERRO ZINCADO DIAMETRO 3/4"</t>
    </r>
  </si>
  <si>
    <r>
      <rPr>
        <sz val="7"/>
        <rFont val="Arial"/>
        <family val="2"/>
      </rPr>
      <t>LUVA FERRO ZINCADO DIAMETRO 1.1/4"</t>
    </r>
  </si>
  <si>
    <r>
      <rPr>
        <sz val="7"/>
        <rFont val="Arial"/>
        <family val="2"/>
      </rPr>
      <t>LUVA FERRO ZINCADO DIAMETRO 1.1/2"</t>
    </r>
  </si>
  <si>
    <r>
      <rPr>
        <sz val="7"/>
        <rFont val="Arial"/>
        <family val="2"/>
      </rPr>
      <t>LUVA FERRO ZINCADO DIAMETRO 2"</t>
    </r>
  </si>
  <si>
    <r>
      <rPr>
        <sz val="7"/>
        <rFont val="Arial"/>
        <family val="2"/>
      </rPr>
      <t>LUVA FERRO ZINCADO DIAMETRO 2.1/2"</t>
    </r>
  </si>
  <si>
    <r>
      <rPr>
        <sz val="7"/>
        <rFont val="Arial"/>
        <family val="2"/>
      </rPr>
      <t>LUVA FERRO ZINCADO DIAMETRO 3"</t>
    </r>
  </si>
  <si>
    <r>
      <rPr>
        <sz val="7"/>
        <rFont val="Arial"/>
        <family val="2"/>
      </rPr>
      <t>LUVA FERRO ZINCADO DIAMETRO 4"</t>
    </r>
  </si>
  <si>
    <r>
      <rPr>
        <sz val="7"/>
        <rFont val="Arial"/>
        <family val="2"/>
      </rPr>
      <t>LUVA PVC ROSQUEAVEL DIAMETRO 1/2"</t>
    </r>
  </si>
  <si>
    <r>
      <rPr>
        <sz val="7"/>
        <rFont val="Arial"/>
        <family val="2"/>
      </rPr>
      <t>LUVA PVC ROSQUEAVEL DIAMETRO 3/4"</t>
    </r>
  </si>
  <si>
    <r>
      <rPr>
        <sz val="7"/>
        <rFont val="Arial"/>
        <family val="2"/>
      </rPr>
      <t>LUVA PVC ROSQUEAVEL DIAMETRO 1"</t>
    </r>
  </si>
  <si>
    <r>
      <rPr>
        <sz val="7"/>
        <rFont val="Arial"/>
        <family val="2"/>
      </rPr>
      <t>LUVA PVC ROSQUEAVEL DIAMETRO 1.1/4"</t>
    </r>
  </si>
  <si>
    <r>
      <rPr>
        <sz val="7"/>
        <rFont val="Arial"/>
        <family val="2"/>
      </rPr>
      <t>LUVA PVC ROSQUEAVEL DIAMETRO 1.1/2"</t>
    </r>
  </si>
  <si>
    <r>
      <rPr>
        <sz val="7"/>
        <rFont val="Arial"/>
        <family val="2"/>
      </rPr>
      <t>LUVA PVC ROSQUEAVEL DIAMETRO 2"</t>
    </r>
  </si>
  <si>
    <r>
      <rPr>
        <sz val="7"/>
        <rFont val="Arial"/>
        <family val="2"/>
      </rPr>
      <t>LUVA PVC ROSQUEAVEL DIAMETRO 2.1/2"</t>
    </r>
  </si>
  <si>
    <r>
      <rPr>
        <sz val="7"/>
        <rFont val="Arial"/>
        <family val="2"/>
      </rPr>
      <t>LUVA PVC ROSQUEAVEL DIAMETRO 3"</t>
    </r>
  </si>
  <si>
    <r>
      <rPr>
        <sz val="7"/>
        <rFont val="Arial"/>
        <family val="2"/>
      </rPr>
      <t>LUVA PVC ROSQUEAVEL DIAMETRO 4"</t>
    </r>
  </si>
  <si>
    <r>
      <rPr>
        <sz val="7"/>
        <rFont val="Arial"/>
        <family val="2"/>
      </rPr>
      <t>MANILHA-SAPATILHA EM AÇO GALVANIZADO</t>
    </r>
  </si>
  <si>
    <r>
      <rPr>
        <sz val="7"/>
        <rFont val="Arial"/>
        <family val="2"/>
      </rPr>
      <t>MURETA MED.ALVEN. 1 1/2 V.(35CM) REBOC.C/PINTURA ACRÍL. E LAJE CONC. 20MPA MALHA 8.0MM CADA 10CM REVEST.C/ARGAMASSA 1:3 C/ IMPERMEABILIZANTE</t>
    </r>
  </si>
  <si>
    <r>
      <rPr>
        <sz val="7"/>
        <rFont val="Arial"/>
        <family val="2"/>
      </rPr>
      <t>MÃO FRANCESA SIMPLES LARGURA DE 50 MM</t>
    </r>
  </si>
  <si>
    <r>
      <rPr>
        <sz val="7"/>
        <rFont val="Arial"/>
        <family val="2"/>
      </rPr>
      <t>MAO FRANCESA PLANA DE ACO GALVANIZADO 726 MM</t>
    </r>
  </si>
  <si>
    <r>
      <rPr>
        <sz val="7"/>
        <rFont val="Arial"/>
        <family val="2"/>
      </rPr>
      <t>MASSA EPOXI CAIXA DE 250 G</t>
    </r>
  </si>
  <si>
    <r>
      <rPr>
        <sz val="7"/>
        <rFont val="Arial"/>
        <family val="2"/>
      </rPr>
      <t>NIPLE METALICO Fo.Zo. DIAMETRO 1"</t>
    </r>
  </si>
  <si>
    <r>
      <rPr>
        <sz val="7"/>
        <rFont val="Arial"/>
        <family val="2"/>
      </rPr>
      <t>NIPLE METALICO Fo.Zo. DIAMETRO 1 1/4"</t>
    </r>
  </si>
  <si>
    <r>
      <rPr>
        <sz val="7"/>
        <rFont val="Arial"/>
        <family val="2"/>
      </rPr>
      <t>NIPLE METALICO Fo.Zo. DIAMETRO 2.1/2"</t>
    </r>
  </si>
  <si>
    <r>
      <rPr>
        <sz val="7"/>
        <rFont val="Arial"/>
        <family val="2"/>
      </rPr>
      <t>NIPLE METALICO Fo.Zo. DIAMETRO 3"</t>
    </r>
  </si>
  <si>
    <r>
      <rPr>
        <sz val="7"/>
        <rFont val="Arial"/>
        <family val="2"/>
      </rPr>
      <t>NIPLE METALICO Fo.Zo. DIAMETRO 4"</t>
    </r>
  </si>
  <si>
    <r>
      <rPr>
        <sz val="7"/>
        <rFont val="Arial"/>
        <family val="2"/>
      </rPr>
      <t>NIPLE DUPLO FERRO GALVANIZADO 2"</t>
    </r>
  </si>
  <si>
    <r>
      <rPr>
        <sz val="7"/>
        <rFont val="Arial"/>
        <family val="2"/>
      </rPr>
      <t>OLHAL PARA PARAFUSO</t>
    </r>
  </si>
  <si>
    <r>
      <rPr>
        <sz val="7"/>
        <rFont val="Arial"/>
        <family val="2"/>
      </rPr>
      <t>ORGANIZADOR DE CABOS (GUIA)</t>
    </r>
  </si>
  <si>
    <r>
      <rPr>
        <sz val="7"/>
        <rFont val="Arial"/>
        <family val="2"/>
      </rPr>
      <t>PADRAO MONOFASICO 10 MM2 H=5 METROS</t>
    </r>
  </si>
  <si>
    <r>
      <rPr>
        <sz val="7"/>
        <rFont val="Arial"/>
        <family val="2"/>
      </rPr>
      <t>PADRAO MONOFASICO, 10 MM2 H=7 METROS</t>
    </r>
  </si>
  <si>
    <r>
      <rPr>
        <sz val="7"/>
        <rFont val="Arial"/>
        <family val="2"/>
      </rPr>
      <t>PADRAO TRIFASICO 16 MM2 H=7 METROS</t>
    </r>
  </si>
  <si>
    <r>
      <rPr>
        <sz val="7"/>
        <rFont val="Arial"/>
        <family val="2"/>
      </rPr>
      <t>PADRAO TRIFASICO 10 MM2 H=5 METROS</t>
    </r>
  </si>
  <si>
    <r>
      <rPr>
        <sz val="7"/>
        <rFont val="Arial"/>
        <family val="2"/>
      </rPr>
      <t>PADRAO TRIFASICO, 10 MM2 H=7 METROS</t>
    </r>
  </si>
  <si>
    <r>
      <rPr>
        <sz val="7"/>
        <rFont val="Arial"/>
        <family val="2"/>
      </rPr>
      <t>PADRAO TRIFASICO,16 MM2 H=5 METROS</t>
    </r>
  </si>
  <si>
    <r>
      <rPr>
        <sz val="7"/>
        <rFont val="Arial"/>
        <family val="2"/>
      </rPr>
      <t>PADRÃO TRIFASICO 35 MM H=7 METROS</t>
    </r>
  </si>
  <si>
    <r>
      <rPr>
        <sz val="7"/>
        <rFont val="Arial"/>
        <family val="2"/>
      </rPr>
      <t>PADRÃO TRIFASICO 35 MM H=5 METROS</t>
    </r>
  </si>
  <si>
    <r>
      <rPr>
        <sz val="7"/>
        <rFont val="Arial"/>
        <family val="2"/>
      </rPr>
      <t>PADRÃO TRIFASICO 25 MM H=7 METROS</t>
    </r>
  </si>
  <si>
    <r>
      <rPr>
        <sz val="7"/>
        <rFont val="Arial"/>
        <family val="2"/>
      </rPr>
      <t>PADRÃO TRIFASICO 25 MM H=5 METROS</t>
    </r>
  </si>
  <si>
    <r>
      <rPr>
        <sz val="7"/>
        <rFont val="Arial"/>
        <family val="2"/>
      </rPr>
      <t>PARA RAIOS DISTRIBUIÇÃO, VALVULA BLOCO 12 KV,  5 KVA</t>
    </r>
  </si>
  <si>
    <r>
      <rPr>
        <sz val="7"/>
        <rFont val="Arial"/>
        <family val="2"/>
      </rPr>
      <t>PARA RAIOS FRANKLIM 4 PONTAS</t>
    </r>
  </si>
  <si>
    <r>
      <rPr>
        <sz val="7"/>
        <rFont val="Arial"/>
        <family val="2"/>
      </rPr>
      <t>PARA RAIOS DISTRIBUIDOR POLIMÉRICO ÓXIDO DE ZINCO S/CENTELHADOR C/ DESLIGAMENTO AUTOMÁTICO 15KV,10KA</t>
    </r>
  </si>
  <si>
    <r>
      <rPr>
        <sz val="7"/>
        <rFont val="Arial"/>
        <family val="2"/>
      </rPr>
      <t>PARAFUSO CABEÇA ABAULADA (FRANCES) M16 X 45 MM</t>
    </r>
  </si>
  <si>
    <r>
      <rPr>
        <sz val="7"/>
        <rFont val="Arial"/>
        <family val="2"/>
      </rPr>
      <t>PARAFUSO CABEÇA ABAULADA (FRANCES) M16 X 70 MM</t>
    </r>
  </si>
  <si>
    <r>
      <rPr>
        <sz val="7"/>
        <rFont val="Arial"/>
        <family val="2"/>
      </rPr>
      <t>PARAFUSO MAQUINA 16  X 125 MM</t>
    </r>
  </si>
  <si>
    <r>
      <rPr>
        <sz val="7"/>
        <rFont val="Arial"/>
        <family val="2"/>
      </rPr>
      <t>PARAFUSO CABEÇA ABAULADA (FRANCES) M16 X 150 MM</t>
    </r>
  </si>
  <si>
    <r>
      <rPr>
        <sz val="7"/>
        <rFont val="Arial"/>
        <family val="2"/>
      </rPr>
      <t>PARAFUSO DE AJUSTE TIPO DZ ATE 25A</t>
    </r>
  </si>
  <si>
    <r>
      <rPr>
        <sz val="7"/>
        <rFont val="Arial"/>
        <family val="2"/>
      </rPr>
      <t>PARAFUSO DE AJUSTE TIPO DZ ATE 63A</t>
    </r>
  </si>
  <si>
    <r>
      <rPr>
        <sz val="7"/>
        <rFont val="Arial"/>
        <family val="2"/>
      </rPr>
      <t>PARAFUSO P/BUCHA S-5</t>
    </r>
  </si>
  <si>
    <r>
      <rPr>
        <sz val="7"/>
        <rFont val="Arial"/>
        <family val="2"/>
      </rPr>
      <t>PARAFUSO P/BUCHA S-6</t>
    </r>
  </si>
  <si>
    <r>
      <rPr>
        <sz val="7"/>
        <rFont val="Arial"/>
        <family val="2"/>
      </rPr>
      <t>PARAFUSO P/BUCHA S-8</t>
    </r>
  </si>
  <si>
    <r>
      <rPr>
        <sz val="7"/>
        <rFont val="Arial"/>
        <family val="2"/>
      </rPr>
      <t>PARAFUSO P/BUCHA S-10</t>
    </r>
  </si>
  <si>
    <r>
      <rPr>
        <sz val="7"/>
        <rFont val="Arial"/>
        <family val="2"/>
      </rPr>
      <t>PARAFUSO P/BUCHA S-12</t>
    </r>
  </si>
  <si>
    <r>
      <rPr>
        <sz val="7"/>
        <rFont val="Arial"/>
        <family val="2"/>
      </rPr>
      <t>PARAFUSO SEXTAVADO D = 1/4" X 5/8"</t>
    </r>
  </si>
  <si>
    <r>
      <rPr>
        <sz val="7"/>
        <rFont val="Arial"/>
        <family val="2"/>
      </rPr>
      <t>PARAFUSO SEXTAVADO D = 3/8" X 3/4"</t>
    </r>
  </si>
  <si>
    <r>
      <rPr>
        <sz val="7"/>
        <rFont val="Arial"/>
        <family val="2"/>
      </rPr>
      <t>PARAFUSO SEXTAVADO CABEÇA LENTILHA D = 1/4" X 5/8"</t>
    </r>
  </si>
  <si>
    <r>
      <rPr>
        <sz val="7"/>
        <rFont val="Arial"/>
        <family val="2"/>
      </rPr>
      <t>PARAF.ROSCA DUPLA ACO GALVAN.16 X 150 C/ PORCAS</t>
    </r>
  </si>
  <si>
    <r>
      <rPr>
        <sz val="7"/>
        <rFont val="Arial"/>
        <family val="2"/>
      </rPr>
      <t>PATCH CORD UTP-4 P, CAT 6, FLEXIVEL 2.0 M</t>
    </r>
  </si>
  <si>
    <r>
      <rPr>
        <sz val="7"/>
        <rFont val="Arial"/>
        <family val="2"/>
      </rPr>
      <t>PATCH PANNEL PADRÃO 19" CAT. 6, COM 24 PORTAS</t>
    </r>
  </si>
  <si>
    <r>
      <rPr>
        <sz val="7"/>
        <rFont val="Arial"/>
        <family val="2"/>
      </rPr>
      <t>PETROLETE C 1/2" S/TAMPA</t>
    </r>
  </si>
  <si>
    <r>
      <rPr>
        <sz val="7"/>
        <rFont val="Arial"/>
        <family val="2"/>
      </rPr>
      <t>PETROLETE C 3/4" S/TAMPA</t>
    </r>
  </si>
  <si>
    <r>
      <rPr>
        <sz val="7"/>
        <rFont val="Arial"/>
        <family val="2"/>
      </rPr>
      <t>PETROLETE C 1" S/TAMPA</t>
    </r>
  </si>
  <si>
    <r>
      <rPr>
        <sz val="7"/>
        <rFont val="Arial"/>
        <family val="2"/>
      </rPr>
      <t>PETROLETE E 1/2" S/TAMPA</t>
    </r>
  </si>
  <si>
    <r>
      <rPr>
        <sz val="7"/>
        <rFont val="Arial"/>
        <family val="2"/>
      </rPr>
      <t>PETROLETE E 3/4" S/TAMPA</t>
    </r>
  </si>
  <si>
    <r>
      <rPr>
        <sz val="7"/>
        <rFont val="Arial"/>
        <family val="2"/>
      </rPr>
      <t>PETROLETE E 1" S/TAMPA</t>
    </r>
  </si>
  <si>
    <r>
      <rPr>
        <sz val="7"/>
        <rFont val="Arial"/>
        <family val="2"/>
      </rPr>
      <t>PETROLETE LL, LR OU LB 1/2" S/TAMPA</t>
    </r>
  </si>
  <si>
    <r>
      <rPr>
        <sz val="7"/>
        <rFont val="Arial"/>
        <family val="2"/>
      </rPr>
      <t>PETROLETE LL,LR OU LB 3/4" S/TAMPA</t>
    </r>
  </si>
  <si>
    <r>
      <rPr>
        <sz val="7"/>
        <rFont val="Arial"/>
        <family val="2"/>
      </rPr>
      <t>PETROLETE LL, LR OU LB 1" S/TAMPA</t>
    </r>
  </si>
  <si>
    <r>
      <rPr>
        <sz val="7"/>
        <rFont val="Arial"/>
        <family val="2"/>
      </rPr>
      <t>PETROLETE T OU TB 1/2" S/TAMPA</t>
    </r>
  </si>
  <si>
    <r>
      <rPr>
        <sz val="7"/>
        <rFont val="Arial"/>
        <family val="2"/>
      </rPr>
      <t>PETROLETE T OU TB 3/4" S/TAMPA</t>
    </r>
  </si>
  <si>
    <r>
      <rPr>
        <sz val="7"/>
        <rFont val="Arial"/>
        <family val="2"/>
      </rPr>
      <t>PETROLETE T OU TB 1" S/TAMPA</t>
    </r>
  </si>
  <si>
    <r>
      <rPr>
        <sz val="7"/>
        <rFont val="Arial"/>
        <family val="2"/>
      </rPr>
      <t>PETROLETE X 1/2" S/TAMPA</t>
    </r>
  </si>
  <si>
    <r>
      <rPr>
        <sz val="7"/>
        <rFont val="Arial"/>
        <family val="2"/>
      </rPr>
      <t>PETROLETE X 3/4" S/TAMPA</t>
    </r>
  </si>
  <si>
    <r>
      <rPr>
        <sz val="7"/>
        <rFont val="Arial"/>
        <family val="2"/>
      </rPr>
      <t>PETROLETE X 1" S/TAMPA</t>
    </r>
  </si>
  <si>
    <r>
      <rPr>
        <sz val="7"/>
        <rFont val="Arial"/>
        <family val="2"/>
      </rPr>
      <t>PINO ISOLADOR P/CRUZETA MADEIRA 15 KV, ROSCA 25 MM</t>
    </r>
  </si>
  <si>
    <r>
      <rPr>
        <sz val="7"/>
        <rFont val="Arial"/>
        <family val="2"/>
      </rPr>
      <t>PORCA QUADRADA DE ACO GALVANIZADO 16 X 2</t>
    </r>
  </si>
  <si>
    <r>
      <rPr>
        <sz val="7"/>
        <rFont val="Arial"/>
        <family val="2"/>
      </rPr>
      <t>PORCA SEXTAVADA DIAMETRO 1/4"</t>
    </r>
  </si>
  <si>
    <r>
      <rPr>
        <sz val="7"/>
        <rFont val="Arial"/>
        <family val="2"/>
      </rPr>
      <t>PORCA SEXTAVADA DIAMETRO 5/16"</t>
    </r>
  </si>
  <si>
    <r>
      <rPr>
        <sz val="7"/>
        <rFont val="Arial"/>
        <family val="2"/>
      </rPr>
      <t>PORCA LOSANGULAR D=1/4"</t>
    </r>
  </si>
  <si>
    <r>
      <rPr>
        <sz val="7"/>
        <rFont val="Arial"/>
        <family val="2"/>
      </rPr>
      <t>POSTE CIRCULAR EM Fº Gº D=100/60 MM E H=7M - COM FUNDAÇÃO/CONCRETO</t>
    </r>
  </si>
  <si>
    <r>
      <rPr>
        <sz val="7"/>
        <rFont val="Arial"/>
        <family val="2"/>
      </rPr>
      <t>POSTE CIRCULAR EM Fº Gº D=100/60 MM E H=10 M - COM FUNDAÇÃO/CONCRETO</t>
    </r>
  </si>
  <si>
    <r>
      <rPr>
        <sz val="7"/>
        <rFont val="Arial"/>
        <family val="2"/>
      </rPr>
      <t>POSTE CIRCULAR EM Fº Gº D=100/60MM E H=12 M - COM FUNDAÇÃO/CONCRETO</t>
    </r>
  </si>
  <si>
    <r>
      <rPr>
        <sz val="7"/>
        <rFont val="Arial"/>
        <family val="2"/>
      </rPr>
      <t>POSTE - ENGASTAMENTO SIMPLES PARA POSTE DE CONCRETO SEÇÃO DUPLO "T"</t>
    </r>
  </si>
  <si>
    <r>
      <rPr>
        <sz val="7"/>
        <rFont val="Arial"/>
        <family val="2"/>
      </rPr>
      <t>POSTE - FUNDAÇÃO EM CONCRETO SIMPLES DA BASE DOS POSTES 10/600 PARA TRAFO ( DIAM. 1000MM)</t>
    </r>
  </si>
  <si>
    <r>
      <rPr>
        <sz val="7"/>
        <rFont val="Arial"/>
        <family val="2"/>
      </rPr>
      <t>POSTE - FUNDAÇÃO EM CONCRETO SIMPLES DA BASE DOS POSTES 11/600 PARA TRAFO ( DIAM. 1000MM)</t>
    </r>
  </si>
  <si>
    <r>
      <rPr>
        <sz val="7"/>
        <rFont val="Arial"/>
        <family val="2"/>
      </rPr>
      <t>POSTE - FUNDAÇÃO EM CONCRETO SIMPLES DA BASE DOS POSTES 13/600 PARA REDE ( DIAM. 1000MM)</t>
    </r>
  </si>
  <si>
    <r>
      <rPr>
        <sz val="7"/>
        <rFont val="Arial"/>
        <family val="2"/>
      </rPr>
      <t>POSTE - FUNDAÇÃO EM CONCRETO ARMADO DA BASE DOS POSTES PARA REDE ( DIAM. 1200MM)</t>
    </r>
  </si>
  <si>
    <r>
      <rPr>
        <sz val="7"/>
        <rFont val="Arial"/>
        <family val="2"/>
      </rPr>
      <t>POSTE - ENGASTAMENTO SIMPLES PARA POSTE DE CONCRETO SEÇÃO CIRCULAR</t>
    </r>
  </si>
  <si>
    <r>
      <rPr>
        <sz val="7"/>
        <rFont val="Arial"/>
        <family val="2"/>
      </rPr>
      <t>POSTE DE CONCRETO DT 10/300 - SEM FUNDAÇÃO/CONCRETO</t>
    </r>
  </si>
  <si>
    <r>
      <rPr>
        <sz val="7"/>
        <rFont val="Arial"/>
        <family val="2"/>
      </rPr>
      <t>POSTE DE CONCRETO DT 20/1300 - SEM FUNDAÇÃO/CONCRETO</t>
    </r>
  </si>
  <si>
    <r>
      <rPr>
        <sz val="7"/>
        <rFont val="Arial"/>
        <family val="2"/>
      </rPr>
      <t>POSTE DE CONCRETO DT 20/1500 - SEM FUNDAÇÃO/CONCRETO</t>
    </r>
  </si>
  <si>
    <r>
      <rPr>
        <sz val="7"/>
        <rFont val="Arial"/>
        <family val="2"/>
      </rPr>
      <t>POSTE DE CONCRETO DT 21/1500 - SEM FUNDAÇÃO/CONCRETO</t>
    </r>
  </si>
  <si>
    <r>
      <rPr>
        <sz val="7"/>
        <rFont val="Arial"/>
        <family val="2"/>
      </rPr>
      <t>POSTE DE CONCRETO DT 22/1500 - SEM FUNDAÇÃO/CONCRETO</t>
    </r>
  </si>
  <si>
    <r>
      <rPr>
        <sz val="7"/>
        <rFont val="Arial"/>
        <family val="2"/>
      </rPr>
      <t>POSTE DE CONCRETO DT 23/1300 - SEM FUNDAÇÃO/CONCRETO</t>
    </r>
  </si>
  <si>
    <r>
      <rPr>
        <sz val="7"/>
        <rFont val="Arial"/>
        <family val="2"/>
      </rPr>
      <t>POSTE DE CONCRETO DT 23/1500 - SEM FUNDAÇÃO/CONCRETO</t>
    </r>
  </si>
  <si>
    <r>
      <rPr>
        <sz val="7"/>
        <rFont val="Arial"/>
        <family val="2"/>
      </rPr>
      <t>POSTE DE CONCRETO DT 24/1500 - SEM FUNDAÇÃO/CONCRETO</t>
    </r>
  </si>
  <si>
    <r>
      <rPr>
        <sz val="7"/>
        <rFont val="Arial"/>
        <family val="2"/>
      </rPr>
      <t>POSTE DE CONCRETO DT 25/1500 - SEM FUNDAÇÃO/CONCRETO</t>
    </r>
  </si>
  <si>
    <r>
      <rPr>
        <sz val="7"/>
        <rFont val="Arial"/>
        <family val="2"/>
      </rPr>
      <t>POSTE DE CONCRETO SC 10/600 - SEM FUNDAÇÃO/CONCRETO</t>
    </r>
  </si>
  <si>
    <r>
      <rPr>
        <sz val="7"/>
        <rFont val="Arial"/>
        <family val="2"/>
      </rPr>
      <t>POSTE DE CONCRETO SC 11/400 - SEM FUNDAÇÃO/CONCRETO</t>
    </r>
  </si>
  <si>
    <r>
      <rPr>
        <sz val="7"/>
        <rFont val="Arial"/>
        <family val="2"/>
      </rPr>
      <t>POSTE DE CONCRETO SC 11/600 - SEM FUNDAÇÃO/CONCRETO</t>
    </r>
  </si>
  <si>
    <r>
      <rPr>
        <sz val="7"/>
        <rFont val="Arial"/>
        <family val="2"/>
      </rPr>
      <t>POSTE/TRAFO (CAMINHAO MUCK MIN. 4H/DIA)</t>
    </r>
  </si>
  <si>
    <r>
      <rPr>
        <sz val="7"/>
        <rFont val="Arial"/>
        <family val="2"/>
      </rPr>
      <t>POSTE/TRAFO ( GUINDASTE MINIMO 10H/DIA)</t>
    </r>
  </si>
  <si>
    <r>
      <rPr>
        <sz val="7"/>
        <rFont val="Arial"/>
        <family val="2"/>
      </rPr>
      <t>PROJETOR CIRCULAR (ATE 200 W ) BASE E-27</t>
    </r>
  </si>
  <si>
    <r>
      <rPr>
        <sz val="7"/>
        <rFont val="Arial"/>
        <family val="2"/>
      </rPr>
      <t>PROJETOR CIRCULAR ATE 500 W (SIMPLES) BASE E-40</t>
    </r>
  </si>
  <si>
    <r>
      <rPr>
        <sz val="7"/>
        <rFont val="Arial"/>
        <family val="2"/>
      </rPr>
      <t>PROJETOR CIRCULAR COM VIDRO (ATE 400 W) BASE E-40</t>
    </r>
  </si>
  <si>
    <r>
      <rPr>
        <sz val="7"/>
        <rFont val="Arial"/>
        <family val="2"/>
      </rPr>
      <t>PROJETOR REDONDO 400 W P/BASE E-40</t>
    </r>
  </si>
  <si>
    <r>
      <rPr>
        <sz val="7"/>
        <rFont val="Arial"/>
        <family val="2"/>
      </rPr>
      <t>PROJETOR RETANGULAR 1000 W (VAPOR METALICO)</t>
    </r>
  </si>
  <si>
    <r>
      <rPr>
        <sz val="7"/>
        <rFont val="Arial"/>
        <family val="2"/>
      </rPr>
      <t>PROJETOR RETANGULAR 2000 W (V.METALICO)</t>
    </r>
  </si>
  <si>
    <r>
      <rPr>
        <sz val="7"/>
        <rFont val="Arial"/>
        <family val="2"/>
      </rPr>
      <t>PROJ.RETANG.C/PORTA REAT. (ATE 400W) BASE E40</t>
    </r>
  </si>
  <si>
    <r>
      <rPr>
        <sz val="7"/>
        <rFont val="Arial"/>
        <family val="2"/>
      </rPr>
      <t>PROJETOR RETANGULAR CHAPA AL.(ATE 400W) BASE E40</t>
    </r>
  </si>
  <si>
    <r>
      <rPr>
        <sz val="7"/>
        <rFont val="Arial"/>
        <family val="2"/>
      </rPr>
      <t>PROTETOR PARA PARA-RAIO POLIMÉRICO</t>
    </r>
  </si>
  <si>
    <r>
      <rPr>
        <sz val="7"/>
        <rFont val="Arial"/>
        <family val="2"/>
      </rPr>
      <t>PULSADOR CAMPAINHA</t>
    </r>
  </si>
  <si>
    <r>
      <rPr>
        <sz val="7"/>
        <rFont val="Arial"/>
        <family val="2"/>
      </rPr>
      <t>QUADRO DE DISTRIBUICAO CB 12-E -100A</t>
    </r>
  </si>
  <si>
    <r>
      <rPr>
        <sz val="7"/>
        <rFont val="Arial"/>
        <family val="2"/>
      </rPr>
      <t>QUADRO DE DISTRIBUICAO CB-12E - 150A</t>
    </r>
  </si>
  <si>
    <r>
      <rPr>
        <sz val="7"/>
        <rFont val="Arial"/>
        <family val="2"/>
      </rPr>
      <t>QUADRO DE DISTRIBUICAO CB-18E - 150A</t>
    </r>
  </si>
  <si>
    <r>
      <rPr>
        <sz val="7"/>
        <rFont val="Arial"/>
        <family val="2"/>
      </rPr>
      <t>QUADRO DE DISTRIBUICAO CB-20E - 100A</t>
    </r>
  </si>
  <si>
    <r>
      <rPr>
        <sz val="7"/>
        <rFont val="Arial"/>
        <family val="2"/>
      </rPr>
      <t>QUADRO DE DISTRIBUICAO CB-24E - 150A</t>
    </r>
  </si>
  <si>
    <r>
      <rPr>
        <sz val="7"/>
        <rFont val="Arial"/>
        <family val="2"/>
      </rPr>
      <t>QUADRO DE DISTRIBUICAO CB-30E - 100A</t>
    </r>
  </si>
  <si>
    <r>
      <rPr>
        <sz val="7"/>
        <rFont val="Arial"/>
        <family val="2"/>
      </rPr>
      <t>QUADRO DE DISTRIBUICAO CB-32E - 150A</t>
    </r>
  </si>
  <si>
    <r>
      <rPr>
        <sz val="7"/>
        <rFont val="Arial"/>
        <family val="2"/>
      </rPr>
      <t>QUADRO DE DISTRIBUICAO CB-40E - 100A</t>
    </r>
  </si>
  <si>
    <r>
      <rPr>
        <sz val="7"/>
        <rFont val="Arial"/>
        <family val="2"/>
      </rPr>
      <t>QUADRO DE DISTRIBUICAO CB-50E - 225A</t>
    </r>
  </si>
  <si>
    <r>
      <rPr>
        <sz val="7"/>
        <rFont val="Arial"/>
        <family val="2"/>
      </rPr>
      <t>QUADRO DE DISTRIBUICAO SB-12E</t>
    </r>
  </si>
  <si>
    <r>
      <rPr>
        <sz val="7"/>
        <rFont val="Arial"/>
        <family val="2"/>
      </rPr>
      <t>QUADRO DE DISTRIBUICAO SB-18E</t>
    </r>
  </si>
  <si>
    <r>
      <rPr>
        <sz val="7"/>
        <rFont val="Arial"/>
        <family val="2"/>
      </rPr>
      <t>QUADRO DE DISTRIBUICAO SB-3E</t>
    </r>
  </si>
  <si>
    <r>
      <rPr>
        <sz val="7"/>
        <rFont val="Arial"/>
        <family val="2"/>
      </rPr>
      <t>QUADRO DE DISTRIBUICAO SB-6E</t>
    </r>
  </si>
  <si>
    <r>
      <rPr>
        <sz val="7"/>
        <rFont val="Arial"/>
        <family val="2"/>
      </rPr>
      <t>RACK FECHADO DE PAREDE COM PORTA EM ACRÍLICO - 12 U´S</t>
    </r>
  </si>
  <si>
    <r>
      <rPr>
        <sz val="7"/>
        <rFont val="Arial"/>
        <family val="2"/>
      </rPr>
      <t>RACK FECHADO DE PISO COM PORTA EM ACRÍLICO - 24 U´S</t>
    </r>
  </si>
  <si>
    <r>
      <rPr>
        <sz val="7"/>
        <rFont val="Arial"/>
        <family val="2"/>
      </rPr>
      <t>RACK FECHADO DE PISO COM PORTA EM ACRÍLICO - 36 U´S</t>
    </r>
  </si>
  <si>
    <r>
      <rPr>
        <sz val="7"/>
        <rFont val="Arial"/>
        <family val="2"/>
      </rPr>
      <t>RACK 1 ELEMENTO</t>
    </r>
  </si>
  <si>
    <r>
      <rPr>
        <sz val="7"/>
        <rFont val="Arial"/>
        <family val="2"/>
      </rPr>
      <t>RACK 2 ELEMENTOS</t>
    </r>
  </si>
  <si>
    <r>
      <rPr>
        <sz val="7"/>
        <rFont val="Arial"/>
        <family val="2"/>
      </rPr>
      <t>RACK 3 ELEMENTOS</t>
    </r>
  </si>
  <si>
    <r>
      <rPr>
        <sz val="7"/>
        <rFont val="Arial"/>
        <family val="2"/>
      </rPr>
      <t>RACK 4 ELEMENTOS</t>
    </r>
  </si>
  <si>
    <r>
      <rPr>
        <sz val="7"/>
        <rFont val="Arial"/>
        <family val="2"/>
      </rPr>
      <t>REATOR AFP V.METALICO 70 W</t>
    </r>
  </si>
  <si>
    <r>
      <rPr>
        <sz val="7"/>
        <rFont val="Arial"/>
        <family val="2"/>
      </rPr>
      <t>REATOR AFP V.METALICO 150 W</t>
    </r>
  </si>
  <si>
    <r>
      <rPr>
        <sz val="7"/>
        <rFont val="Arial"/>
        <family val="2"/>
      </rPr>
      <t>REATOR AFP V.METALICO 250 W</t>
    </r>
  </si>
  <si>
    <r>
      <rPr>
        <sz val="7"/>
        <rFont val="Arial"/>
        <family val="2"/>
      </rPr>
      <t>REATOR AFP V.METALICO 400 W</t>
    </r>
  </si>
  <si>
    <r>
      <rPr>
        <sz val="7"/>
        <rFont val="Arial"/>
        <family val="2"/>
      </rPr>
      <t>REATOR AFP V.METALICO 1000 W.</t>
    </r>
  </si>
  <si>
    <r>
      <rPr>
        <sz val="7"/>
        <rFont val="Arial"/>
        <family val="2"/>
      </rPr>
      <t>REATOR AFP V.METALICO 2000 W</t>
    </r>
  </si>
  <si>
    <r>
      <rPr>
        <sz val="7"/>
        <rFont val="Arial"/>
        <family val="2"/>
      </rPr>
      <t>REATOR INTERNO V.M. AFP 1 X 125 W</t>
    </r>
  </si>
  <si>
    <r>
      <rPr>
        <sz val="7"/>
        <rFont val="Arial"/>
        <family val="2"/>
      </rPr>
      <t>REATOR INTERNO V.M. AFP 1 X 250 W</t>
    </r>
  </si>
  <si>
    <r>
      <rPr>
        <sz val="7"/>
        <rFont val="Arial"/>
        <family val="2"/>
      </rPr>
      <t>REATOR INTERNO V.M. AFP 1 X 400 W</t>
    </r>
  </si>
  <si>
    <r>
      <rPr>
        <sz val="7"/>
        <rFont val="Arial"/>
        <family val="2"/>
      </rPr>
      <t>REATOR EXTERNO V.M.AFP 1 X 125 W</t>
    </r>
  </si>
  <si>
    <r>
      <rPr>
        <sz val="7"/>
        <rFont val="Arial"/>
        <family val="2"/>
      </rPr>
      <t>REATOR EXTERNO V.M. AFP 1 X 250 W</t>
    </r>
  </si>
  <si>
    <r>
      <rPr>
        <sz val="7"/>
        <rFont val="Arial"/>
        <family val="2"/>
      </rPr>
      <t>REATOR EXTERNO V.M. AFP 1 X 400 W</t>
    </r>
  </si>
  <si>
    <r>
      <rPr>
        <sz val="7"/>
        <rFont val="Arial"/>
        <family val="2"/>
      </rPr>
      <t>REATOR ELETRONICO AFP 2 X 16 W</t>
    </r>
  </si>
  <si>
    <r>
      <rPr>
        <sz val="7"/>
        <rFont val="Arial"/>
        <family val="2"/>
      </rPr>
      <t>REATOR ELETRONICO AFP 2 X 20 W</t>
    </r>
  </si>
  <si>
    <r>
      <rPr>
        <sz val="7"/>
        <rFont val="Arial"/>
        <family val="2"/>
      </rPr>
      <t>REATOR ELETRONICO AFP 2 X 32 W</t>
    </r>
  </si>
  <si>
    <r>
      <rPr>
        <sz val="7"/>
        <rFont val="Arial"/>
        <family val="2"/>
      </rPr>
      <t>REATOR ELETRONICO AFP 2 X 40 W</t>
    </r>
  </si>
  <si>
    <r>
      <rPr>
        <sz val="7"/>
        <rFont val="Arial"/>
        <family val="2"/>
      </rPr>
      <t>REATOR ELETROMAGNÉTICO PR-AFP 1 X 20 W</t>
    </r>
  </si>
  <si>
    <r>
      <rPr>
        <sz val="7"/>
        <rFont val="Arial"/>
        <family val="2"/>
      </rPr>
      <t>REATOR  ELETROMAGNÉTICO PR-AFP 1 X 40 W</t>
    </r>
  </si>
  <si>
    <r>
      <rPr>
        <sz val="7"/>
        <rFont val="Arial"/>
        <family val="2"/>
      </rPr>
      <t>REATOR ELETROMAGNETICO PR AFP 2 X 16 W</t>
    </r>
  </si>
  <si>
    <r>
      <rPr>
        <sz val="7"/>
        <rFont val="Arial"/>
        <family val="2"/>
      </rPr>
      <t>REATOR ELETROMAGNETICO PR AFP 2 X 32 W</t>
    </r>
  </si>
  <si>
    <r>
      <rPr>
        <sz val="7"/>
        <rFont val="Arial"/>
        <family val="2"/>
      </rPr>
      <t>REATOR ELETROMAGNÉTICO PR-AFP 2 X 20 W</t>
    </r>
  </si>
  <si>
    <r>
      <rPr>
        <sz val="7"/>
        <rFont val="Arial"/>
        <family val="2"/>
      </rPr>
      <t>REATOR  ELETROMAGNÉTICO PR-AFP 2 X 40 W</t>
    </r>
  </si>
  <si>
    <r>
      <rPr>
        <sz val="7"/>
        <rFont val="Arial"/>
        <family val="2"/>
      </rPr>
      <t>REDUÇÃO A ESQUERDA P/ELETROCALHA 50 X 50 MM</t>
    </r>
  </si>
  <si>
    <r>
      <rPr>
        <sz val="7"/>
        <rFont val="Arial"/>
        <family val="2"/>
      </rPr>
      <t>REDUÇÃO A DIREITA P/ELETROCALHA 50 X 50 MM</t>
    </r>
  </si>
  <si>
    <r>
      <rPr>
        <sz val="7"/>
        <rFont val="Arial"/>
        <family val="2"/>
      </rPr>
      <t>REDUÇÃO CONCENTRICA P/ELETROCALHA 50X50 MM</t>
    </r>
  </si>
  <si>
    <r>
      <rPr>
        <sz val="7"/>
        <rFont val="Arial"/>
        <family val="2"/>
      </rPr>
      <t>REFLETOR "BEDD" DIAM.10" C/SOQUETE</t>
    </r>
  </si>
  <si>
    <r>
      <rPr>
        <sz val="7"/>
        <rFont val="Arial"/>
        <family val="2"/>
      </rPr>
      <t>REFLETOR "BEDD" DIAM.12 C/SOQUETE</t>
    </r>
  </si>
  <si>
    <r>
      <rPr>
        <sz val="7"/>
        <rFont val="Arial"/>
        <family val="2"/>
      </rPr>
      <t>REFLETOR "BEDD" DIAM.14" COM SOQUETE</t>
    </r>
  </si>
  <si>
    <r>
      <rPr>
        <sz val="7"/>
        <rFont val="Arial"/>
        <family val="2"/>
      </rPr>
      <t>REFLETOR REDONDO C/VIDRO P/BASE E-27</t>
    </r>
  </si>
  <si>
    <r>
      <rPr>
        <sz val="7"/>
        <rFont val="Arial"/>
        <family val="2"/>
      </rPr>
      <t>REFLETOR 250 W P/BASE E-40</t>
    </r>
  </si>
  <si>
    <r>
      <rPr>
        <sz val="7"/>
        <rFont val="Arial"/>
        <family val="2"/>
      </rPr>
      <t>REFLETOR 400 W P/BASE E-40</t>
    </r>
  </si>
  <si>
    <r>
      <rPr>
        <sz val="7"/>
        <rFont val="Arial"/>
        <family val="2"/>
      </rPr>
      <t>REGUA COM 8 TOMADAS</t>
    </r>
  </si>
  <si>
    <r>
      <rPr>
        <sz val="7"/>
        <rFont val="Arial"/>
        <family val="2"/>
      </rPr>
      <t>RELE BIMETALICO REGULAGEM 0,63 - 1,00A</t>
    </r>
  </si>
  <si>
    <r>
      <rPr>
        <sz val="7"/>
        <rFont val="Arial"/>
        <family val="2"/>
      </rPr>
      <t>RELE BIMETALICO REGULAGEM 1,0 - 1,60A</t>
    </r>
  </si>
  <si>
    <r>
      <rPr>
        <sz val="7"/>
        <rFont val="Arial"/>
        <family val="2"/>
      </rPr>
      <t>RELE BIMETALICO REGULAGEM 1,6 - 2,5A</t>
    </r>
  </si>
  <si>
    <r>
      <rPr>
        <sz val="7"/>
        <rFont val="Arial"/>
        <family val="2"/>
      </rPr>
      <t>RELE BIMETALICO REGULAGEM 10 - 16A</t>
    </r>
  </si>
  <si>
    <r>
      <rPr>
        <sz val="7"/>
        <rFont val="Arial"/>
        <family val="2"/>
      </rPr>
      <t>RELE BIMETALICO REGULAGEM 16 - 25A</t>
    </r>
  </si>
  <si>
    <r>
      <rPr>
        <sz val="7"/>
        <rFont val="Arial"/>
        <family val="2"/>
      </rPr>
      <t>RELE BIMETALICO REGULAGEM 2,5 - 4A</t>
    </r>
  </si>
  <si>
    <r>
      <rPr>
        <sz val="7"/>
        <rFont val="Arial"/>
        <family val="2"/>
      </rPr>
      <t>RELE BIMETALICO REGULAGEM 20 - 32A</t>
    </r>
  </si>
  <si>
    <r>
      <rPr>
        <sz val="7"/>
        <rFont val="Arial"/>
        <family val="2"/>
      </rPr>
      <t>RELE BIMETALICO REGULAGEM 25 - 30A</t>
    </r>
  </si>
  <si>
    <r>
      <rPr>
        <sz val="7"/>
        <rFont val="Arial"/>
        <family val="2"/>
      </rPr>
      <t>RELE BIMETALICO REGULAGEM 32 - 50A</t>
    </r>
  </si>
  <si>
    <r>
      <rPr>
        <sz val="7"/>
        <rFont val="Arial"/>
        <family val="2"/>
      </rPr>
      <t>RELE BIMETALICO REGULAGEM 4 - 6,3A</t>
    </r>
  </si>
  <si>
    <r>
      <rPr>
        <sz val="7"/>
        <rFont val="Arial"/>
        <family val="2"/>
      </rPr>
      <t>RELE BIMETALICO REGULAGEM 50 - 63A</t>
    </r>
  </si>
  <si>
    <r>
      <rPr>
        <sz val="7"/>
        <rFont val="Arial"/>
        <family val="2"/>
      </rPr>
      <t>RELE BIMETALICO REGULAGEM 6,3 - 10A</t>
    </r>
  </si>
  <si>
    <r>
      <rPr>
        <sz val="7"/>
        <rFont val="Arial"/>
        <family val="2"/>
      </rPr>
      <t>RELE BIMETALICO REGULAGEM 8 - 12,5A</t>
    </r>
  </si>
  <si>
    <r>
      <rPr>
        <sz val="7"/>
        <rFont val="Arial"/>
        <family val="2"/>
      </rPr>
      <t>RELE FOTO ELETRICO COM BASE</t>
    </r>
  </si>
  <si>
    <r>
      <rPr>
        <sz val="7"/>
        <rFont val="Arial"/>
        <family val="2"/>
      </rPr>
      <t>SAIDA HORIZONTAL PARA ELETRODUTO D=3/4"</t>
    </r>
  </si>
  <si>
    <r>
      <rPr>
        <sz val="7"/>
        <rFont val="Arial"/>
        <family val="2"/>
      </rPr>
      <t>SAIDA HORIZONTAL PARA ELETRODUTO D=1"</t>
    </r>
  </si>
  <si>
    <r>
      <rPr>
        <sz val="7"/>
        <rFont val="Arial"/>
        <family val="2"/>
      </rPr>
      <t>SAIDA VERTICAL PARA ELETRODUTO D=3/4"</t>
    </r>
  </si>
  <si>
    <r>
      <rPr>
        <sz val="7"/>
        <rFont val="Arial"/>
        <family val="2"/>
      </rPr>
      <t>SAIDA VERTICAL PARA ELETRODUTO D=1"</t>
    </r>
  </si>
  <si>
    <r>
      <rPr>
        <sz val="7"/>
        <rFont val="Arial"/>
        <family val="2"/>
      </rPr>
      <t>SAPATILHA DE AÇO GALVANIZADO PARA POSTE COM TRANSFORMADOR</t>
    </r>
  </si>
  <si>
    <r>
      <rPr>
        <sz val="7"/>
        <rFont val="Arial"/>
        <family val="2"/>
      </rPr>
      <t>SELA DE ACO GALV.PARA CRUZETA DE MADEIRA 15 KV</t>
    </r>
  </si>
  <si>
    <r>
      <rPr>
        <sz val="7"/>
        <rFont val="Arial"/>
        <family val="2"/>
      </rPr>
      <t>SELA ACO GALVANIZADO P/CRUZETA MADEIRA 34,5KV</t>
    </r>
  </si>
  <si>
    <r>
      <rPr>
        <sz val="7"/>
        <rFont val="Arial"/>
        <family val="2"/>
      </rPr>
      <t>SIRENE METALICA ALCANCE 500 M</t>
    </r>
  </si>
  <si>
    <r>
      <rPr>
        <sz val="7"/>
        <rFont val="Arial"/>
        <family val="2"/>
      </rPr>
      <t>SOQUETE ANTIVIBRATORIO P/LAMP.FLUORESCENTE</t>
    </r>
  </si>
  <si>
    <r>
      <rPr>
        <sz val="7"/>
        <rFont val="Arial"/>
        <family val="2"/>
      </rPr>
      <t>SOQUETE INDUSTRIAL 1570 P/USO AO TEMPO</t>
    </r>
  </si>
  <si>
    <r>
      <rPr>
        <sz val="7"/>
        <rFont val="Arial"/>
        <family val="2"/>
      </rPr>
      <t>SOQUETE P/LAMPADA FLUORESCENTE</t>
    </r>
  </si>
  <si>
    <r>
      <rPr>
        <sz val="7"/>
        <rFont val="Arial"/>
        <family val="2"/>
      </rPr>
      <t>SOQUETE SIMPLES DE PORCELANA P/DROPS OU GLOBO</t>
    </r>
  </si>
  <si>
    <r>
      <rPr>
        <sz val="7"/>
        <rFont val="Arial"/>
        <family val="2"/>
      </rPr>
      <t>SPOT SIMPLES</t>
    </r>
  </si>
  <si>
    <r>
      <rPr>
        <sz val="7"/>
        <rFont val="Arial"/>
        <family val="2"/>
      </rPr>
      <t>SPOT DUPLO</t>
    </r>
  </si>
  <si>
    <r>
      <rPr>
        <sz val="7"/>
        <rFont val="Arial"/>
        <family val="2"/>
      </rPr>
      <t>SPOT TRIPLO</t>
    </r>
  </si>
  <si>
    <r>
      <rPr>
        <sz val="7"/>
        <rFont val="Arial"/>
        <family val="2"/>
      </rPr>
      <t>SUPORTE S1 (1 PETALA) P/LUMINARIA PADRAO A</t>
    </r>
  </si>
  <si>
    <r>
      <rPr>
        <sz val="7"/>
        <rFont val="Arial"/>
        <family val="2"/>
      </rPr>
      <t>SUPORTE S2 (2 PETALAS) P/LUMINARIA PADRAO A</t>
    </r>
  </si>
  <si>
    <r>
      <rPr>
        <sz val="7"/>
        <rFont val="Arial"/>
        <family val="2"/>
      </rPr>
      <t>SUPORTE S3 (3 PETALAS) P/LUMINARIA PADRAO A</t>
    </r>
  </si>
  <si>
    <r>
      <rPr>
        <sz val="7"/>
        <rFont val="Arial"/>
        <family val="2"/>
      </rPr>
      <t>SUPORTE S4 (4 PETALAS) P/LUMINARIA PADRAO A</t>
    </r>
  </si>
  <si>
    <r>
      <rPr>
        <sz val="7"/>
        <rFont val="Arial"/>
        <family val="2"/>
      </rPr>
      <t>SUPORTE P/TRANSFORM.EM POSTE CONCR.CIRCULAR</t>
    </r>
  </si>
  <si>
    <r>
      <rPr>
        <sz val="7"/>
        <rFont val="Arial"/>
        <family val="2"/>
      </rPr>
      <t>SUP0RTE VERTICAL P/CANTONEIRA 50 X 50 MM</t>
    </r>
  </si>
  <si>
    <r>
      <rPr>
        <sz val="7"/>
        <rFont val="Arial"/>
        <family val="2"/>
      </rPr>
      <t>SUPORTE DE AÇO GALVANIZADO PARA FIXAÇÃO DO PÁRA-RAIO POLIMÉRICO</t>
    </r>
  </si>
  <si>
    <r>
      <rPr>
        <sz val="7"/>
        <rFont val="Arial"/>
        <family val="2"/>
      </rPr>
      <t>SUPORTE Z COMPLETO</t>
    </r>
  </si>
  <si>
    <r>
      <rPr>
        <sz val="7"/>
        <rFont val="Arial"/>
        <family val="2"/>
      </rPr>
      <t>T HORIZONTAL PARA ELETROCALHA 50 X 50 MM</t>
    </r>
  </si>
  <si>
    <r>
      <rPr>
        <sz val="7"/>
        <rFont val="Arial"/>
        <family val="2"/>
      </rPr>
      <t>T VERTICAL DE DESCIDA PARA ELETROCALHA 50 X 50 MM</t>
    </r>
  </si>
  <si>
    <r>
      <rPr>
        <sz val="7"/>
        <rFont val="Arial"/>
        <family val="2"/>
      </rPr>
      <t>TAMPA DE ENCAIXE PARA ELETROCALHA DE 50 X 50 MM</t>
    </r>
  </si>
  <si>
    <r>
      <rPr>
        <sz val="7"/>
        <rFont val="Arial"/>
        <family val="2"/>
      </rPr>
      <t>TAMPA CEGA CONDULETE PVC 1/2" OU 3/4"</t>
    </r>
  </si>
  <si>
    <r>
      <rPr>
        <sz val="7"/>
        <rFont val="Arial"/>
        <family val="2"/>
      </rPr>
      <t>TAMPA CEGA CONDULETE PVC 1"</t>
    </r>
  </si>
  <si>
    <r>
      <rPr>
        <sz val="7"/>
        <rFont val="Arial"/>
        <family val="2"/>
      </rPr>
      <t>TAMPA CEGA PETROLETE 1/2" OU 3/4" C/TAMPA</t>
    </r>
  </si>
  <si>
    <r>
      <rPr>
        <sz val="7"/>
        <rFont val="Arial"/>
        <family val="2"/>
      </rPr>
      <t>TAMPA CEGA PETROLETE 1"</t>
    </r>
  </si>
  <si>
    <r>
      <rPr>
        <sz val="7"/>
        <rFont val="Arial"/>
        <family val="2"/>
      </rPr>
      <t>TAMPA CEGA PLASTICA QUADRADA 4"X4"</t>
    </r>
  </si>
  <si>
    <r>
      <rPr>
        <sz val="7"/>
        <rFont val="Arial"/>
        <family val="2"/>
      </rPr>
      <t>TAMPA CEGA PLASTICA REDONDA 4"X4"</t>
    </r>
  </si>
  <si>
    <r>
      <rPr>
        <sz val="7"/>
        <rFont val="Arial"/>
        <family val="2"/>
      </rPr>
      <t>TAMPA CEGA PLASTICA RETANGULAR 4"X2"</t>
    </r>
  </si>
  <si>
    <r>
      <rPr>
        <sz val="7"/>
        <rFont val="Arial"/>
        <family val="2"/>
      </rPr>
      <t>TAMPA CONDULETE PVC P/1 INTERRUPTOR DE 1 SECAO</t>
    </r>
  </si>
  <si>
    <r>
      <rPr>
        <sz val="7"/>
        <rFont val="Arial"/>
        <family val="2"/>
      </rPr>
      <t>TAMPA CONDULETE PVC P/2 INTERRUP.1 SECAO JUNTOS</t>
    </r>
  </si>
  <si>
    <r>
      <rPr>
        <sz val="7"/>
        <rFont val="Arial"/>
        <family val="2"/>
      </rPr>
      <t>TAMPA CONDULETE PVC P/2 INTER.1 SECAO SEPARADOS</t>
    </r>
  </si>
  <si>
    <r>
      <rPr>
        <sz val="7"/>
        <rFont val="Arial"/>
        <family val="2"/>
      </rPr>
      <t>TAMPA DE Fo.Fo. R1 C/BASE - PADRAO TELEGOIAS</t>
    </r>
  </si>
  <si>
    <r>
      <rPr>
        <sz val="7"/>
        <rFont val="Arial"/>
        <family val="2"/>
      </rPr>
      <t>TAMPA Fo.Fo. R2 C/BASE - PADRAO TELEGOIAS</t>
    </r>
  </si>
  <si>
    <r>
      <rPr>
        <sz val="7"/>
        <rFont val="Arial"/>
        <family val="2"/>
      </rPr>
      <t>TAMPA PETROLETE P/INTERR.2 SEC.JUNTOS OU TOMADA</t>
    </r>
  </si>
  <si>
    <r>
      <rPr>
        <sz val="7"/>
        <rFont val="Arial"/>
        <family val="2"/>
      </rPr>
      <t>TAMPA PETROLETE P/INTERRUPTOR 2 SECOES SEPARADAS</t>
    </r>
  </si>
  <si>
    <r>
      <rPr>
        <sz val="7"/>
        <rFont val="Arial"/>
        <family val="2"/>
      </rPr>
      <t>TAMPA PETROLETE P/INTERRUPTOR 3 SECOES</t>
    </r>
  </si>
  <si>
    <r>
      <rPr>
        <sz val="7"/>
        <rFont val="Arial"/>
        <family val="2"/>
      </rPr>
      <t>TAMPA PETROLETE P/INTERRUPTOR DE 1 SECAO</t>
    </r>
  </si>
  <si>
    <r>
      <rPr>
        <sz val="7"/>
        <rFont val="Arial"/>
        <family val="2"/>
      </rPr>
      <t>TERMINAL DE PRESSAO 1,5 MM2</t>
    </r>
  </si>
  <si>
    <r>
      <rPr>
        <sz val="7"/>
        <rFont val="Arial"/>
        <family val="2"/>
      </rPr>
      <t>TERMINAL DE PRESSAO 2,5 MM2</t>
    </r>
  </si>
  <si>
    <r>
      <rPr>
        <sz val="7"/>
        <rFont val="Arial"/>
        <family val="2"/>
      </rPr>
      <t>TERMINAL DE PRESSAO 4 MM2</t>
    </r>
  </si>
  <si>
    <r>
      <rPr>
        <sz val="7"/>
        <rFont val="Arial"/>
        <family val="2"/>
      </rPr>
      <t>TERMINAL DE PRESSAO 6 MM2</t>
    </r>
  </si>
  <si>
    <r>
      <rPr>
        <sz val="7"/>
        <rFont val="Arial"/>
        <family val="2"/>
      </rPr>
      <t>TERMINAL DE PRESSAO 10 MM2</t>
    </r>
  </si>
  <si>
    <r>
      <rPr>
        <sz val="7"/>
        <rFont val="Arial"/>
        <family val="2"/>
      </rPr>
      <t>TERMINAL DE PRESSAO 16 MM2</t>
    </r>
  </si>
  <si>
    <r>
      <rPr>
        <sz val="7"/>
        <rFont val="Arial"/>
        <family val="2"/>
      </rPr>
      <t>TERMINAL DE PRESSAO 25 MM2</t>
    </r>
  </si>
  <si>
    <r>
      <rPr>
        <sz val="7"/>
        <rFont val="Arial"/>
        <family val="2"/>
      </rPr>
      <t>TERMINAL DE PRESSAO 35 MM2</t>
    </r>
  </si>
  <si>
    <r>
      <rPr>
        <sz val="7"/>
        <rFont val="Arial"/>
        <family val="2"/>
      </rPr>
      <t>TERMINAL DE PRESSAO 50 MM2</t>
    </r>
  </si>
  <si>
    <r>
      <rPr>
        <sz val="7"/>
        <rFont val="Arial"/>
        <family val="2"/>
      </rPr>
      <t>TERMINAL DE PRESSAO 70 MMM2</t>
    </r>
  </si>
  <si>
    <r>
      <rPr>
        <sz val="7"/>
        <rFont val="Arial"/>
        <family val="2"/>
      </rPr>
      <t>TERMINAL DE PRESSAO 95 MM2</t>
    </r>
  </si>
  <si>
    <r>
      <rPr>
        <sz val="7"/>
        <rFont val="Arial"/>
        <family val="2"/>
      </rPr>
      <t>TERMINAL DE PRESSAO 120 MM2</t>
    </r>
  </si>
  <si>
    <r>
      <rPr>
        <sz val="7"/>
        <rFont val="Arial"/>
        <family val="2"/>
      </rPr>
      <t>TERMINAL DE PRESSAO 150 MM2</t>
    </r>
  </si>
  <si>
    <r>
      <rPr>
        <sz val="7"/>
        <rFont val="Arial"/>
        <family val="2"/>
      </rPr>
      <t>TOMADA LOGICA RJ-45 TIPO KEYSTONE JACK, CAT. 6</t>
    </r>
  </si>
  <si>
    <r>
      <rPr>
        <sz val="7"/>
        <rFont val="Arial"/>
        <family val="2"/>
      </rPr>
      <t>TERMINAL PARA ELETROCALHA 50 X 50 MM</t>
    </r>
  </si>
  <si>
    <r>
      <rPr>
        <sz val="7"/>
        <rFont val="Arial"/>
        <family val="2"/>
      </rPr>
      <t>TOMADA HEXAGONAL 2P + T - 10A - 250V LINHA X</t>
    </r>
  </si>
  <si>
    <r>
      <rPr>
        <sz val="7"/>
        <rFont val="Arial"/>
        <family val="2"/>
      </rPr>
      <t>TOMADA HEXAGONAL 2P + T - 20A - 250V LINHA X</t>
    </r>
  </si>
  <si>
    <r>
      <rPr>
        <sz val="7"/>
        <rFont val="Arial"/>
        <family val="2"/>
      </rPr>
      <t>TOMADA HEXAGONAL 2P + T - 10A - 250V</t>
    </r>
  </si>
  <si>
    <r>
      <rPr>
        <sz val="7"/>
        <rFont val="Arial"/>
        <family val="2"/>
      </rPr>
      <t>TOMADA HEXAGONAL DUPLA 2P + T - 10A - 250V</t>
    </r>
  </si>
  <si>
    <r>
      <rPr>
        <sz val="7"/>
        <rFont val="Arial"/>
        <family val="2"/>
      </rPr>
      <t>TOMADA HEXAGONAL 2P + T - 20A - 250V</t>
    </r>
  </si>
  <si>
    <r>
      <rPr>
        <sz val="7"/>
        <rFont val="Arial"/>
        <family val="2"/>
      </rPr>
      <t>TOMADA TELEFONICA (4 PINOS)</t>
    </r>
  </si>
  <si>
    <r>
      <rPr>
        <sz val="7"/>
        <rFont val="Arial"/>
        <family val="2"/>
      </rPr>
      <t>TOMADA TELEFONICA 4 PINOS 4"X2" TAMPA UNHO (PISO)</t>
    </r>
  </si>
  <si>
    <r>
      <rPr>
        <sz val="7"/>
        <rFont val="Arial"/>
        <family val="2"/>
      </rPr>
      <t>TOMADA TELEFONICA DE 4 PINOS 4"X2" ROSQ.(PISO)</t>
    </r>
  </si>
  <si>
    <r>
      <rPr>
        <sz val="7"/>
        <rFont val="Arial"/>
        <family val="2"/>
      </rPr>
      <t>TOMADA TELEFONICA LINHA X OU EQUIVALENTE</t>
    </r>
  </si>
  <si>
    <r>
      <rPr>
        <sz val="7"/>
        <rFont val="Arial"/>
        <family val="2"/>
      </rPr>
      <t>TRANSFORMADOR TRIFASICO 75 KVA 13,8KV - A ÓLEO</t>
    </r>
  </si>
  <si>
    <r>
      <rPr>
        <sz val="7"/>
        <rFont val="Arial"/>
        <family val="2"/>
      </rPr>
      <t>TRANSFORMADOR TRIFASICO, 150 KVA 13,8KV - A ÓLEO</t>
    </r>
  </si>
  <si>
    <r>
      <rPr>
        <sz val="7"/>
        <rFont val="Arial"/>
        <family val="2"/>
      </rPr>
      <t>TRANSFORMADOR TRIFASICO,112,5 KVA 13,8KV - A ÓLEO</t>
    </r>
  </si>
  <si>
    <r>
      <rPr>
        <sz val="7"/>
        <rFont val="Arial"/>
        <family val="2"/>
      </rPr>
      <t>TRANSFORMADOR TRIFASICO, 225 KVA, 13,8 KV - A ÓLEO</t>
    </r>
  </si>
  <si>
    <r>
      <rPr>
        <sz val="7"/>
        <rFont val="Arial"/>
        <family val="2"/>
      </rPr>
      <t>TRANSFORMADOR TRIFASICO 300 KVA,13,8 KV - A ÓLEO</t>
    </r>
  </si>
  <si>
    <r>
      <rPr>
        <sz val="7"/>
        <rFont val="Arial"/>
        <family val="2"/>
      </rPr>
      <t>TRANSFORMADOR TRIFASICO 500 KVA, 13,8 KV - A ÓLEO</t>
    </r>
  </si>
  <si>
    <r>
      <rPr>
        <sz val="7"/>
        <rFont val="Arial"/>
        <family val="2"/>
      </rPr>
      <t>TRANSFORMADOR DE CORRENTE RELAÇÃO 200:5 A</t>
    </r>
  </si>
  <si>
    <r>
      <rPr>
        <sz val="7"/>
        <rFont val="Arial"/>
        <family val="2"/>
      </rPr>
      <t>TRANSFORMADOR DE CORRENTE RELAÇÃO 250:5</t>
    </r>
  </si>
  <si>
    <r>
      <rPr>
        <sz val="7"/>
        <rFont val="Arial"/>
        <family val="2"/>
      </rPr>
      <t>TRANSFORMADOR DE CORRENTE RELAÇÃO 350:5</t>
    </r>
  </si>
  <si>
    <r>
      <rPr>
        <sz val="7"/>
        <rFont val="Arial"/>
        <family val="2"/>
      </rPr>
      <t>TRILHO OU SUPORTE P/BORNE TERMINAL</t>
    </r>
  </si>
  <si>
    <r>
      <rPr>
        <sz val="7"/>
        <rFont val="Arial"/>
        <family val="2"/>
      </rPr>
      <t>TUBO FERRO GALVANIZADO DIAM. 1.1/2"</t>
    </r>
  </si>
  <si>
    <r>
      <rPr>
        <sz val="7"/>
        <rFont val="Arial"/>
        <family val="2"/>
      </rPr>
      <t>TUBO (CARTUCHO) DE FENOLITE</t>
    </r>
  </si>
  <si>
    <r>
      <rPr>
        <sz val="7"/>
        <rFont val="Arial"/>
        <family val="2"/>
      </rPr>
      <t>VIDRO DROPS TAMANHO MEDIO</t>
    </r>
  </si>
  <si>
    <r>
      <rPr>
        <sz val="7"/>
        <rFont val="Arial"/>
        <family val="2"/>
      </rPr>
      <t>VIDRO DROPS TAMANHO GRANDE</t>
    </r>
  </si>
  <si>
    <r>
      <rPr>
        <sz val="7"/>
        <rFont val="Arial"/>
        <family val="2"/>
      </rPr>
      <t>VIDRO TIPO GLOBO</t>
    </r>
  </si>
  <si>
    <r>
      <rPr>
        <sz val="7"/>
        <rFont val="Arial"/>
        <family val="2"/>
      </rPr>
      <t>VERGALHAO ROSCA TOTAL D=1/4"</t>
    </r>
  </si>
  <si>
    <r>
      <rPr>
        <sz val="7"/>
        <rFont val="Arial"/>
        <family val="2"/>
      </rPr>
      <t>VERGALHAO ROSCA TOTAL D=5/16"</t>
    </r>
  </si>
  <si>
    <r>
      <rPr>
        <b/>
        <sz val="7"/>
        <rFont val="Arial"/>
        <family val="2"/>
      </rPr>
      <t>INSTALAÇÕES HIDRO-SANITÁRIAS</t>
    </r>
  </si>
  <si>
    <r>
      <rPr>
        <sz val="7"/>
        <rFont val="Arial"/>
        <family val="2"/>
      </rPr>
      <t>INSTALACOES HIDRO-SANITARIAS</t>
    </r>
  </si>
  <si>
    <r>
      <rPr>
        <sz val="7"/>
        <rFont val="Arial"/>
        <family val="2"/>
      </rPr>
      <t>L O U C A S E  M E T A I S</t>
    </r>
  </si>
  <si>
    <r>
      <rPr>
        <sz val="7"/>
        <rFont val="Arial"/>
        <family val="2"/>
      </rPr>
      <t>V A S O  S A N I T A R I O / A C E S S O R I O S</t>
    </r>
  </si>
  <si>
    <r>
      <rPr>
        <sz val="7"/>
        <rFont val="Arial"/>
        <family val="2"/>
      </rPr>
      <t>VASO SANITARIO</t>
    </r>
  </si>
  <si>
    <r>
      <rPr>
        <sz val="7"/>
        <rFont val="Arial"/>
        <family val="2"/>
      </rPr>
      <t>VASO SANITARIO (2a. LINHA)</t>
    </r>
  </si>
  <si>
    <r>
      <rPr>
        <sz val="7"/>
        <rFont val="Arial"/>
        <family val="2"/>
      </rPr>
      <t>VASO SANITARIO C/CAIXA ACOPLADA 1ª LINHA COMPLETO - EXCLUSO ASSENTO</t>
    </r>
  </si>
  <si>
    <r>
      <rPr>
        <sz val="7"/>
        <rFont val="Arial"/>
        <family val="2"/>
      </rPr>
      <t>BACIA TURCA C/TUBO DE LIGACAO</t>
    </r>
  </si>
  <si>
    <r>
      <rPr>
        <sz val="7"/>
        <rFont val="Arial"/>
        <family val="2"/>
      </rPr>
      <t>ANEL DE VEDAÇÃO PARA VASO SANITÁRIO</t>
    </r>
  </si>
  <si>
    <r>
      <rPr>
        <sz val="7"/>
        <rFont val="Arial"/>
        <family val="2"/>
      </rPr>
      <t>CAIXA DE DESCARGA EXTERNA</t>
    </r>
  </si>
  <si>
    <r>
      <rPr>
        <sz val="7"/>
        <rFont val="Arial"/>
        <family val="2"/>
      </rPr>
      <t>TUBO DE DESCIDA PARA CAIXA DE DESCARGA ( LONGO 1.1/2" )</t>
    </r>
  </si>
  <si>
    <r>
      <rPr>
        <sz val="7"/>
        <rFont val="Arial"/>
        <family val="2"/>
      </rPr>
      <t>TUBO PARA VÁLVULA DE DESCARGA ( CURTO 1.1/2" )</t>
    </r>
  </si>
  <si>
    <r>
      <rPr>
        <sz val="7"/>
        <rFont val="Arial"/>
        <family val="2"/>
      </rPr>
      <t>TUBO DE LIGACAO PVC CROMADO 1.1/2" / ESPUDE - (ENTRADA)</t>
    </r>
  </si>
  <si>
    <r>
      <rPr>
        <sz val="7"/>
        <rFont val="Arial"/>
        <family val="2"/>
      </rPr>
      <t>VALVULA DE DESCARGA - CROMADA</t>
    </r>
  </si>
  <si>
    <r>
      <rPr>
        <sz val="7"/>
        <rFont val="Arial"/>
        <family val="2"/>
      </rPr>
      <t>VALVULA DE DESCARGA - PLASTICO</t>
    </r>
  </si>
  <si>
    <r>
      <rPr>
        <sz val="7"/>
        <rFont val="Arial"/>
        <family val="2"/>
      </rPr>
      <t>VÁLVULA DE DESCARGA C/ACABAMENTO ANTI-VANDALISMO</t>
    </r>
  </si>
  <si>
    <r>
      <rPr>
        <sz val="7"/>
        <rFont val="Arial"/>
        <family val="2"/>
      </rPr>
      <t>VÁLVULA DE DESCARGA COM SISTEMA PASSANTE EM POLÍMERO - OPÇÃO ECONÔMICA ( ALTA SEGURANÇA)</t>
    </r>
  </si>
  <si>
    <r>
      <rPr>
        <sz val="7"/>
        <rFont val="Arial"/>
        <family val="2"/>
      </rPr>
      <t>CONJUNTO DE FIXACAO P/VASO SANITARIO (PAR)</t>
    </r>
  </si>
  <si>
    <r>
      <rPr>
        <sz val="7"/>
        <rFont val="Arial"/>
        <family val="2"/>
      </rPr>
      <t>CJ</t>
    </r>
  </si>
  <si>
    <r>
      <rPr>
        <sz val="7"/>
        <rFont val="Arial"/>
        <family val="2"/>
      </rPr>
      <t>ASSENTO P/VASO SANITÁRIO 2ª LINHA</t>
    </r>
  </si>
  <si>
    <r>
      <rPr>
        <sz val="7"/>
        <rFont val="Arial"/>
        <family val="2"/>
      </rPr>
      <t>ASSENTO PARA VASO SANITÁRIO 1ª LINHA</t>
    </r>
  </si>
  <si>
    <r>
      <rPr>
        <sz val="7"/>
        <rFont val="Arial"/>
        <family val="2"/>
      </rPr>
      <t>PAPELEIRA LOUCA - EMBUTIR</t>
    </r>
  </si>
  <si>
    <r>
      <rPr>
        <sz val="7"/>
        <rFont val="Arial"/>
        <family val="2"/>
      </rPr>
      <t>PAPELEIRA PVC DE SOBREPOR</t>
    </r>
  </si>
  <si>
    <r>
      <rPr>
        <sz val="7"/>
        <rFont val="Arial"/>
        <family val="2"/>
      </rPr>
      <t>PORTA PAPEL HIGIENICO EM INOX</t>
    </r>
  </si>
  <si>
    <r>
      <rPr>
        <sz val="7"/>
        <rFont val="Arial"/>
        <family val="2"/>
      </rPr>
      <t>L A V A T O R I O / A C E S S O R I O S</t>
    </r>
  </si>
  <si>
    <r>
      <rPr>
        <sz val="7"/>
        <rFont val="Arial"/>
        <family val="2"/>
      </rPr>
      <t>LAVATORIO C/COLUNA</t>
    </r>
  </si>
  <si>
    <r>
      <rPr>
        <sz val="7"/>
        <rFont val="Arial"/>
        <family val="2"/>
      </rPr>
      <t>LAVATORIO MEDIO S/COLUNA</t>
    </r>
  </si>
  <si>
    <r>
      <rPr>
        <sz val="7"/>
        <rFont val="Arial"/>
        <family val="2"/>
      </rPr>
      <t>LAVATORIO C/COLUNA 2a. LINHA</t>
    </r>
  </si>
  <si>
    <r>
      <rPr>
        <sz val="7"/>
        <rFont val="Arial"/>
        <family val="2"/>
      </rPr>
      <t>LAVATORIO MEDIO S/COLUNA 2a. LINHA</t>
    </r>
  </si>
  <si>
    <r>
      <rPr>
        <sz val="7"/>
        <rFont val="Arial"/>
        <family val="2"/>
      </rPr>
      <t>FIXACAO P/LAVATORIO (PAR)</t>
    </r>
  </si>
  <si>
    <r>
      <rPr>
        <sz val="7"/>
        <rFont val="Arial"/>
        <family val="2"/>
      </rPr>
      <t>PAR</t>
    </r>
  </si>
  <si>
    <r>
      <rPr>
        <sz val="7"/>
        <rFont val="Arial"/>
        <family val="2"/>
      </rPr>
      <t>LIGAÇÃO FLEXÍVEL METÁLICA DIAM.1/2"(ENGATE)</t>
    </r>
  </si>
  <si>
    <r>
      <rPr>
        <sz val="7"/>
        <rFont val="Arial"/>
        <family val="2"/>
      </rPr>
      <t>LIGAÇÃO FLEXÍVEL PVC DIAM.1/2" (ENGATE)</t>
    </r>
  </si>
  <si>
    <r>
      <rPr>
        <sz val="7"/>
        <rFont val="Arial"/>
        <family val="2"/>
      </rPr>
      <t>SIFAO P/LAVATORIO METALICO DIAM.1"X1.1/2"</t>
    </r>
  </si>
  <si>
    <r>
      <rPr>
        <sz val="7"/>
        <rFont val="Arial"/>
        <family val="2"/>
      </rPr>
      <t>SIFAO P/LAVATORIO PVC DIAM.1"X1.1/2"</t>
    </r>
  </si>
  <si>
    <r>
      <rPr>
        <sz val="7"/>
        <rFont val="Arial"/>
        <family val="2"/>
      </rPr>
      <t>SIFAO FLEXIVEL UNIVERSAL ( SANFONADO) EM PVC PARA LAVATORIO</t>
    </r>
  </si>
  <si>
    <r>
      <rPr>
        <sz val="7"/>
        <rFont val="Arial"/>
        <family val="2"/>
      </rPr>
      <t>SIFAO P/LAVATORIO PVC CROMADO DIAM.1"X1.1/2"</t>
    </r>
  </si>
  <si>
    <r>
      <rPr>
        <sz val="7"/>
        <rFont val="Arial"/>
        <family val="2"/>
      </rPr>
      <t>SIFAO FLEXIVEL UNIVERSAL ( SANFONADO) EM PVC CROMADO PARA LAVATORIO</t>
    </r>
  </si>
  <si>
    <r>
      <rPr>
        <sz val="7"/>
        <rFont val="Arial"/>
        <family val="2"/>
      </rPr>
      <t>TORNEIRA P/LAVATORIO DIAMETRO 1/2"</t>
    </r>
  </si>
  <si>
    <r>
      <rPr>
        <sz val="7"/>
        <rFont val="Arial"/>
        <family val="2"/>
      </rPr>
      <t>TORNEIRA P/LAVATORIO DIAMETRO 1/2"-2a. LINHA</t>
    </r>
  </si>
  <si>
    <r>
      <rPr>
        <sz val="7"/>
        <rFont val="Arial"/>
        <family val="2"/>
      </rPr>
      <t>VALVULA P/LAVATORIO OU BEBEDOURO METALICO DIAMETRO 1"</t>
    </r>
  </si>
  <si>
    <r>
      <rPr>
        <sz val="7"/>
        <rFont val="Arial"/>
        <family val="2"/>
      </rPr>
      <t>VALVULA P/LAVATORIO PVC DIAMETRO 1"</t>
    </r>
  </si>
  <si>
    <r>
      <rPr>
        <sz val="7"/>
        <rFont val="Arial"/>
        <family val="2"/>
      </rPr>
      <t>CUBA DE LOUÇA REDONDA DE EMBUTIR</t>
    </r>
  </si>
  <si>
    <r>
      <rPr>
        <sz val="7"/>
        <rFont val="Arial"/>
        <family val="2"/>
      </rPr>
      <t>CUBA DE LOUCA DE EMBUTIR OVAL COM LADRÃO</t>
    </r>
  </si>
  <si>
    <r>
      <rPr>
        <sz val="7"/>
        <rFont val="Arial"/>
        <family val="2"/>
      </rPr>
      <t>CUBA DE LOUCA OVAL DE EMBUTIR 2a. LINHA</t>
    </r>
  </si>
  <si>
    <r>
      <rPr>
        <sz val="7"/>
        <rFont val="Arial"/>
        <family val="2"/>
      </rPr>
      <t>M I C T O R I O/A C E S S O R I O S</t>
    </r>
  </si>
  <si>
    <r>
      <rPr>
        <sz val="7"/>
        <rFont val="Arial"/>
        <family val="2"/>
      </rPr>
      <t>MICTORIO DE LOUCA C/SIFAO INTEGRADO</t>
    </r>
  </si>
  <si>
    <r>
      <rPr>
        <sz val="7"/>
        <rFont val="Arial"/>
        <family val="2"/>
      </rPr>
      <t>KIT FERR.P/MICT.LOUCA (ESPUDE,CONEXÃO ENTR.PARAFUSOS)</t>
    </r>
  </si>
  <si>
    <r>
      <rPr>
        <sz val="7"/>
        <rFont val="Arial"/>
        <family val="2"/>
      </rPr>
      <t>SIFAO METALICO 2" P/MICTORIO</t>
    </r>
  </si>
  <si>
    <r>
      <rPr>
        <sz val="7"/>
        <rFont val="Arial"/>
        <family val="2"/>
      </rPr>
      <t>SIFAO PVC PARA MICTORIO 2"</t>
    </r>
  </si>
  <si>
    <r>
      <rPr>
        <sz val="7"/>
        <rFont val="Arial"/>
        <family val="2"/>
      </rPr>
      <t>VALVULA 1" P/MICTORIO TIPO COCHO</t>
    </r>
  </si>
  <si>
    <r>
      <rPr>
        <sz val="7"/>
        <rFont val="Arial"/>
        <family val="2"/>
      </rPr>
      <t>VALVULA  DESCARGA P/MICTORIO DIAM. 3/4" - 1/2"</t>
    </r>
  </si>
  <si>
    <r>
      <rPr>
        <sz val="7"/>
        <rFont val="Arial"/>
        <family val="2"/>
      </rPr>
      <t>P I A / A C E S S O R I O S</t>
    </r>
  </si>
  <si>
    <r>
      <rPr>
        <sz val="7"/>
        <rFont val="Arial"/>
        <family val="2"/>
      </rPr>
      <t>PIA MARMORE/GRANITO SINTÉTICO 1,20X0,60 M</t>
    </r>
  </si>
  <si>
    <r>
      <rPr>
        <sz val="7"/>
        <rFont val="Arial"/>
        <family val="2"/>
      </rPr>
      <t>PIA MARMORE/GRANITO SINTÉTICO 2,00 X 0,60 M</t>
    </r>
  </si>
  <si>
    <r>
      <rPr>
        <sz val="7"/>
        <rFont val="Arial"/>
        <family val="2"/>
      </rPr>
      <t>TORNEIRA P/PIA DIAM. 1/2" E 3/4" DE MESA - BICA MÓVEL</t>
    </r>
  </si>
  <si>
    <r>
      <rPr>
        <sz val="7"/>
        <rFont val="Arial"/>
        <family val="2"/>
      </rPr>
      <t>TORNEIRA P/PIA DIAM. 1/2" E 3/4" PAREDE</t>
    </r>
  </si>
  <si>
    <r>
      <rPr>
        <sz val="7"/>
        <rFont val="Arial"/>
        <family val="2"/>
      </rPr>
      <t>TORNEIRA P/PIA OU BEBED .1/2" E 3/4" DE PAREDES-2a.LINHA</t>
    </r>
  </si>
  <si>
    <r>
      <rPr>
        <sz val="7"/>
        <rFont val="Arial"/>
        <family val="2"/>
      </rPr>
      <t>SIFAO P/PIA 1.1/2" X 2" METAL</t>
    </r>
  </si>
  <si>
    <r>
      <rPr>
        <sz val="7"/>
        <rFont val="Arial"/>
        <family val="2"/>
      </rPr>
      <t>SIFAO PVC P/PIA 1.1/2" X 2"</t>
    </r>
  </si>
  <si>
    <r>
      <rPr>
        <sz val="7"/>
        <rFont val="Arial"/>
        <family val="2"/>
      </rPr>
      <t>SIFAO P/PIA 1.1/2"X2" PVC CROMADO</t>
    </r>
  </si>
  <si>
    <r>
      <rPr>
        <sz val="7"/>
        <rFont val="Arial"/>
        <family val="2"/>
      </rPr>
      <t>VALVULA P/PIA TIPO AMERICANA DIAM.3.1/2" (METAL)</t>
    </r>
  </si>
  <si>
    <r>
      <rPr>
        <sz val="7"/>
        <rFont val="Arial"/>
        <family val="2"/>
      </rPr>
      <t>VALVULA P/PIA METALICA - 2a.LINHA  1.1/2" X 3.3/4"</t>
    </r>
  </si>
  <si>
    <r>
      <rPr>
        <sz val="7"/>
        <rFont val="Arial"/>
        <family val="2"/>
      </rPr>
      <t>CUBA INOX 56X34X17CM E=0,6MM-AÇO 304 (CUBA Nº2)</t>
    </r>
  </si>
  <si>
    <r>
      <rPr>
        <sz val="7"/>
        <rFont val="Arial"/>
        <family val="2"/>
      </rPr>
      <t>CUBA INOX 35X40X15CM E=0,6MM-AÇO 304 (CUBA Nº 3)</t>
    </r>
  </si>
  <si>
    <r>
      <rPr>
        <sz val="7"/>
        <rFont val="Arial"/>
        <family val="2"/>
      </rPr>
      <t>CUBA INOX 46X30X15CM E=0,6MM-AÇO 304 (CUBA Nº 1)</t>
    </r>
  </si>
  <si>
    <r>
      <rPr>
        <sz val="7"/>
        <rFont val="Arial"/>
        <family val="2"/>
      </rPr>
      <t>CUBA INOX 50X40X20CM E=0,7MM-AÇO 304</t>
    </r>
  </si>
  <si>
    <r>
      <rPr>
        <sz val="7"/>
        <rFont val="Arial"/>
        <family val="2"/>
      </rPr>
      <t>TANQUE (PANELAO) INOX 60 X 70 X 40 CM CH.18</t>
    </r>
  </si>
  <si>
    <r>
      <rPr>
        <sz val="7"/>
        <rFont val="Arial"/>
        <family val="2"/>
      </rPr>
      <t>F I L T R O / C H U V E I R O</t>
    </r>
  </si>
  <si>
    <r>
      <rPr>
        <sz val="7"/>
        <rFont val="Arial"/>
        <family val="2"/>
      </rPr>
      <t>CHUVEIRO ELETRICO PVC C/BRACO METALICO</t>
    </r>
  </si>
  <si>
    <r>
      <rPr>
        <sz val="7"/>
        <rFont val="Arial"/>
        <family val="2"/>
      </rPr>
      <t>CHUVEIRO PVC C/BRACO METALICO (DUCHA FRIA)</t>
    </r>
  </si>
  <si>
    <r>
      <rPr>
        <sz val="7"/>
        <rFont val="Arial"/>
        <family val="2"/>
      </rPr>
      <t>CHUVEIRO PVC COM BRACO DE PVC (DUCHA FRIA)</t>
    </r>
  </si>
  <si>
    <r>
      <rPr>
        <sz val="7"/>
        <rFont val="Arial"/>
        <family val="2"/>
      </rPr>
      <t>CHUVEIRO ELETRICO METALICO C/BRACO METALICO</t>
    </r>
  </si>
  <si>
    <r>
      <rPr>
        <sz val="7"/>
        <rFont val="Arial"/>
        <family val="2"/>
      </rPr>
      <t>CHUVEIRO METALICO C/BRACO DE PVC</t>
    </r>
  </si>
  <si>
    <r>
      <rPr>
        <sz val="7"/>
        <rFont val="Arial"/>
        <family val="2"/>
      </rPr>
      <t>CABIDE TIPO GANCHO (LOUCA)</t>
    </r>
  </si>
  <si>
    <r>
      <rPr>
        <sz val="7"/>
        <rFont val="Arial"/>
        <family val="2"/>
      </rPr>
      <t>PORTA TOALHA EM INOX (HASTE)</t>
    </r>
  </si>
  <si>
    <r>
      <rPr>
        <sz val="7"/>
        <rFont val="Arial"/>
        <family val="2"/>
      </rPr>
      <t>PORTA TOALHA EM INOX (ARGOLA)</t>
    </r>
  </si>
  <si>
    <r>
      <rPr>
        <sz val="7"/>
        <rFont val="Arial"/>
        <family val="2"/>
      </rPr>
      <t>SABONETEIRA DE LOUCA DE EMBUTIR</t>
    </r>
  </si>
  <si>
    <r>
      <rPr>
        <sz val="7"/>
        <rFont val="Arial"/>
        <family val="2"/>
      </rPr>
      <t>SABONETEIRA EM INOX</t>
    </r>
  </si>
  <si>
    <r>
      <rPr>
        <sz val="7"/>
        <rFont val="Arial"/>
        <family val="2"/>
      </rPr>
      <t>FILTRO CENTRAL EM AÇO INOX 304 VAZÃO DE 1.500 L/H / INSTALADO</t>
    </r>
  </si>
  <si>
    <r>
      <rPr>
        <sz val="7"/>
        <rFont val="Arial"/>
        <family val="2"/>
      </rPr>
      <t>T A N Q U E S / T O R N E I R A S J A R D I M S</t>
    </r>
  </si>
  <si>
    <r>
      <rPr>
        <sz val="7"/>
        <rFont val="Arial"/>
        <family val="2"/>
      </rPr>
      <t>TANQUE MARMORE/GRANITO SINTÉTICO C/UMA CUBA E 1 BATEDOR</t>
    </r>
  </si>
  <si>
    <r>
      <rPr>
        <sz val="7"/>
        <rFont val="Arial"/>
        <family val="2"/>
      </rPr>
      <t>TANQUE MARMORE/GRANITO SINTÉTICO C/DUAS CUBAS E 1 BATEDOR</t>
    </r>
  </si>
  <si>
    <r>
      <rPr>
        <sz val="7"/>
        <rFont val="Arial"/>
        <family val="2"/>
      </rPr>
      <t>TANQUE MARMORE/GRANITO SINTÉTICO / 1 BATEDOR</t>
    </r>
  </si>
  <si>
    <r>
      <rPr>
        <sz val="7"/>
        <rFont val="Arial"/>
        <family val="2"/>
      </rPr>
      <t>TANQUE DE LOUCA C/COLUNA</t>
    </r>
  </si>
  <si>
    <r>
      <rPr>
        <sz val="7"/>
        <rFont val="Arial"/>
        <family val="2"/>
      </rPr>
      <t>TANQUE DE ACO INOX - CHAPA 0,7MM</t>
    </r>
  </si>
  <si>
    <r>
      <rPr>
        <sz val="7"/>
        <rFont val="Arial"/>
        <family val="2"/>
      </rPr>
      <t>TORNEIRA DE PAREDE P/TANQUE DIAM.1/2" E 3/4"</t>
    </r>
  </si>
  <si>
    <r>
      <rPr>
        <sz val="7"/>
        <rFont val="Arial"/>
        <family val="2"/>
      </rPr>
      <t>TORNEIRA DE JARDIM C/BICO P/MANGUEIRA DIAM.1/2"</t>
    </r>
  </si>
  <si>
    <r>
      <rPr>
        <sz val="7"/>
        <rFont val="Arial"/>
        <family val="2"/>
      </rPr>
      <t>TORNEIRA DE JARDIM C/BICO P/MANGUEIRA DIAM.3/4"</t>
    </r>
  </si>
  <si>
    <r>
      <rPr>
        <sz val="7"/>
        <rFont val="Arial"/>
        <family val="2"/>
      </rPr>
      <t>SIFAO P/TANQUE 1" X 1.1/2" - PVC</t>
    </r>
  </si>
  <si>
    <r>
      <rPr>
        <sz val="7"/>
        <rFont val="Arial"/>
        <family val="2"/>
      </rPr>
      <t>TUBO DE DESPEJO P/ VÁLVULA (PIA/TANQUE)</t>
    </r>
  </si>
  <si>
    <r>
      <rPr>
        <sz val="7"/>
        <rFont val="Arial"/>
        <family val="2"/>
      </rPr>
      <t>VALVULA P/TANQUE METALICA DIAM.1" S/LADRAO</t>
    </r>
  </si>
  <si>
    <r>
      <rPr>
        <sz val="7"/>
        <rFont val="Arial"/>
        <family val="2"/>
      </rPr>
      <t>VALVULA P/TANQUE PVC</t>
    </r>
  </si>
  <si>
    <r>
      <rPr>
        <sz val="7"/>
        <rFont val="Arial"/>
        <family val="2"/>
      </rPr>
      <t>TAMPA  T-5 ARTICULADA 20X20</t>
    </r>
  </si>
  <si>
    <r>
      <rPr>
        <sz val="7"/>
        <rFont val="Arial"/>
        <family val="2"/>
      </rPr>
      <t>CAIXA ALVENARIA P/TORNEIRA JARDIM</t>
    </r>
  </si>
  <si>
    <r>
      <rPr>
        <sz val="7"/>
        <rFont val="Arial"/>
        <family val="2"/>
      </rPr>
      <t>R E G I S T R O S</t>
    </r>
  </si>
  <si>
    <r>
      <rPr>
        <sz val="7"/>
        <rFont val="Arial"/>
        <family val="2"/>
      </rPr>
      <t>REGISTRO GAVETA BRUTO DIAMETRO 1/2"</t>
    </r>
  </si>
  <si>
    <r>
      <rPr>
        <sz val="7"/>
        <rFont val="Arial"/>
        <family val="2"/>
      </rPr>
      <t>REGISTRO DE GAVETA BRUTO DIAMETRO 3/4"</t>
    </r>
  </si>
  <si>
    <r>
      <rPr>
        <sz val="7"/>
        <rFont val="Arial"/>
        <family val="2"/>
      </rPr>
      <t>REGISTRO DE GAVETA BRUTO DIAMETRO 1"</t>
    </r>
  </si>
  <si>
    <r>
      <rPr>
        <sz val="7"/>
        <rFont val="Arial"/>
        <family val="2"/>
      </rPr>
      <t>REGISTRO DE GAVETA BRUTO DIAMETRO 1.1/4"</t>
    </r>
  </si>
  <si>
    <r>
      <rPr>
        <sz val="7"/>
        <rFont val="Arial"/>
        <family val="2"/>
      </rPr>
      <t>REGISTRO DE GAVETA BRUTO DIAMETRO 1.1/2"</t>
    </r>
  </si>
  <si>
    <r>
      <rPr>
        <sz val="7"/>
        <rFont val="Arial"/>
        <family val="2"/>
      </rPr>
      <t>REGISTRO DE GAVETA BRUTO DIAMETRO 2"</t>
    </r>
  </si>
  <si>
    <r>
      <rPr>
        <sz val="7"/>
        <rFont val="Arial"/>
        <family val="2"/>
      </rPr>
      <t>REGISTRO DE GAVETA BRUTO DIAMETRO 2.1/2"</t>
    </r>
  </si>
  <si>
    <r>
      <rPr>
        <sz val="7"/>
        <rFont val="Arial"/>
        <family val="2"/>
      </rPr>
      <t>REGISTRO DE GAVETA BRUTO 3"</t>
    </r>
  </si>
  <si>
    <r>
      <rPr>
        <sz val="7"/>
        <rFont val="Arial"/>
        <family val="2"/>
      </rPr>
      <t>REGISTRO DE GAVETA BRUTO 4"</t>
    </r>
  </si>
  <si>
    <r>
      <rPr>
        <sz val="7"/>
        <rFont val="Arial"/>
        <family val="2"/>
      </rPr>
      <t>REGISTRO GAVETA BRUTO DIAM.3/4"(20MM) - 2a. LINHA</t>
    </r>
  </si>
  <si>
    <r>
      <rPr>
        <sz val="7"/>
        <rFont val="Arial"/>
        <family val="2"/>
      </rPr>
      <t>REGISTRO DE GAVETA BRUTO 1" (25MM)- 2a. LINHA</t>
    </r>
  </si>
  <si>
    <r>
      <rPr>
        <sz val="7"/>
        <rFont val="Arial"/>
        <family val="2"/>
      </rPr>
      <t>REGISTRO GAVETA BRUTO DIAM.1.1/4" (32MM)-2a LINHA</t>
    </r>
  </si>
  <si>
    <r>
      <rPr>
        <sz val="7"/>
        <rFont val="Arial"/>
        <family val="2"/>
      </rPr>
      <t>REGISTRO DE GAVETA C/CANOPLA DIAMETRO 1/2"</t>
    </r>
  </si>
  <si>
    <r>
      <rPr>
        <sz val="7"/>
        <rFont val="Arial"/>
        <family val="2"/>
      </rPr>
      <t>REGISTRO DE GAVETA C/CANOPLA DIAMETRO 3/4"</t>
    </r>
  </si>
  <si>
    <r>
      <rPr>
        <sz val="7"/>
        <rFont val="Arial"/>
        <family val="2"/>
      </rPr>
      <t>REGISTRO DE GAVETA C/CANOPLA DIAMETRO 1"</t>
    </r>
  </si>
  <si>
    <r>
      <rPr>
        <sz val="7"/>
        <rFont val="Arial"/>
        <family val="2"/>
      </rPr>
      <t>REGISTRO DE GAVETA C/CANOPLA DIAMETRO 1.1/4"</t>
    </r>
  </si>
  <si>
    <r>
      <rPr>
        <sz val="7"/>
        <rFont val="Arial"/>
        <family val="2"/>
      </rPr>
      <t>REGISTRO DE GAVETA C/CANOPLA DIAMETRO 1.1/2"</t>
    </r>
  </si>
  <si>
    <r>
      <rPr>
        <sz val="7"/>
        <rFont val="Arial"/>
        <family val="2"/>
      </rPr>
      <t>REGIST. GAVETA C/CANOPLA DIAM.3/4"(20 MM)-2a LINHA</t>
    </r>
  </si>
  <si>
    <r>
      <rPr>
        <sz val="7"/>
        <rFont val="Arial"/>
        <family val="2"/>
      </rPr>
      <t>REGISTRO GAVETA C/CANOPLA DIAM.1" (25 MM) 2a. LINHA</t>
    </r>
  </si>
  <si>
    <r>
      <rPr>
        <sz val="7"/>
        <rFont val="Arial"/>
        <family val="2"/>
      </rPr>
      <t>REGIST.GAVETA C/CANOPLA DIAM.1.1/4" (32MM) - 2a LINHA</t>
    </r>
  </si>
  <si>
    <r>
      <rPr>
        <sz val="7"/>
        <rFont val="Arial"/>
        <family val="2"/>
      </rPr>
      <t>REGISTRO DE PRESSAO C/CANOPLA CROMADO DIAM.1/2"</t>
    </r>
  </si>
  <si>
    <r>
      <rPr>
        <sz val="7"/>
        <rFont val="Arial"/>
        <family val="2"/>
      </rPr>
      <t>REGISTRO DE PRESSAO C/CANOPLA CROMADA DIAM.3/4"</t>
    </r>
  </si>
  <si>
    <r>
      <rPr>
        <sz val="7"/>
        <rFont val="Arial"/>
        <family val="2"/>
      </rPr>
      <t>REGISTRO DE PRESSAO C/CANOPLA DIAM.1"</t>
    </r>
  </si>
  <si>
    <r>
      <rPr>
        <sz val="7"/>
        <rFont val="Arial"/>
        <family val="2"/>
      </rPr>
      <t>REGIST.PRESSAO C/CANOPLA DIAM.3/4" - 2a.LINHA</t>
    </r>
  </si>
  <si>
    <r>
      <rPr>
        <sz val="7"/>
        <rFont val="Arial"/>
        <family val="2"/>
      </rPr>
      <t>REGISTRO DE ESFERA DIAM.1/2"</t>
    </r>
  </si>
  <si>
    <r>
      <rPr>
        <sz val="7"/>
        <rFont val="Arial"/>
        <family val="2"/>
      </rPr>
      <t>REGISTRO DE ESFERA DIAMETRO 3/4"</t>
    </r>
  </si>
  <si>
    <r>
      <rPr>
        <sz val="7"/>
        <rFont val="Arial"/>
        <family val="2"/>
      </rPr>
      <t>REGISTRO DE ESFERA DIAMETRO 1"</t>
    </r>
  </si>
  <si>
    <r>
      <rPr>
        <sz val="7"/>
        <rFont val="Arial"/>
        <family val="2"/>
      </rPr>
      <t>REGISTRO DE ESFERA DIAMETRO 1.1/4"</t>
    </r>
  </si>
  <si>
    <r>
      <rPr>
        <sz val="7"/>
        <rFont val="Arial"/>
        <family val="2"/>
      </rPr>
      <t>REGISTRO DE ESFERA DIAMETRO 1.1/2"</t>
    </r>
  </si>
  <si>
    <r>
      <rPr>
        <sz val="7"/>
        <rFont val="Arial"/>
        <family val="2"/>
      </rPr>
      <t>REGISTRO DE ESFERA DIAMETRO 2"</t>
    </r>
  </si>
  <si>
    <r>
      <rPr>
        <sz val="7"/>
        <rFont val="Arial"/>
        <family val="2"/>
      </rPr>
      <t>REGISTRO DE ESFERA DIAMETRO 2.1/2"</t>
    </r>
  </si>
  <si>
    <r>
      <rPr>
        <sz val="7"/>
        <rFont val="Arial"/>
        <family val="2"/>
      </rPr>
      <t>REGISTRO DE ESFERA DIAM.3"</t>
    </r>
  </si>
  <si>
    <r>
      <rPr>
        <sz val="7"/>
        <rFont val="Arial"/>
        <family val="2"/>
      </rPr>
      <t>REGISTRO DE ESFERA DIAMETRO 4"</t>
    </r>
  </si>
  <si>
    <r>
      <rPr>
        <sz val="7"/>
        <rFont val="Arial"/>
        <family val="2"/>
      </rPr>
      <t>AGUA FRIA</t>
    </r>
  </si>
  <si>
    <r>
      <rPr>
        <sz val="7"/>
        <rFont val="Arial"/>
        <family val="2"/>
      </rPr>
      <t>T U B O S  DE  P V C   S O L D A V E L</t>
    </r>
  </si>
  <si>
    <r>
      <rPr>
        <sz val="7"/>
        <rFont val="Arial"/>
        <family val="2"/>
      </rPr>
      <t>TUBO SOLDAVEL PVC MARROM DIAMETRO 20 mm</t>
    </r>
  </si>
  <si>
    <r>
      <rPr>
        <sz val="7"/>
        <rFont val="Arial"/>
        <family val="2"/>
      </rPr>
      <t>TUBO SOLDAVEL PVC MARROM DIAMETRO 25 mm</t>
    </r>
  </si>
  <si>
    <r>
      <rPr>
        <sz val="7"/>
        <rFont val="Arial"/>
        <family val="2"/>
      </rPr>
      <t>TUBO SOLDAVEL PVC MARROM DIAMETRO 32 mm</t>
    </r>
  </si>
  <si>
    <r>
      <rPr>
        <sz val="7"/>
        <rFont val="Arial"/>
        <family val="2"/>
      </rPr>
      <t>TUBO SOLDAVEL PVC MARROM DIAM.(40 mm)</t>
    </r>
  </si>
  <si>
    <r>
      <rPr>
        <sz val="7"/>
        <rFont val="Arial"/>
        <family val="2"/>
      </rPr>
      <t>TUBO SOLDAVEL PVC MARROM DIAM. 50 mm</t>
    </r>
  </si>
  <si>
    <r>
      <rPr>
        <sz val="7"/>
        <rFont val="Arial"/>
        <family val="2"/>
      </rPr>
      <t>TUBO SOLDAVEL PVC MARROM DIAMETRO 60 mm (2")</t>
    </r>
  </si>
  <si>
    <r>
      <rPr>
        <sz val="7"/>
        <rFont val="Arial"/>
        <family val="2"/>
      </rPr>
      <t>TUBO SOLDAVEL PVC MARROM DIAMETRO 75 mm</t>
    </r>
  </si>
  <si>
    <r>
      <rPr>
        <sz val="7"/>
        <rFont val="Arial"/>
        <family val="2"/>
      </rPr>
      <t>TUBO SOLDAVEL PVC MARROM DIAMETRO 85 mm</t>
    </r>
  </si>
  <si>
    <r>
      <rPr>
        <sz val="7"/>
        <rFont val="Arial"/>
        <family val="2"/>
      </rPr>
      <t>TUBO SOLDAVEL PVC MARROM DIAMETRO 110 mm</t>
    </r>
  </si>
  <si>
    <r>
      <rPr>
        <sz val="7"/>
        <rFont val="Arial"/>
        <family val="2"/>
      </rPr>
      <t>A D A P T A D O R E S DE   P V C    S O L D A V E</t>
    </r>
  </si>
  <si>
    <r>
      <rPr>
        <sz val="7"/>
        <rFont val="Arial"/>
        <family val="2"/>
      </rPr>
      <t>ADAPTAD.PVC SOLD.LONGO C/FLANGES LIVRES P/CX.DAGUA 25X3/4"</t>
    </r>
  </si>
  <si>
    <r>
      <rPr>
        <sz val="7"/>
        <rFont val="Arial"/>
        <family val="2"/>
      </rPr>
      <t>ADAPTAD.PVC SOLD.LONGO C/FLANGES LIVRES P/CX.DAGUA 32X1"</t>
    </r>
  </si>
  <si>
    <r>
      <rPr>
        <sz val="7"/>
        <rFont val="Arial"/>
        <family val="2"/>
      </rPr>
      <t>ADAPTAD.PVC SOLD.LONGO C/FLANGES LIVRES P/ CX.DAGUA 50X1.1/2</t>
    </r>
  </si>
  <si>
    <r>
      <rPr>
        <sz val="7"/>
        <rFont val="Arial"/>
        <family val="2"/>
      </rPr>
      <t>ADAPTAD.PVC SOLD.LONGO C/FLANGES LIVRES P/CX.DAGUA 60X2"</t>
    </r>
  </si>
  <si>
    <r>
      <rPr>
        <sz val="7"/>
        <rFont val="Arial"/>
        <family val="2"/>
      </rPr>
      <t>ADAPTADOR PVC SOLD.LONGO C/FLANGES LIVRES P/CX.DAGUA 110 X 4"</t>
    </r>
  </si>
  <si>
    <r>
      <rPr>
        <sz val="7"/>
        <rFont val="Arial"/>
        <family val="2"/>
      </rPr>
      <t>ADAPTAD.SOLD. C/FL.LIVRES P/CX.DAGUA 25X3/4"</t>
    </r>
  </si>
  <si>
    <r>
      <rPr>
        <sz val="7"/>
        <rFont val="Arial"/>
        <family val="2"/>
      </rPr>
      <t>ADAPTADOR SOLD.C/FLANGES LIVRES P/CX.DAGUA 32X1"</t>
    </r>
  </si>
  <si>
    <r>
      <rPr>
        <sz val="7"/>
        <rFont val="Arial"/>
        <family val="2"/>
      </rPr>
      <t>ADAPTADOR SOLD.C/FLANGES LIV.P/CX.DAGUA 40X1.1/4"</t>
    </r>
  </si>
  <si>
    <r>
      <rPr>
        <sz val="7"/>
        <rFont val="Arial"/>
        <family val="2"/>
      </rPr>
      <t>ADAPTAD.SOLD.C/FL.LIVRES P/CX.DAGUA 50X1.1/2</t>
    </r>
  </si>
  <si>
    <r>
      <rPr>
        <sz val="7"/>
        <rFont val="Arial"/>
        <family val="2"/>
      </rPr>
      <t>ADAPTAD.SOLD.CURTO C/BOLSA E ROSCA P/REG.20X1/2"</t>
    </r>
  </si>
  <si>
    <r>
      <rPr>
        <sz val="7"/>
        <rFont val="Arial"/>
        <family val="2"/>
      </rPr>
      <t>ADAPTAD.SOLD.CURTO C/BOLSA E ROSCA P/REG.25X3/4"</t>
    </r>
  </si>
  <si>
    <r>
      <rPr>
        <sz val="7"/>
        <rFont val="Arial"/>
        <family val="2"/>
      </rPr>
      <t>ADAPTAD.SOLD.CURTO C/BOLSA E ROSCA P/REG.32X1"</t>
    </r>
  </si>
  <si>
    <r>
      <rPr>
        <sz val="7"/>
        <rFont val="Arial"/>
        <family val="2"/>
      </rPr>
      <t>ADAPTAD.SOLD.CURTO C/BOLSA/ROSCA P/REG.40X1 1/4"</t>
    </r>
  </si>
  <si>
    <r>
      <rPr>
        <sz val="7"/>
        <rFont val="Arial"/>
        <family val="2"/>
      </rPr>
      <t>ADAPTAD.SOLD.CURTO C/BOLSA/ROSCA P/REG.50X11/2"</t>
    </r>
  </si>
  <si>
    <r>
      <rPr>
        <sz val="7"/>
        <rFont val="Arial"/>
        <family val="2"/>
      </rPr>
      <t>ADAPTAD.SOLD.CURTO C/BOLSA/ROSCA P/REGIST.60X2"</t>
    </r>
  </si>
  <si>
    <r>
      <rPr>
        <sz val="7"/>
        <rFont val="Arial"/>
        <family val="2"/>
      </rPr>
      <t>ADAPTADOR SOLDAVEL CURTO C/BR P/REG.75X2.1/2"</t>
    </r>
  </si>
  <si>
    <r>
      <rPr>
        <sz val="7"/>
        <rFont val="Arial"/>
        <family val="2"/>
      </rPr>
      <t>ADAPTADOR SOLDAVEL CURTO C/BR P/REG. 85 X 3"</t>
    </r>
  </si>
  <si>
    <r>
      <rPr>
        <sz val="7"/>
        <rFont val="Arial"/>
        <family val="2"/>
      </rPr>
      <t>ADAPTADOR SOLDAVEL CURTO C/BR P/REG. 110 X 4"</t>
    </r>
  </si>
  <si>
    <r>
      <rPr>
        <sz val="7"/>
        <rFont val="Arial"/>
        <family val="2"/>
      </rPr>
      <t>ADAPTAD.JUNTA ELAST.P/SIFAO METAL.40MM X 1.1/2"</t>
    </r>
  </si>
  <si>
    <r>
      <rPr>
        <sz val="7"/>
        <rFont val="Arial"/>
        <family val="2"/>
      </rPr>
      <t>ADAPTADOR PVC P/SIFAO PVC 40 MM X 1.1/4"</t>
    </r>
  </si>
  <si>
    <r>
      <rPr>
        <sz val="7"/>
        <rFont val="Arial"/>
        <family val="2"/>
      </rPr>
      <t>L U V A S  DE P V C</t>
    </r>
  </si>
  <si>
    <r>
      <rPr>
        <sz val="7"/>
        <rFont val="Arial"/>
        <family val="2"/>
      </rPr>
      <t>LUVA SOLDAVEL DIAMETRO 20 mm</t>
    </r>
  </si>
  <si>
    <r>
      <rPr>
        <sz val="7"/>
        <rFont val="Arial"/>
        <family val="2"/>
      </rPr>
      <t>LUVA SOLDAVEL DIAMETRO 25 mm</t>
    </r>
  </si>
  <si>
    <r>
      <rPr>
        <sz val="7"/>
        <rFont val="Arial"/>
        <family val="2"/>
      </rPr>
      <t>LUVA SOLDAVEL DIAMETRO 32 mm</t>
    </r>
  </si>
  <si>
    <r>
      <rPr>
        <sz val="7"/>
        <rFont val="Arial"/>
        <family val="2"/>
      </rPr>
      <t>LUVA SOLDAVEL DIAMETRO 40 mm</t>
    </r>
  </si>
  <si>
    <r>
      <rPr>
        <sz val="7"/>
        <rFont val="Arial"/>
        <family val="2"/>
      </rPr>
      <t>LUVA SOLDAVEL DIAMETRO 50 mm</t>
    </r>
  </si>
  <si>
    <r>
      <rPr>
        <sz val="7"/>
        <rFont val="Arial"/>
        <family val="2"/>
      </rPr>
      <t>LUVA SOLDAVEL DIAMETRO 60 mm</t>
    </r>
  </si>
  <si>
    <r>
      <rPr>
        <sz val="7"/>
        <rFont val="Arial"/>
        <family val="2"/>
      </rPr>
      <t>LUVA SOLDAVEL DIAMETRO 75 mm</t>
    </r>
  </si>
  <si>
    <r>
      <rPr>
        <sz val="7"/>
        <rFont val="Arial"/>
        <family val="2"/>
      </rPr>
      <t>LUVA SOLDAVEL DIAMETRO 85 mm</t>
    </r>
  </si>
  <si>
    <r>
      <rPr>
        <sz val="7"/>
        <rFont val="Arial"/>
        <family val="2"/>
      </rPr>
      <t>LUVA SOLDAVEL DIAMETRO 110 mm</t>
    </r>
  </si>
  <si>
    <r>
      <rPr>
        <sz val="7"/>
        <rFont val="Arial"/>
        <family val="2"/>
      </rPr>
      <t>LUVA DE REDUCAO SOLDAVEL DIAMETRO 25 X 20 mm</t>
    </r>
  </si>
  <si>
    <r>
      <rPr>
        <sz val="7"/>
        <rFont val="Arial"/>
        <family val="2"/>
      </rPr>
      <t>LUVA DE REDUCAO SOLDAVEL C/ROSCA 25 X 1/2"</t>
    </r>
  </si>
  <si>
    <r>
      <rPr>
        <sz val="7"/>
        <rFont val="Arial"/>
        <family val="2"/>
      </rPr>
      <t>LUVA DE REDUCAO SOLDAVEL DIAMETRO 32 X 25 mm</t>
    </r>
  </si>
  <si>
    <r>
      <rPr>
        <sz val="7"/>
        <rFont val="Arial"/>
        <family val="2"/>
      </rPr>
      <t>LUVA SOLDAVEL C/ROSCA DIAMETRO 20 X 1/2"</t>
    </r>
  </si>
  <si>
    <r>
      <rPr>
        <sz val="7"/>
        <rFont val="Arial"/>
        <family val="2"/>
      </rPr>
      <t>LUVA SOLDAVEL C/ROSCA DIAMETRO 25 X 3/4"</t>
    </r>
  </si>
  <si>
    <r>
      <rPr>
        <sz val="7"/>
        <rFont val="Arial"/>
        <family val="2"/>
      </rPr>
      <t>LUVA SOLDAVEL C/ROSCA DIAMETRO 32 X 1"</t>
    </r>
  </si>
  <si>
    <r>
      <rPr>
        <sz val="7"/>
        <rFont val="Arial"/>
        <family val="2"/>
      </rPr>
      <t>LUVA SOLDAVEL C/ROSCA DIAMETRO 40 X 1.1/4"</t>
    </r>
  </si>
  <si>
    <r>
      <rPr>
        <sz val="7"/>
        <rFont val="Arial"/>
        <family val="2"/>
      </rPr>
      <t>LUVA SOLDAVEL C/ROSCA DIAMETRO 50 X 1.1/2"</t>
    </r>
  </si>
  <si>
    <r>
      <rPr>
        <sz val="7"/>
        <rFont val="Arial"/>
        <family val="2"/>
      </rPr>
      <t>LUVA SOLD.C/BUCHA DE LATAO 20 X 1/2" COR AZUL</t>
    </r>
  </si>
  <si>
    <r>
      <rPr>
        <sz val="7"/>
        <rFont val="Arial"/>
        <family val="2"/>
      </rPr>
      <t>LUVA RED.SOLDAVEL C/BUCHA LATAO DIAM.25 X 1/2"</t>
    </r>
  </si>
  <si>
    <r>
      <rPr>
        <sz val="7"/>
        <rFont val="Arial"/>
        <family val="2"/>
      </rPr>
      <t>LUVA SOLD.C/BUCHA DE LATAO 25X3/4" COR AZUL</t>
    </r>
  </si>
  <si>
    <r>
      <rPr>
        <sz val="7"/>
        <rFont val="Arial"/>
        <family val="2"/>
      </rPr>
      <t>B U C H A S</t>
    </r>
  </si>
  <si>
    <r>
      <rPr>
        <sz val="7"/>
        <rFont val="Arial"/>
        <family val="2"/>
      </rPr>
      <t>BUCHA DE REDUCAO SOLD.CURTA 25 MM X 20 MM</t>
    </r>
  </si>
  <si>
    <r>
      <rPr>
        <sz val="7"/>
        <rFont val="Arial"/>
        <family val="2"/>
      </rPr>
      <t>BUCHA DE REDUCAO SOLD.CURTA 32 X 25 MM</t>
    </r>
  </si>
  <si>
    <r>
      <rPr>
        <sz val="7"/>
        <rFont val="Arial"/>
        <family val="2"/>
      </rPr>
      <t>BUCHA DE REDUCAO SOLD.CURTA 40 X 32 mm</t>
    </r>
  </si>
  <si>
    <r>
      <rPr>
        <sz val="7"/>
        <rFont val="Arial"/>
        <family val="2"/>
      </rPr>
      <t>BUCHA DE REDUCAO SOLD.CURTO 50 X 40 mm</t>
    </r>
  </si>
  <si>
    <r>
      <rPr>
        <sz val="7"/>
        <rFont val="Arial"/>
        <family val="2"/>
      </rPr>
      <t>BUCHA DE REDUCAO SOLD. CURTA 60 X 50 mm</t>
    </r>
  </si>
  <si>
    <r>
      <rPr>
        <sz val="7"/>
        <rFont val="Arial"/>
        <family val="2"/>
      </rPr>
      <t>BUCHA DE REDUCAO SOLDAVEL CURTA 75 X 60 mm</t>
    </r>
  </si>
  <si>
    <r>
      <rPr>
        <sz val="7"/>
        <rFont val="Arial"/>
        <family val="2"/>
      </rPr>
      <t>BUCHA DE REDUCAO SOLDAVEL CURTA 85 X 75 mm</t>
    </r>
  </si>
  <si>
    <r>
      <rPr>
        <sz val="7"/>
        <rFont val="Arial"/>
        <family val="2"/>
      </rPr>
      <t>BUCHA DE REDUCAO SOLDAVEL CURTA 110 X 85 mm</t>
    </r>
  </si>
  <si>
    <r>
      <rPr>
        <sz val="7"/>
        <rFont val="Arial"/>
        <family val="2"/>
      </rPr>
      <t>BUCHA DE REDUCAO SOLD.LONGA 32 X 20 mm</t>
    </r>
  </si>
  <si>
    <r>
      <rPr>
        <sz val="7"/>
        <rFont val="Arial"/>
        <family val="2"/>
      </rPr>
      <t>BUCHA DE REDUCAO SOLD.LONGA 40 X 20 mm</t>
    </r>
  </si>
  <si>
    <r>
      <rPr>
        <sz val="7"/>
        <rFont val="Arial"/>
        <family val="2"/>
      </rPr>
      <t>BUCHA DE REDUCAO SOLD.LONGA 40 X 25</t>
    </r>
  </si>
  <si>
    <r>
      <rPr>
        <sz val="7"/>
        <rFont val="Arial"/>
        <family val="2"/>
      </rPr>
      <t>BUCHA DE REDUCAO SOLD.LONGA 50 X 20 mm</t>
    </r>
  </si>
  <si>
    <r>
      <rPr>
        <sz val="7"/>
        <rFont val="Arial"/>
        <family val="2"/>
      </rPr>
      <t>BUCHA DE REDUCAO SOLDAVEL LONGA 50 X 25 mm</t>
    </r>
  </si>
  <si>
    <r>
      <rPr>
        <sz val="7"/>
        <rFont val="Arial"/>
        <family val="2"/>
      </rPr>
      <t>BUCHA DE REDUCAO SOLDAVEL LONGA 50 X 32 mm</t>
    </r>
  </si>
  <si>
    <r>
      <rPr>
        <sz val="7"/>
        <rFont val="Arial"/>
        <family val="2"/>
      </rPr>
      <t>BUCHA DE REDUCAO SOLDAVEL LONGA 60 X 25 mm</t>
    </r>
  </si>
  <si>
    <r>
      <rPr>
        <sz val="7"/>
        <rFont val="Arial"/>
        <family val="2"/>
      </rPr>
      <t>BUCHA DE REDUCAO SOLDAVEL LONGA 60 X 32 mm</t>
    </r>
  </si>
  <si>
    <r>
      <rPr>
        <sz val="7"/>
        <rFont val="Arial"/>
        <family val="2"/>
      </rPr>
      <t>BUCHA DE REDUCAO SOLDAVEL LONGA 60 X 40 mm</t>
    </r>
  </si>
  <si>
    <r>
      <rPr>
        <sz val="7"/>
        <rFont val="Arial"/>
        <family val="2"/>
      </rPr>
      <t>BUCHA DE REDUCAO SOLDAVEL LONGA 60 X 50 mm</t>
    </r>
  </si>
  <si>
    <r>
      <rPr>
        <sz val="7"/>
        <rFont val="Arial"/>
        <family val="2"/>
      </rPr>
      <t>N I P E L S</t>
    </r>
  </si>
  <si>
    <r>
      <rPr>
        <sz val="7"/>
        <rFont val="Arial"/>
        <family val="2"/>
      </rPr>
      <t>NIPLE COM ROSCA DIAMETRO 1/2"</t>
    </r>
  </si>
  <si>
    <r>
      <rPr>
        <sz val="7"/>
        <rFont val="Arial"/>
        <family val="2"/>
      </rPr>
      <t>NIPLE COM ROSCA DIAMETRO 3/4"</t>
    </r>
  </si>
  <si>
    <r>
      <rPr>
        <sz val="7"/>
        <rFont val="Arial"/>
        <family val="2"/>
      </rPr>
      <t>NIPLE COM ROSCA DIAMETRO 1"</t>
    </r>
  </si>
  <si>
    <r>
      <rPr>
        <sz val="7"/>
        <rFont val="Arial"/>
        <family val="2"/>
      </rPr>
      <t>NIPLE COM ROSCA DIAMETRO 1.1/4"</t>
    </r>
  </si>
  <si>
    <r>
      <rPr>
        <sz val="7"/>
        <rFont val="Arial"/>
        <family val="2"/>
      </rPr>
      <t>NIPLE COM ROSCA DIAMETRO 1.1/2"</t>
    </r>
  </si>
  <si>
    <r>
      <rPr>
        <sz val="7"/>
        <rFont val="Arial"/>
        <family val="2"/>
      </rPr>
      <t>NIPLE COM ROSCA DIAMETRO 2"</t>
    </r>
  </si>
  <si>
    <r>
      <rPr>
        <sz val="7"/>
        <rFont val="Arial"/>
        <family val="2"/>
      </rPr>
      <t>NIPLE COM ROSCA DIAMETRO 2.1/2"</t>
    </r>
  </si>
  <si>
    <r>
      <rPr>
        <sz val="7"/>
        <rFont val="Arial"/>
        <family val="2"/>
      </rPr>
      <t>NIPLE COM ROSCA DIAMETRO 3"</t>
    </r>
  </si>
  <si>
    <r>
      <rPr>
        <sz val="7"/>
        <rFont val="Arial"/>
        <family val="2"/>
      </rPr>
      <t>NIPLE COM ROSCA DIAMETRO 4"</t>
    </r>
  </si>
  <si>
    <r>
      <rPr>
        <sz val="7"/>
        <rFont val="Arial"/>
        <family val="2"/>
      </rPr>
      <t>C A P</t>
    </r>
  </si>
  <si>
    <r>
      <rPr>
        <sz val="7"/>
        <rFont val="Arial"/>
        <family val="2"/>
      </rPr>
      <t>CAP PVC ROSCAVEL DIAMETRO 1/2" (20 mm)</t>
    </r>
  </si>
  <si>
    <r>
      <rPr>
        <sz val="7"/>
        <rFont val="Arial"/>
        <family val="2"/>
      </rPr>
      <t>CAP PVC ROSCAVEL DIAMETRO 3/4" (25 mm)</t>
    </r>
  </si>
  <si>
    <r>
      <rPr>
        <sz val="7"/>
        <rFont val="Arial"/>
        <family val="2"/>
      </rPr>
      <t>CAP PVC ROSCAVEL DIAMETRO 1" (32 mm)</t>
    </r>
  </si>
  <si>
    <r>
      <rPr>
        <sz val="7"/>
        <rFont val="Arial"/>
        <family val="2"/>
      </rPr>
      <t>CAP PVC ROSCAVEL DIAMETRO 1.1/4" (40 mm)</t>
    </r>
  </si>
  <si>
    <r>
      <rPr>
        <sz val="7"/>
        <rFont val="Arial"/>
        <family val="2"/>
      </rPr>
      <t>CAP PVC ROSCAVEL DIAMETRO 1.1/2"</t>
    </r>
  </si>
  <si>
    <r>
      <rPr>
        <sz val="7"/>
        <rFont val="Arial"/>
        <family val="2"/>
      </rPr>
      <t>CAP PVC ROSCAVEL DIAMETRO 2"</t>
    </r>
  </si>
  <si>
    <r>
      <rPr>
        <sz val="7"/>
        <rFont val="Arial"/>
        <family val="2"/>
      </rPr>
      <t>CAP PVC SOLDAVEL 20 mm</t>
    </r>
  </si>
  <si>
    <r>
      <rPr>
        <sz val="7"/>
        <rFont val="Arial"/>
        <family val="2"/>
      </rPr>
      <t>CAP SOLD. DIAMETRO 25 mm</t>
    </r>
  </si>
  <si>
    <r>
      <rPr>
        <sz val="7"/>
        <rFont val="Arial"/>
        <family val="2"/>
      </rPr>
      <t>CAP PVC SOLDAVEL 32 mm</t>
    </r>
  </si>
  <si>
    <r>
      <rPr>
        <sz val="7"/>
        <rFont val="Arial"/>
        <family val="2"/>
      </rPr>
      <t>CAP PVC SOLDAVEL DIAMETRO 40 mm</t>
    </r>
  </si>
  <si>
    <r>
      <rPr>
        <sz val="7"/>
        <rFont val="Arial"/>
        <family val="2"/>
      </rPr>
      <t>CAP PVC SOLDAVEL DIAMETRO 50 mm</t>
    </r>
  </si>
  <si>
    <r>
      <rPr>
        <sz val="7"/>
        <rFont val="Arial"/>
        <family val="2"/>
      </rPr>
      <t>CAP PVC SOLDAVEL DIAMETRO 60 mm</t>
    </r>
  </si>
  <si>
    <r>
      <rPr>
        <sz val="7"/>
        <rFont val="Arial"/>
        <family val="2"/>
      </rPr>
      <t>CAP PVC SOLDAVEL DIAMETRO 75 mm</t>
    </r>
  </si>
  <si>
    <r>
      <rPr>
        <sz val="7"/>
        <rFont val="Arial"/>
        <family val="2"/>
      </rPr>
      <t>CAP PVC SOLDAVEL DIAMETRO 85 mm</t>
    </r>
  </si>
  <si>
    <r>
      <rPr>
        <sz val="7"/>
        <rFont val="Arial"/>
        <family val="2"/>
      </rPr>
      <t>CAP PVC SOLDAVEL DIAMETRO 110 mm</t>
    </r>
  </si>
  <si>
    <r>
      <rPr>
        <sz val="7"/>
        <rFont val="Arial"/>
        <family val="2"/>
      </rPr>
      <t>J O E L H O S</t>
    </r>
  </si>
  <si>
    <r>
      <rPr>
        <sz val="7"/>
        <rFont val="Arial"/>
        <family val="2"/>
      </rPr>
      <t>JOELHO 45 GRAUS SOLDAVEL 20 mm</t>
    </r>
  </si>
  <si>
    <r>
      <rPr>
        <sz val="7"/>
        <rFont val="Arial"/>
        <family val="2"/>
      </rPr>
      <t>JOELHO 45 GRAUS SOLDAVEL 25 mm</t>
    </r>
  </si>
  <si>
    <r>
      <rPr>
        <sz val="7"/>
        <rFont val="Arial"/>
        <family val="2"/>
      </rPr>
      <t>JOELHO 45 GRAUS SOLDAVEL 32 mm</t>
    </r>
  </si>
  <si>
    <r>
      <rPr>
        <sz val="7"/>
        <rFont val="Arial"/>
        <family val="2"/>
      </rPr>
      <t>JOELHO 45 GRAUS SOLDAVEL 40 mm</t>
    </r>
  </si>
  <si>
    <r>
      <rPr>
        <sz val="7"/>
        <rFont val="Arial"/>
        <family val="2"/>
      </rPr>
      <t>JOELHO 45 GRAUS SOLDAVEL 50 mm</t>
    </r>
  </si>
  <si>
    <r>
      <rPr>
        <sz val="7"/>
        <rFont val="Arial"/>
        <family val="2"/>
      </rPr>
      <t>JOELHO 45 GRAUS SOLDAVEL 60 mm</t>
    </r>
  </si>
  <si>
    <r>
      <rPr>
        <sz val="7"/>
        <rFont val="Arial"/>
        <family val="2"/>
      </rPr>
      <t>JOELHO 45 GRAUS SOLDAVEL 75 mm</t>
    </r>
  </si>
  <si>
    <r>
      <rPr>
        <sz val="7"/>
        <rFont val="Arial"/>
        <family val="2"/>
      </rPr>
      <t>JOELHO 45 GRAUS SOLDAVEL 85 mm</t>
    </r>
  </si>
  <si>
    <r>
      <rPr>
        <sz val="7"/>
        <rFont val="Arial"/>
        <family val="2"/>
      </rPr>
      <t>JOELHO 45 GRAUS SOLDAVEL 110 mm</t>
    </r>
  </si>
  <si>
    <r>
      <rPr>
        <sz val="7"/>
        <rFont val="Arial"/>
        <family val="2"/>
      </rPr>
      <t>JOELHO 90 GRAUS SOLDAVEL DIAMETRO 20 MM</t>
    </r>
  </si>
  <si>
    <r>
      <rPr>
        <sz val="7"/>
        <rFont val="Arial"/>
        <family val="2"/>
      </rPr>
      <t>JOELHO 90 GRAUS SOLDAVEL DIAMETRO 25 MM</t>
    </r>
  </si>
  <si>
    <r>
      <rPr>
        <sz val="7"/>
        <rFont val="Arial"/>
        <family val="2"/>
      </rPr>
      <t>JOELHO 90 GRAUS SOLDAVEL DIAMETRO 32 MM (1")</t>
    </r>
  </si>
  <si>
    <r>
      <rPr>
        <sz val="7"/>
        <rFont val="Arial"/>
        <family val="2"/>
      </rPr>
      <t>JOELHO 90 GRAUS SOLDAVEL DIAMETRO 40 mm (1.1/4")</t>
    </r>
  </si>
  <si>
    <r>
      <rPr>
        <sz val="7"/>
        <rFont val="Arial"/>
        <family val="2"/>
      </rPr>
      <t>JOELHO 90 GRAUS SOLDAVEL 50 mm (MARROM)</t>
    </r>
  </si>
  <si>
    <r>
      <rPr>
        <sz val="7"/>
        <rFont val="Arial"/>
        <family val="2"/>
      </rPr>
      <t>JOELHO 90 GRAUS SOLDAVEL DIAMETRO 60 mm</t>
    </r>
  </si>
  <si>
    <r>
      <rPr>
        <sz val="7"/>
        <rFont val="Arial"/>
        <family val="2"/>
      </rPr>
      <t>JOELHO 90 GRAUS SOLDAVEL DIAMETRO 75 mm</t>
    </r>
  </si>
  <si>
    <r>
      <rPr>
        <sz val="7"/>
        <rFont val="Arial"/>
        <family val="2"/>
      </rPr>
      <t>JOELHO 90 GRAUS SOLDAVEL DIAMETRO 85 mm</t>
    </r>
  </si>
  <si>
    <r>
      <rPr>
        <sz val="7"/>
        <rFont val="Arial"/>
        <family val="2"/>
      </rPr>
      <t>JOELHO 90 GRAUS SOLDAVEL DIAMETRO 110 mm (MARROM)</t>
    </r>
  </si>
  <si>
    <r>
      <rPr>
        <sz val="7"/>
        <rFont val="Arial"/>
        <family val="2"/>
      </rPr>
      <t>JOELHO REDUCAO 90 GR.SOLD. 32 mm X 25 mm</t>
    </r>
  </si>
  <si>
    <r>
      <rPr>
        <sz val="7"/>
        <rFont val="Arial"/>
        <family val="2"/>
      </rPr>
      <t>JOELHO 90 GRAUS ROSCAVEL 1/2" (MARROM)</t>
    </r>
  </si>
  <si>
    <r>
      <rPr>
        <sz val="7"/>
        <rFont val="Arial"/>
        <family val="2"/>
      </rPr>
      <t>JOELHO 90 GRAUS ROSCAVEL DIAMETRO 3/4"</t>
    </r>
  </si>
  <si>
    <r>
      <rPr>
        <sz val="7"/>
        <rFont val="Arial"/>
        <family val="2"/>
      </rPr>
      <t>JOELHO 90 GRAUS ROSCAVEL DIAMETRO 1"</t>
    </r>
  </si>
  <si>
    <r>
      <rPr>
        <sz val="7"/>
        <rFont val="Arial"/>
        <family val="2"/>
      </rPr>
      <t>JOELHO 90 GRAUS SOLDAVEL/ROSCA DIAM.20 X 1/2"</t>
    </r>
  </si>
  <si>
    <r>
      <rPr>
        <sz val="7"/>
        <rFont val="Arial"/>
        <family val="2"/>
      </rPr>
      <t>JOELHO 90 GRAUS SOLD./ROSCA 25 X 3/4"</t>
    </r>
  </si>
  <si>
    <r>
      <rPr>
        <sz val="7"/>
        <rFont val="Arial"/>
        <family val="2"/>
      </rPr>
      <t>JOELHO RED.90 GRAUS SOLD.C/BUCHA LATAO 25X1/2"</t>
    </r>
  </si>
  <si>
    <r>
      <rPr>
        <sz val="7"/>
        <rFont val="Arial"/>
        <family val="2"/>
      </rPr>
      <t>JOELHO REDUCAO 90 GRAUS SOLD./ROSCA 25 X 1/2"</t>
    </r>
  </si>
  <si>
    <r>
      <rPr>
        <sz val="7"/>
        <rFont val="Arial"/>
        <family val="2"/>
      </rPr>
      <t>JOELHO 90 GRAUS SOLD.C/BUCHA LATAO 20 X 1/2"</t>
    </r>
  </si>
  <si>
    <r>
      <rPr>
        <sz val="7"/>
        <rFont val="Arial"/>
        <family val="2"/>
      </rPr>
      <t>JOELHO 90 GRAUS SOLD. C/BUCHA LATAO 25 X 3/4"</t>
    </r>
  </si>
  <si>
    <r>
      <rPr>
        <sz val="7"/>
        <rFont val="Arial"/>
        <family val="2"/>
      </rPr>
      <t>JOELHO RED.90 GR.C/ROSCA E BUC.LATAO 3/4"X1/2"</t>
    </r>
  </si>
  <si>
    <r>
      <rPr>
        <sz val="7"/>
        <rFont val="Arial"/>
        <family val="2"/>
      </rPr>
      <t>JOELHO DE REDUCAO 90 GRAUS SOLD.DIAM.25X20MM</t>
    </r>
  </si>
  <si>
    <r>
      <rPr>
        <sz val="7"/>
        <rFont val="Arial"/>
        <family val="2"/>
      </rPr>
      <t>JOELHO 90 GRAUS C/ROSCA E BUCHA LATAO DIAM.1/2"</t>
    </r>
  </si>
  <si>
    <r>
      <rPr>
        <sz val="7"/>
        <rFont val="Arial"/>
        <family val="2"/>
      </rPr>
      <t>JOELHO 90 GRAUS C/ROSCA E BUCHA LATAO DIAM. 3/4</t>
    </r>
  </si>
  <si>
    <r>
      <rPr>
        <sz val="7"/>
        <rFont val="Arial"/>
        <family val="2"/>
      </rPr>
      <t>T E</t>
    </r>
  </si>
  <si>
    <r>
      <rPr>
        <sz val="7"/>
        <rFont val="Arial"/>
        <family val="2"/>
      </rPr>
      <t>TE 90 GRAUS SOLDAVEL DIAMETRO 20 mm</t>
    </r>
  </si>
  <si>
    <r>
      <rPr>
        <sz val="7"/>
        <rFont val="Arial"/>
        <family val="2"/>
      </rPr>
      <t>TE 90 GRAUS SOLDAVEL DIAMETRO 25 mm</t>
    </r>
  </si>
  <si>
    <r>
      <rPr>
        <sz val="7"/>
        <rFont val="Arial"/>
        <family val="2"/>
      </rPr>
      <t>TE 90 GRAUS SOLDAVEL DIAMETRO 32 mm</t>
    </r>
  </si>
  <si>
    <r>
      <rPr>
        <sz val="7"/>
        <rFont val="Arial"/>
        <family val="2"/>
      </rPr>
      <t>TE 90 GRAUS SOLDAVEL DIAMETRO 40 mm</t>
    </r>
  </si>
  <si>
    <r>
      <rPr>
        <sz val="7"/>
        <rFont val="Arial"/>
        <family val="2"/>
      </rPr>
      <t>TE 90 GRAUS SOLDAVEL DIAMETRO 50 mm</t>
    </r>
  </si>
  <si>
    <r>
      <rPr>
        <sz val="7"/>
        <rFont val="Arial"/>
        <family val="2"/>
      </rPr>
      <t>TE 90 GRAUS SOLDAVEL DIMETRO 60 mm</t>
    </r>
  </si>
  <si>
    <r>
      <rPr>
        <sz val="7"/>
        <rFont val="Arial"/>
        <family val="2"/>
      </rPr>
      <t>TE 90 GRAUS SOLDAVEL DIAMETRO 75 mm</t>
    </r>
  </si>
  <si>
    <r>
      <rPr>
        <sz val="7"/>
        <rFont val="Arial"/>
        <family val="2"/>
      </rPr>
      <t>TE 90 GRAUS SOLDAVEL DIAMETRO 85 mm</t>
    </r>
  </si>
  <si>
    <r>
      <rPr>
        <sz val="7"/>
        <rFont val="Arial"/>
        <family val="2"/>
      </rPr>
      <t>TE 90 GRAUS SOLDAVEL DIAMETRO 110 mm</t>
    </r>
  </si>
  <si>
    <r>
      <rPr>
        <sz val="7"/>
        <rFont val="Arial"/>
        <family val="2"/>
      </rPr>
      <t>TE DE REDUCAO 90 GRAUS SOLDAVEL 25 X 20 mm</t>
    </r>
  </si>
  <si>
    <r>
      <rPr>
        <sz val="7"/>
        <rFont val="Arial"/>
        <family val="2"/>
      </rPr>
      <t>TE REDUCAO 90 GRAUS SOLDAVEL 32 X 25 mm</t>
    </r>
  </si>
  <si>
    <r>
      <rPr>
        <sz val="7"/>
        <rFont val="Arial"/>
        <family val="2"/>
      </rPr>
      <t>TE REDUCAO 90 GRAUS SOLDAVEL 40 X 32 mm</t>
    </r>
  </si>
  <si>
    <r>
      <rPr>
        <sz val="7"/>
        <rFont val="Arial"/>
        <family val="2"/>
      </rPr>
      <t>TE DE REDUCAO 90 GRAUS SOLD.50 X 20 MM</t>
    </r>
  </si>
  <si>
    <r>
      <rPr>
        <sz val="7"/>
        <rFont val="Arial"/>
        <family val="2"/>
      </rPr>
      <t>TE REDUCAO 90 GRAUS SOLDAVEL 50 X 25 mm</t>
    </r>
  </si>
  <si>
    <r>
      <rPr>
        <sz val="7"/>
        <rFont val="Arial"/>
        <family val="2"/>
      </rPr>
      <t>TE REDUCAO 90 GRAUS SOLDAVEL 50 X 32 mm</t>
    </r>
  </si>
  <si>
    <r>
      <rPr>
        <sz val="7"/>
        <rFont val="Arial"/>
        <family val="2"/>
      </rPr>
      <t>TE REDUCAO 90 GRAUS SOLDAVEL 50 X 40 mm</t>
    </r>
  </si>
  <si>
    <r>
      <rPr>
        <sz val="7"/>
        <rFont val="Arial"/>
        <family val="2"/>
      </rPr>
      <t>TE DE REDUCAO 90 GRAUS SOLDAVEL 75 X 50 MM</t>
    </r>
  </si>
  <si>
    <r>
      <rPr>
        <sz val="7"/>
        <rFont val="Arial"/>
        <family val="2"/>
      </rPr>
      <t>TE DE REDUCAO 90 GRAUS SOLDAVEL 85 X 60 MM</t>
    </r>
  </si>
  <si>
    <r>
      <rPr>
        <sz val="7"/>
        <rFont val="Arial"/>
        <family val="2"/>
      </rPr>
      <t>TE DE REDUCAO 90 GRAUS SOLDAVEL 110 X 60 MM</t>
    </r>
  </si>
  <si>
    <r>
      <rPr>
        <sz val="7"/>
        <rFont val="Arial"/>
        <family val="2"/>
      </rPr>
      <t>TE REDUÇÃO 90º SOLD.C/ROSCA 32 X 32 X 3/4"</t>
    </r>
  </si>
  <si>
    <r>
      <rPr>
        <sz val="7"/>
        <rFont val="Arial"/>
        <family val="2"/>
      </rPr>
      <t>TE REDUCAO 90 GRAUS SOLD.C/ROSCA 25X25X1/2"</t>
    </r>
  </si>
  <si>
    <r>
      <rPr>
        <sz val="7"/>
        <rFont val="Arial"/>
        <family val="2"/>
      </rPr>
      <t>TE 90 GR.SOLD.C/ROSCA NA BOLSA CENT.20X20X1/2"</t>
    </r>
  </si>
  <si>
    <r>
      <rPr>
        <sz val="7"/>
        <rFont val="Arial"/>
        <family val="2"/>
      </rPr>
      <t>TE90 GR.SOLD.C/ROSCA NA BOLSA CENT.25X25X3/4"</t>
    </r>
  </si>
  <si>
    <r>
      <rPr>
        <sz val="7"/>
        <rFont val="Arial"/>
        <family val="2"/>
      </rPr>
      <t>TE 90 GR.SOLD.C/BUC.LATAO NA BOLSA CENT.20X20X1/2"</t>
    </r>
  </si>
  <si>
    <r>
      <rPr>
        <sz val="7"/>
        <rFont val="Arial"/>
        <family val="2"/>
      </rPr>
      <t>TE 90 GR.SOLD.C/BUC.LATAO NA BOLSA CENT.25X25X3/4"</t>
    </r>
  </si>
  <si>
    <r>
      <rPr>
        <sz val="7"/>
        <rFont val="Arial"/>
        <family val="2"/>
      </rPr>
      <t>TE RED.SOLD.90GR.BUC.LATAO BOLSA CENT.25X25X1/2"</t>
    </r>
  </si>
  <si>
    <r>
      <rPr>
        <sz val="7"/>
        <rFont val="Arial"/>
        <family val="2"/>
      </rPr>
      <t>U N I A O</t>
    </r>
  </si>
  <si>
    <r>
      <rPr>
        <sz val="7"/>
        <rFont val="Arial"/>
        <family val="2"/>
      </rPr>
      <t>UNIAO SOLDAVEL DIAMETRO 20 mm</t>
    </r>
  </si>
  <si>
    <r>
      <rPr>
        <sz val="7"/>
        <rFont val="Arial"/>
        <family val="2"/>
      </rPr>
      <t>UNIAO SOLDAVEL DIAMETRO 25 mm</t>
    </r>
  </si>
  <si>
    <r>
      <rPr>
        <sz val="7"/>
        <rFont val="Arial"/>
        <family val="2"/>
      </rPr>
      <t>UNIAO SOLDAVEL DIAMETRO 32 mm</t>
    </r>
  </si>
  <si>
    <r>
      <rPr>
        <sz val="7"/>
        <rFont val="Arial"/>
        <family val="2"/>
      </rPr>
      <t>UNIAO SOLDAVEL DIAMETRO 40 mm</t>
    </r>
  </si>
  <si>
    <r>
      <rPr>
        <sz val="7"/>
        <rFont val="Arial"/>
        <family val="2"/>
      </rPr>
      <t>UNIAO SOLDAVEL DIAMETRO 50 mm</t>
    </r>
  </si>
  <si>
    <r>
      <rPr>
        <sz val="7"/>
        <rFont val="Arial"/>
        <family val="2"/>
      </rPr>
      <t>UNIAO SOLDAVEL DIAMETRO 60 mm</t>
    </r>
  </si>
  <si>
    <r>
      <rPr>
        <sz val="7"/>
        <rFont val="Arial"/>
        <family val="2"/>
      </rPr>
      <t>UNIAO SOLDAVEL DIAMETRO 75 mm</t>
    </r>
  </si>
  <si>
    <r>
      <rPr>
        <sz val="7"/>
        <rFont val="Arial"/>
        <family val="2"/>
      </rPr>
      <t>A D E S I V O S:</t>
    </r>
  </si>
  <si>
    <r>
      <rPr>
        <sz val="7"/>
        <rFont val="Arial"/>
        <family val="2"/>
      </rPr>
      <t>ADESIVO PLASTICO - FRASCO 850 G</t>
    </r>
  </si>
  <si>
    <r>
      <rPr>
        <sz val="7"/>
        <rFont val="Arial"/>
        <family val="2"/>
      </rPr>
      <t>ADESIVO PLASTICO - BISNAGA 75 G</t>
    </r>
  </si>
  <si>
    <r>
      <rPr>
        <sz val="7"/>
        <rFont val="Arial"/>
        <family val="2"/>
      </rPr>
      <t>SOLUCAO LIMPADORA 200 CM3</t>
    </r>
  </si>
  <si>
    <r>
      <rPr>
        <sz val="7"/>
        <rFont val="Arial"/>
        <family val="2"/>
      </rPr>
      <t>SOLUCAO LIMPADORA 1000 CM3</t>
    </r>
  </si>
  <si>
    <r>
      <rPr>
        <sz val="7"/>
        <rFont val="Arial"/>
        <family val="2"/>
      </rPr>
      <t>C U R V A S</t>
    </r>
  </si>
  <si>
    <r>
      <rPr>
        <sz val="7"/>
        <rFont val="Arial"/>
        <family val="2"/>
      </rPr>
      <t>CURVA 90 GRAUS SOLDAVEL DIAMETRO 20 mm</t>
    </r>
  </si>
  <si>
    <r>
      <rPr>
        <sz val="7"/>
        <rFont val="Arial"/>
        <family val="2"/>
      </rPr>
      <t>CURVA 90 GRAUS SOLDAVEL DIAMETRO 25 mm</t>
    </r>
  </si>
  <si>
    <r>
      <rPr>
        <sz val="7"/>
        <rFont val="Arial"/>
        <family val="2"/>
      </rPr>
      <t>CURVA 90 GRAUS SOLDAVEL DIAMETRO 32 mm</t>
    </r>
  </si>
  <si>
    <r>
      <rPr>
        <sz val="7"/>
        <rFont val="Arial"/>
        <family val="2"/>
      </rPr>
      <t>CURVA 90 GRAUS SOLDAVEL DIAMETRO 40 mm</t>
    </r>
  </si>
  <si>
    <r>
      <rPr>
        <sz val="7"/>
        <rFont val="Arial"/>
        <family val="2"/>
      </rPr>
      <t>CURVA 90 GRAUS SOLDAVEL DIAMETRO 50 mm</t>
    </r>
  </si>
  <si>
    <r>
      <rPr>
        <sz val="7"/>
        <rFont val="Arial"/>
        <family val="2"/>
      </rPr>
      <t>CURVA 90 GRAUS SOLDAVEL DIAMETRO 60 mm</t>
    </r>
  </si>
  <si>
    <r>
      <rPr>
        <sz val="7"/>
        <rFont val="Arial"/>
        <family val="2"/>
      </rPr>
      <t>CURVA 45º DIAMETRO 50 MM</t>
    </r>
  </si>
  <si>
    <r>
      <rPr>
        <sz val="7"/>
        <rFont val="Arial"/>
        <family val="2"/>
      </rPr>
      <t>CURVA 45 GRAUS SOLDAVEL DIAMETRO 75 MM</t>
    </r>
  </si>
  <si>
    <r>
      <rPr>
        <sz val="7"/>
        <rFont val="Arial"/>
        <family val="2"/>
      </rPr>
      <t>C R U Z E T A S</t>
    </r>
  </si>
  <si>
    <r>
      <rPr>
        <sz val="7"/>
        <rFont val="Arial"/>
        <family val="2"/>
      </rPr>
      <t>CRUZETA SOLDAVEL DIAMETRO 25 mm</t>
    </r>
  </si>
  <si>
    <r>
      <rPr>
        <sz val="7"/>
        <rFont val="Arial"/>
        <family val="2"/>
      </rPr>
      <t>CRUZETA SOLDAVEL DIAMETRO 50 mm</t>
    </r>
  </si>
  <si>
    <r>
      <rPr>
        <sz val="7"/>
        <rFont val="Arial"/>
        <family val="2"/>
      </rPr>
      <t>PLUG</t>
    </r>
  </si>
  <si>
    <r>
      <rPr>
        <sz val="7"/>
        <rFont val="Arial"/>
        <family val="2"/>
      </rPr>
      <t>S/U</t>
    </r>
  </si>
  <si>
    <r>
      <rPr>
        <sz val="7"/>
        <rFont val="Arial"/>
        <family val="2"/>
      </rPr>
      <t>PLUG PVC COM ROSCA 1/2"</t>
    </r>
  </si>
  <si>
    <r>
      <rPr>
        <sz val="7"/>
        <rFont val="Arial"/>
        <family val="2"/>
      </rPr>
      <t>E S G O T O  S A N I T A R I O</t>
    </r>
  </si>
  <si>
    <r>
      <rPr>
        <sz val="7"/>
        <rFont val="Arial"/>
        <family val="2"/>
      </rPr>
      <t>BUCHA DE REDUCAO LONGA DIAM. 50 X 40 MM</t>
    </r>
  </si>
  <si>
    <r>
      <rPr>
        <sz val="7"/>
        <rFont val="Arial"/>
        <family val="2"/>
      </rPr>
      <t>BUCHA DE REDUÇÃO SOLDAVEL LONGA 75 X 50 MM</t>
    </r>
  </si>
  <si>
    <r>
      <rPr>
        <sz val="7"/>
        <rFont val="Arial"/>
        <family val="2"/>
      </rPr>
      <t>BUCHA DE REDUÇÃO SOLDAVEL CURTA 110 X 60 MM</t>
    </r>
  </si>
  <si>
    <r>
      <rPr>
        <sz val="7"/>
        <rFont val="Arial"/>
        <family val="2"/>
      </rPr>
      <t>CAP DIAMETRO 50 MM ESGOTO PRIMARIO</t>
    </r>
  </si>
  <si>
    <r>
      <rPr>
        <sz val="7"/>
        <rFont val="Arial"/>
        <family val="2"/>
      </rPr>
      <t>CAP DIAMETRO 75 MM ESGOTO PRIMARIO</t>
    </r>
  </si>
  <si>
    <r>
      <rPr>
        <sz val="7"/>
        <rFont val="Arial"/>
        <family val="2"/>
      </rPr>
      <t>CAP DIAMETRO 100 MM ESGOTO PRIMARIO</t>
    </r>
  </si>
  <si>
    <r>
      <rPr>
        <sz val="7"/>
        <rFont val="Arial"/>
        <family val="2"/>
      </rPr>
      <t>C O R P O DE C A I X A  S I F O N A D A/R A L O</t>
    </r>
  </si>
  <si>
    <r>
      <rPr>
        <sz val="7"/>
        <rFont val="Arial"/>
        <family val="2"/>
      </rPr>
      <t>CORPO CX. SIFONADA DIAM. 100 X 100 X 40/50</t>
    </r>
  </si>
  <si>
    <r>
      <rPr>
        <sz val="7"/>
        <rFont val="Arial"/>
        <family val="2"/>
      </rPr>
      <t>CORPO CX. SIFONADA DIAM. 100 X 150 X 50</t>
    </r>
  </si>
  <si>
    <r>
      <rPr>
        <sz val="7"/>
        <rFont val="Arial"/>
        <family val="2"/>
      </rPr>
      <t>CORPO CX. SIFONADA DIAM. 150 X 150 X 50</t>
    </r>
  </si>
  <si>
    <r>
      <rPr>
        <sz val="7"/>
        <rFont val="Arial"/>
        <family val="2"/>
      </rPr>
      <t>CORPO CX. SIFONADA DIAM. 150 X 185 X 75</t>
    </r>
  </si>
  <si>
    <r>
      <rPr>
        <sz val="7"/>
        <rFont val="Arial"/>
        <family val="2"/>
      </rPr>
      <t>CORPO CX. SIFONADA DIAM. 250 X 172 X 50</t>
    </r>
  </si>
  <si>
    <r>
      <rPr>
        <sz val="7"/>
        <rFont val="Arial"/>
        <family val="2"/>
      </rPr>
      <t>CORPO CX. SIFONADA DIAM. 250 X 230 X 75</t>
    </r>
  </si>
  <si>
    <r>
      <rPr>
        <sz val="7"/>
        <rFont val="Arial"/>
        <family val="2"/>
      </rPr>
      <t>CORPO DE CAIXA SECA DIAM. 100 X 100 X 40</t>
    </r>
  </si>
  <si>
    <r>
      <rPr>
        <sz val="7"/>
        <rFont val="Arial"/>
        <family val="2"/>
      </rPr>
      <t>CORPO RALO SIFONADO CONICO DIAM. 100 X 40</t>
    </r>
  </si>
  <si>
    <r>
      <rPr>
        <sz val="7"/>
        <rFont val="Arial"/>
        <family val="2"/>
      </rPr>
      <t>CORPO RALO SECO CONICO DIAM. 100 X 40 MM</t>
    </r>
  </si>
  <si>
    <r>
      <rPr>
        <sz val="7"/>
        <rFont val="Arial"/>
        <family val="2"/>
      </rPr>
      <t>CORPO RALO SECO CILINDRICO 100 X 40</t>
    </r>
  </si>
  <si>
    <r>
      <rPr>
        <sz val="7"/>
        <rFont val="Arial"/>
        <family val="2"/>
      </rPr>
      <t>CORPO RALO SIFONADO CILINDRICO 100 X 40</t>
    </r>
  </si>
  <si>
    <r>
      <rPr>
        <sz val="7"/>
        <rFont val="Arial"/>
        <family val="2"/>
      </rPr>
      <t>CORPO RALO SIFONADO QUADRADO 100 X 53 X 40</t>
    </r>
  </si>
  <si>
    <r>
      <rPr>
        <sz val="7"/>
        <rFont val="Arial"/>
        <family val="2"/>
      </rPr>
      <t>PROLONGAMENTO DE CX.SIFONADA 100 MM</t>
    </r>
  </si>
  <si>
    <r>
      <rPr>
        <sz val="7"/>
        <rFont val="Arial"/>
        <family val="2"/>
      </rPr>
      <t>PROLONGAMENTO DE CX.SINFONADA 150 MM</t>
    </r>
  </si>
  <si>
    <r>
      <rPr>
        <sz val="7"/>
        <rFont val="Arial"/>
        <family val="2"/>
      </rPr>
      <t>PROLONGAMENTO DE CX.SINFONADA250 MM</t>
    </r>
  </si>
  <si>
    <r>
      <rPr>
        <sz val="7"/>
        <rFont val="Arial"/>
        <family val="2"/>
      </rPr>
      <t>CURVA 45 GRAUS DIAMETRO 40 MM</t>
    </r>
  </si>
  <si>
    <r>
      <rPr>
        <sz val="7"/>
        <rFont val="Arial"/>
        <family val="2"/>
      </rPr>
      <t>CURVA 45 GRAUS DIAMETRO 100 MM</t>
    </r>
  </si>
  <si>
    <r>
      <rPr>
        <sz val="7"/>
        <rFont val="Arial"/>
        <family val="2"/>
      </rPr>
      <t>CURVA 90 GRAUS CURTA DIAM. 40 MM</t>
    </r>
  </si>
  <si>
    <r>
      <rPr>
        <sz val="7"/>
        <rFont val="Arial"/>
        <family val="2"/>
      </rPr>
      <t>CURVA 90 GRAUS CURTA DIAM. 50 MM</t>
    </r>
  </si>
  <si>
    <r>
      <rPr>
        <sz val="7"/>
        <rFont val="Arial"/>
        <family val="2"/>
      </rPr>
      <t>CURVA 90 GRAUS CURTA DIAM. 75 MM</t>
    </r>
  </si>
  <si>
    <r>
      <rPr>
        <sz val="7"/>
        <rFont val="Arial"/>
        <family val="2"/>
      </rPr>
      <t>CURVA 90 GRAUS CURTA DIAM. 100 MM</t>
    </r>
  </si>
  <si>
    <r>
      <rPr>
        <sz val="7"/>
        <rFont val="Arial"/>
        <family val="2"/>
      </rPr>
      <t>CURVA 90 GRAUS LONGA DIAM. 40 MM</t>
    </r>
  </si>
  <si>
    <r>
      <rPr>
        <sz val="7"/>
        <rFont val="Arial"/>
        <family val="2"/>
      </rPr>
      <t>CURVA 90 GRAUS LONGA DIAM. 50 MM</t>
    </r>
  </si>
  <si>
    <r>
      <rPr>
        <sz val="7"/>
        <rFont val="Arial"/>
        <family val="2"/>
      </rPr>
      <t>CURVA 90 GRAUS LONGA DIAM. 75 MM</t>
    </r>
  </si>
  <si>
    <r>
      <rPr>
        <sz val="7"/>
        <rFont val="Arial"/>
        <family val="2"/>
      </rPr>
      <t>CURVA 90 GRAUS LONGA DIAM. 100 MM</t>
    </r>
  </si>
  <si>
    <r>
      <rPr>
        <sz val="7"/>
        <rFont val="Arial"/>
        <family val="2"/>
      </rPr>
      <t>G R E L H A S</t>
    </r>
  </si>
  <si>
    <r>
      <rPr>
        <sz val="7"/>
        <rFont val="Arial"/>
        <family val="2"/>
      </rPr>
      <t>GRELHA QUADRADA ACO INOX ROTATIVO DIAM.100 MM</t>
    </r>
  </si>
  <si>
    <r>
      <rPr>
        <sz val="7"/>
        <rFont val="Arial"/>
        <family val="2"/>
      </rPr>
      <t>GRELHA QUADRADA ACO INOX ROTATIVO DIAM.150 MM</t>
    </r>
  </si>
  <si>
    <r>
      <rPr>
        <sz val="7"/>
        <rFont val="Arial"/>
        <family val="2"/>
      </rPr>
      <t>GRELHA QUADRADA ACO INOX SIMP. DIAM. 100 MM</t>
    </r>
  </si>
  <si>
    <r>
      <rPr>
        <sz val="7"/>
        <rFont val="Arial"/>
        <family val="2"/>
      </rPr>
      <t>GRELHA QUADRADA ACO INOX SIMPLES DIAM.150 MM</t>
    </r>
  </si>
  <si>
    <r>
      <rPr>
        <sz val="7"/>
        <rFont val="Arial"/>
        <family val="2"/>
      </rPr>
      <t>GRELHA QUADRADA BRANCA DIAM. 100 MM</t>
    </r>
  </si>
  <si>
    <r>
      <rPr>
        <sz val="7"/>
        <rFont val="Arial"/>
        <family val="2"/>
      </rPr>
      <t>GRELHA QUADRADA BRANCA DIAM. 150 MM</t>
    </r>
  </si>
  <si>
    <r>
      <rPr>
        <sz val="7"/>
        <rFont val="Arial"/>
        <family val="2"/>
      </rPr>
      <t>GRELHA QUADRADA CROMADA DIAM. 150 MM</t>
    </r>
  </si>
  <si>
    <r>
      <rPr>
        <sz val="7"/>
        <rFont val="Arial"/>
        <family val="2"/>
      </rPr>
      <t>GRELHA QUADRADA CROMADA DIAMETRO 100 MM</t>
    </r>
  </si>
  <si>
    <r>
      <rPr>
        <sz val="7"/>
        <rFont val="Arial"/>
        <family val="2"/>
      </rPr>
      <t>GRELHA REDONDA ACO INOX ROTATIVA DIAM. 100 MM</t>
    </r>
  </si>
  <si>
    <r>
      <rPr>
        <sz val="7"/>
        <rFont val="Arial"/>
        <family val="2"/>
      </rPr>
      <t>GRELHA REDONDA ACO INOX ROTATIVA DIAM. 150 MM</t>
    </r>
  </si>
  <si>
    <r>
      <rPr>
        <sz val="7"/>
        <rFont val="Arial"/>
        <family val="2"/>
      </rPr>
      <t>GRELHA REDONDA ACO INOX SIMPLES DIAM. 100 MM</t>
    </r>
  </si>
  <si>
    <r>
      <rPr>
        <sz val="7"/>
        <rFont val="Arial"/>
        <family val="2"/>
      </rPr>
      <t>GRELHA REDONDA ACO INOX SIMPLES DIAM. 150 MM</t>
    </r>
  </si>
  <si>
    <r>
      <rPr>
        <sz val="7"/>
        <rFont val="Arial"/>
        <family val="2"/>
      </rPr>
      <t>GRELHA REDONDA BRANCA DIAM. 100 MM</t>
    </r>
  </si>
  <si>
    <r>
      <rPr>
        <sz val="7"/>
        <rFont val="Arial"/>
        <family val="2"/>
      </rPr>
      <t>GRELHA REDONDA BRANCA DIAM. 150 MM</t>
    </r>
  </si>
  <si>
    <r>
      <rPr>
        <sz val="7"/>
        <rFont val="Arial"/>
        <family val="2"/>
      </rPr>
      <t>GRELHA REDONDA CROMADA DIAM.100 MM</t>
    </r>
  </si>
  <si>
    <r>
      <rPr>
        <sz val="7"/>
        <rFont val="Arial"/>
        <family val="2"/>
      </rPr>
      <t>GRELHA REDONDA CROMADA DIAM.150 MM</t>
    </r>
  </si>
  <si>
    <r>
      <rPr>
        <sz val="7"/>
        <rFont val="Arial"/>
        <family val="2"/>
      </rPr>
      <t>D I V E R S O S</t>
    </r>
  </si>
  <si>
    <r>
      <rPr>
        <sz val="7"/>
        <rFont val="Arial"/>
        <family val="2"/>
      </rPr>
      <t>HIDROMETRO DIAM.RAMAL = 25 MM VAZAO =1,5 A 3 M3</t>
    </r>
  </si>
  <si>
    <r>
      <rPr>
        <sz val="7"/>
        <rFont val="Arial"/>
        <family val="2"/>
      </rPr>
      <t>KIT CAVALETE D=25MM P/HIDRÔM.1,5-3,0-5,0 M3/MURETA/CAIXA</t>
    </r>
  </si>
  <si>
    <r>
      <rPr>
        <sz val="7"/>
        <rFont val="Arial"/>
        <family val="2"/>
      </rPr>
      <t>INST.DE CONJ.MOTOR-BOMBA CENTRIFUGA DE 1 HP</t>
    </r>
  </si>
  <si>
    <r>
      <rPr>
        <sz val="7"/>
        <rFont val="Arial"/>
        <family val="2"/>
      </rPr>
      <t>BOMBA SUBMERSA VIBRATÓRIA</t>
    </r>
  </si>
  <si>
    <r>
      <rPr>
        <sz val="7"/>
        <rFont val="Arial"/>
        <family val="2"/>
      </rPr>
      <t>TAMPA P/CX.PASSAG.FERRO FUND.60X53</t>
    </r>
  </si>
  <si>
    <r>
      <rPr>
        <sz val="7"/>
        <rFont val="Arial"/>
        <family val="2"/>
      </rPr>
      <t>CAIXA DE PASSAGEM 60 X 60 CM</t>
    </r>
  </si>
  <si>
    <r>
      <rPr>
        <sz val="7"/>
        <rFont val="Arial"/>
        <family val="2"/>
      </rPr>
      <t>TAMPA DE CONCRETO P/CAIXA DE PASSAGEM</t>
    </r>
  </si>
  <si>
    <r>
      <rPr>
        <sz val="7"/>
        <rFont val="Arial"/>
        <family val="2"/>
      </rPr>
      <t>CAIXA DE AREIA 60 X 60 S/TAMPA</t>
    </r>
  </si>
  <si>
    <r>
      <rPr>
        <sz val="7"/>
        <rFont val="Arial"/>
        <family val="2"/>
      </rPr>
      <t>CAIXA DE AREIA 60X60CM C/GRELHA METALICA PADRÃO AGETOP</t>
    </r>
  </si>
  <si>
    <r>
      <rPr>
        <sz val="7"/>
        <rFont val="Arial"/>
        <family val="2"/>
      </rPr>
      <t>(CAIXA DE INSPECAO)-TAMPA CONCRETO E=5CM PARA...</t>
    </r>
  </si>
  <si>
    <r>
      <rPr>
        <sz val="7"/>
        <rFont val="Arial"/>
        <family val="2"/>
      </rPr>
      <t>(CAIXA DE INSPECAO)LASTRO DE CONCRETO PARA...</t>
    </r>
  </si>
  <si>
    <r>
      <rPr>
        <sz val="7"/>
        <rFont val="Arial"/>
        <family val="2"/>
      </rPr>
      <t>(CAIXA DE INSPECAO)-ALVEN.1/2 VEZ REVEST.PARA...</t>
    </r>
  </si>
  <si>
    <r>
      <rPr>
        <sz val="7"/>
        <rFont val="Arial"/>
        <family val="2"/>
      </rPr>
      <t>(CAIXA DE INSPECAO)ALVEN.1 VEZ REVEST.PARA...</t>
    </r>
  </si>
  <si>
    <r>
      <rPr>
        <sz val="7"/>
        <rFont val="Arial"/>
        <family val="2"/>
      </rPr>
      <t>(CAIXA DE INSPECAO)ESC.MANUAL C/APILOAM.FUNDO PARA...</t>
    </r>
  </si>
  <si>
    <r>
      <rPr>
        <sz val="7"/>
        <rFont val="Arial"/>
        <family val="2"/>
      </rPr>
      <t>TAMPA DE FERRO FUNDIDO T-33</t>
    </r>
  </si>
  <si>
    <r>
      <rPr>
        <sz val="7"/>
        <rFont val="Arial"/>
        <family val="2"/>
      </rPr>
      <t>TAMPAO DE FERRO FUNDIDO P/POCO DE VISITA DIAM. 60 CM P/ 13 T</t>
    </r>
  </si>
  <si>
    <r>
      <rPr>
        <sz val="7"/>
        <rFont val="Arial"/>
        <family val="2"/>
      </rPr>
      <t>TAMPAO DE FERRO FUNDIDO P/POCO DE VISITA DIAM. 60 CM P/ 30 T</t>
    </r>
  </si>
  <si>
    <r>
      <rPr>
        <sz val="7"/>
        <rFont val="Arial"/>
        <family val="2"/>
      </rPr>
      <t>CAIXA DE GORDURA E INSPEÇÃO EM PVC/ABS 19 LITROS COM TAMPA E PORTA TAMPA E CESTO DE LIMPEZA REMOVÍVEL</t>
    </r>
  </si>
  <si>
    <r>
      <rPr>
        <sz val="7"/>
        <rFont val="Arial"/>
        <family val="2"/>
      </rPr>
      <t>CAIXA DE GORDURA 50 l. CONCRETO PADRÃO AGETOP IMPERMEABILIZADA</t>
    </r>
  </si>
  <si>
    <r>
      <rPr>
        <sz val="7"/>
        <rFont val="Arial"/>
        <family val="2"/>
      </rPr>
      <t>CAIXA DE GORDURA 100 L CONCRETO PADRÃO AGETOP IMPERMEABILIZADA</t>
    </r>
  </si>
  <si>
    <r>
      <rPr>
        <sz val="7"/>
        <rFont val="Arial"/>
        <family val="2"/>
      </rPr>
      <t>CAIXA DE GORDURA 120 L. CONCRETO PADRÃO AGETOP IMPERMEABILIZADA</t>
    </r>
  </si>
  <si>
    <r>
      <rPr>
        <sz val="7"/>
        <rFont val="Arial"/>
        <family val="2"/>
      </rPr>
      <t>CAIXA DAGUA POLIETILENO 500 LTS.C/TAMPA</t>
    </r>
  </si>
  <si>
    <r>
      <rPr>
        <sz val="7"/>
        <rFont val="Arial"/>
        <family val="2"/>
      </rPr>
      <t>CAIXA DAGUA POLIETILENO 1000 LTS. C/TAMPA</t>
    </r>
  </si>
  <si>
    <r>
      <rPr>
        <sz val="7"/>
        <rFont val="Arial"/>
        <family val="2"/>
      </rPr>
      <t>FOSSA SEPTICA 1500 LITROS COM IMPERMEABILIZAÇÃO</t>
    </r>
  </si>
  <si>
    <r>
      <rPr>
        <sz val="7"/>
        <rFont val="Arial"/>
        <family val="2"/>
      </rPr>
      <t>FOSSA SEPTICA 2500 LITROS COM IMPERMEABILIZAÇÃO</t>
    </r>
  </si>
  <si>
    <r>
      <rPr>
        <sz val="7"/>
        <rFont val="Arial"/>
        <family val="2"/>
      </rPr>
      <t>FOSSA SEPTICA 3000 LITROS COM IMPERMEABILIZAÇÃO</t>
    </r>
  </si>
  <si>
    <r>
      <rPr>
        <sz val="7"/>
        <rFont val="Arial"/>
        <family val="2"/>
      </rPr>
      <t>FOSSA SEPTICA 4500 LITROS COM IMPERMEABILIZAÇÃO</t>
    </r>
  </si>
  <si>
    <r>
      <rPr>
        <sz val="7"/>
        <rFont val="Arial"/>
        <family val="2"/>
      </rPr>
      <t>FOSSA SEPTICA 8700 LITROS COM IMPERMEABILIZAÇÃO</t>
    </r>
  </si>
  <si>
    <r>
      <rPr>
        <sz val="7"/>
        <rFont val="Arial"/>
        <family val="2"/>
      </rPr>
      <t>SUMIDOURO D:1,60 PROF.4,5 M</t>
    </r>
  </si>
  <si>
    <r>
      <rPr>
        <sz val="7"/>
        <rFont val="Arial"/>
        <family val="2"/>
      </rPr>
      <t>RES.METALICO TAÇA AÇO PATINÁVEL-V=5M3-COL.SEC.H=6M+FUNDAÇÃO+ LOGOTIPO</t>
    </r>
  </si>
  <si>
    <r>
      <rPr>
        <sz val="7"/>
        <rFont val="Arial"/>
        <family val="2"/>
      </rPr>
      <t>RES.METALICO TAÇA AÇO PATINÁVEL-V=10M3-COL.SEC.H=6M+FUNDAÇÃO+ LOGOTIPO</t>
    </r>
  </si>
  <si>
    <r>
      <rPr>
        <sz val="7"/>
        <rFont val="Arial"/>
        <family val="2"/>
      </rPr>
      <t>RES.METALICO TAÇA AÇO PATINÁVEL-V=15M3-COL.SEC.H=6M+FUNDAÇÃO+ LOGOTIPO</t>
    </r>
  </si>
  <si>
    <r>
      <rPr>
        <sz val="7"/>
        <rFont val="Arial"/>
        <family val="2"/>
      </rPr>
      <t>RES.METALICO TAÇA AÇO PATINÁVEL-V=20M3-COL.SEC.H=6M+FUNDAÇÃO+ LOGOTIPO</t>
    </r>
  </si>
  <si>
    <r>
      <rPr>
        <sz val="7"/>
        <rFont val="Arial"/>
        <family val="2"/>
      </rPr>
      <t>TERMINAL DE VENTILACAO DIAMETRO 50 MM</t>
    </r>
  </si>
  <si>
    <r>
      <rPr>
        <sz val="7"/>
        <rFont val="Arial"/>
        <family val="2"/>
      </rPr>
      <t>TORNEIRA BOIA DIAMETRO (3/4") 20 MM</t>
    </r>
  </si>
  <si>
    <r>
      <rPr>
        <sz val="7"/>
        <rFont val="Arial"/>
        <family val="2"/>
      </rPr>
      <t>TORNEIRA BOIA DIAMETRO 1" (25 MM )</t>
    </r>
  </si>
  <si>
    <r>
      <rPr>
        <sz val="7"/>
        <rFont val="Arial"/>
        <family val="2"/>
      </rPr>
      <t>TORNEIRA BOIA DIAMETRO 1.1/4" - 32 MM</t>
    </r>
  </si>
  <si>
    <r>
      <rPr>
        <sz val="7"/>
        <rFont val="Arial"/>
        <family val="2"/>
      </rPr>
      <t>TORNEIRA BOIA DIAMETRO 1.1/2" (40 MM)</t>
    </r>
  </si>
  <si>
    <r>
      <rPr>
        <sz val="7"/>
        <rFont val="Arial"/>
        <family val="2"/>
      </rPr>
      <t>TORNEIRA BOIA DIAMETRO 2" (50 MM)</t>
    </r>
  </si>
  <si>
    <r>
      <rPr>
        <sz val="7"/>
        <rFont val="Arial"/>
        <family val="2"/>
      </rPr>
      <t>JOELHO 45 GRAUS DIAMETRO 40 MM</t>
    </r>
  </si>
  <si>
    <r>
      <rPr>
        <sz val="7"/>
        <rFont val="Arial"/>
        <family val="2"/>
      </rPr>
      <t>JOELHO 45 GRAUS DIAMETRO 50 MM</t>
    </r>
  </si>
  <si>
    <r>
      <rPr>
        <sz val="7"/>
        <rFont val="Arial"/>
        <family val="2"/>
      </rPr>
      <t>JOELHO 45 GRAUS DIAMETRO 75 MM</t>
    </r>
  </si>
  <si>
    <r>
      <rPr>
        <sz val="7"/>
        <rFont val="Arial"/>
        <family val="2"/>
      </rPr>
      <t>JOELHO 45 GRAUS DIAMETRO 100 MM</t>
    </r>
  </si>
  <si>
    <r>
      <rPr>
        <sz val="7"/>
        <rFont val="Arial"/>
        <family val="2"/>
      </rPr>
      <t>JOELHO 90 GRAUS C/ANEL 40 mm</t>
    </r>
  </si>
  <si>
    <r>
      <rPr>
        <sz val="7"/>
        <rFont val="Arial"/>
        <family val="2"/>
      </rPr>
      <t>JOELHO 90 GRAUS C/ANEL 50 MM</t>
    </r>
  </si>
  <si>
    <r>
      <rPr>
        <sz val="7"/>
        <rFont val="Arial"/>
        <family val="2"/>
      </rPr>
      <t>JOELHO 90 GRAUS DIAMETRO 40 MM</t>
    </r>
  </si>
  <si>
    <r>
      <rPr>
        <sz val="7"/>
        <rFont val="Arial"/>
        <family val="2"/>
      </rPr>
      <t>JOELHO 90 GRAUS DIAMETRO 50 MM</t>
    </r>
  </si>
  <si>
    <r>
      <rPr>
        <sz val="7"/>
        <rFont val="Arial"/>
        <family val="2"/>
      </rPr>
      <t>JOELHO 90 GRAUS DIAMETRO 75 MM</t>
    </r>
  </si>
  <si>
    <r>
      <rPr>
        <sz val="7"/>
        <rFont val="Arial"/>
        <family val="2"/>
      </rPr>
      <t>JOELHO 90 GRAUS DIAMETRO 100 MM</t>
    </r>
  </si>
  <si>
    <r>
      <rPr>
        <sz val="7"/>
        <rFont val="Arial"/>
        <family val="2"/>
      </rPr>
      <t>JOELHO 90 GRAUS C/VISITA DIAM.100 X 50 MM</t>
    </r>
  </si>
  <si>
    <r>
      <rPr>
        <sz val="7"/>
        <rFont val="Arial"/>
        <family val="2"/>
      </rPr>
      <t>J U N C O E S</t>
    </r>
  </si>
  <si>
    <r>
      <rPr>
        <sz val="7"/>
        <rFont val="Arial"/>
        <family val="2"/>
      </rPr>
      <t>JUNCAO 45 GRAUS DIAMETRO 40 MM</t>
    </r>
  </si>
  <si>
    <r>
      <rPr>
        <sz val="7"/>
        <rFont val="Arial"/>
        <family val="2"/>
      </rPr>
      <t>JUNCAO INVERTIDA DIAMETRO 75 X 50 MM</t>
    </r>
  </si>
  <si>
    <r>
      <rPr>
        <sz val="7"/>
        <rFont val="Arial"/>
        <family val="2"/>
      </rPr>
      <t>JUNCAO SIMPLES DIAMETRO 50 X 50 MM</t>
    </r>
  </si>
  <si>
    <r>
      <rPr>
        <sz val="7"/>
        <rFont val="Arial"/>
        <family val="2"/>
      </rPr>
      <t>JUNCAO SIMPLES DIAM. 75 X 50 MM</t>
    </r>
  </si>
  <si>
    <r>
      <rPr>
        <sz val="7"/>
        <rFont val="Arial"/>
        <family val="2"/>
      </rPr>
      <t>JUNCAO SIMPLES DIAMETRO 75 X 75 MM</t>
    </r>
  </si>
  <si>
    <r>
      <rPr>
        <sz val="7"/>
        <rFont val="Arial"/>
        <family val="2"/>
      </rPr>
      <t>JUNCAO SIMPLES DIAM. 100 X 50 MM</t>
    </r>
  </si>
  <si>
    <r>
      <rPr>
        <sz val="7"/>
        <rFont val="Arial"/>
        <family val="2"/>
      </rPr>
      <t>JUNCAO SIMPLES DIAMETRO 100 X 75 MM</t>
    </r>
  </si>
  <si>
    <r>
      <rPr>
        <sz val="7"/>
        <rFont val="Arial"/>
        <family val="2"/>
      </rPr>
      <t>JUNCAO SIMPLES DIAM. 100 X 100 MM</t>
    </r>
  </si>
  <si>
    <r>
      <rPr>
        <sz val="7"/>
        <rFont val="Arial"/>
        <family val="2"/>
      </rPr>
      <t>JUNÇÃO DUPLA DIAMETRO 75 MM</t>
    </r>
  </si>
  <si>
    <r>
      <rPr>
        <sz val="7"/>
        <rFont val="Arial"/>
        <family val="2"/>
      </rPr>
      <t>L U V A S</t>
    </r>
  </si>
  <si>
    <r>
      <rPr>
        <sz val="7"/>
        <rFont val="Arial"/>
        <family val="2"/>
      </rPr>
      <t>LUVA SIMPLES DIAMETRO 40 MM</t>
    </r>
  </si>
  <si>
    <r>
      <rPr>
        <sz val="7"/>
        <rFont val="Arial"/>
        <family val="2"/>
      </rPr>
      <t>LUVA SIMPLES DIAMETRO 50 MM</t>
    </r>
  </si>
  <si>
    <r>
      <rPr>
        <sz val="7"/>
        <rFont val="Arial"/>
        <family val="2"/>
      </rPr>
      <t>LUVA SIMPLES DIAMETRO 75 MM</t>
    </r>
  </si>
  <si>
    <r>
      <rPr>
        <sz val="7"/>
        <rFont val="Arial"/>
        <family val="2"/>
      </rPr>
      <t>LUVA SIMPLES DIAM. 100 MM</t>
    </r>
  </si>
  <si>
    <r>
      <rPr>
        <sz val="7"/>
        <rFont val="Arial"/>
        <family val="2"/>
      </rPr>
      <t>P O R T A / G R E L H A</t>
    </r>
  </si>
  <si>
    <r>
      <rPr>
        <sz val="7"/>
        <rFont val="Arial"/>
        <family val="2"/>
      </rPr>
      <t>PORTA GRELHA QUADRADA BRANCO DIAM. 150 MM</t>
    </r>
  </si>
  <si>
    <r>
      <rPr>
        <sz val="7"/>
        <rFont val="Arial"/>
        <family val="2"/>
      </rPr>
      <t>PORTA GRELHA QUADRADO CROMADO DIAM.150 MM</t>
    </r>
  </si>
  <si>
    <r>
      <rPr>
        <sz val="7"/>
        <rFont val="Arial"/>
        <family val="2"/>
      </rPr>
      <t>PORTA GRELHA QUADRADO P/GREL.QUADRADA DIAM. 100 MM</t>
    </r>
  </si>
  <si>
    <r>
      <rPr>
        <sz val="7"/>
        <rFont val="Arial"/>
        <family val="2"/>
      </rPr>
      <t>PORTA GRELHA QUADRADO P/GRELHA RED.BRANC.100 MM</t>
    </r>
  </si>
  <si>
    <r>
      <rPr>
        <sz val="7"/>
        <rFont val="Arial"/>
        <family val="2"/>
      </rPr>
      <t>PORTA GRELHA QUADRADO P/GRELHA RED.CROM.DIAM.100 M</t>
    </r>
  </si>
  <si>
    <r>
      <rPr>
        <sz val="7"/>
        <rFont val="Arial"/>
        <family val="2"/>
      </rPr>
      <t>PORTA GRELHA REDONDO BRANCO DIAM. 100 MM</t>
    </r>
  </si>
  <si>
    <r>
      <rPr>
        <sz val="7"/>
        <rFont val="Arial"/>
        <family val="2"/>
      </rPr>
      <t>PORTA GRELHA REDONDO BRANCO DIAM. 150 MM</t>
    </r>
  </si>
  <si>
    <r>
      <rPr>
        <sz val="7"/>
        <rFont val="Arial"/>
        <family val="2"/>
      </rPr>
      <t>PORTA GRELHA REDONDO CROMADO DIAMETRO 150 MM</t>
    </r>
  </si>
  <si>
    <r>
      <rPr>
        <sz val="7"/>
        <rFont val="Arial"/>
        <family val="2"/>
      </rPr>
      <t>R E D U C O E S</t>
    </r>
  </si>
  <si>
    <r>
      <rPr>
        <sz val="7"/>
        <rFont val="Arial"/>
        <family val="2"/>
      </rPr>
      <t>REDUCAO EXCENTRICA 75 X 50 MM</t>
    </r>
  </si>
  <si>
    <r>
      <rPr>
        <sz val="7"/>
        <rFont val="Arial"/>
        <family val="2"/>
      </rPr>
      <t>REDUCAO EXCENTRICA 100 X 75 MM</t>
    </r>
  </si>
  <si>
    <r>
      <rPr>
        <sz val="7"/>
        <rFont val="Arial"/>
        <family val="2"/>
      </rPr>
      <t>REDUCAO EXCENTRICA 100 X 50 MM</t>
    </r>
  </si>
  <si>
    <r>
      <rPr>
        <sz val="7"/>
        <rFont val="Arial"/>
        <family val="2"/>
      </rPr>
      <t>T A M P A S</t>
    </r>
  </si>
  <si>
    <r>
      <rPr>
        <sz val="7"/>
        <rFont val="Arial"/>
        <family val="2"/>
      </rPr>
      <t>TAMPA CEGA QUADRADA BRANCA DIAM. 150 MM</t>
    </r>
  </si>
  <si>
    <r>
      <rPr>
        <sz val="7"/>
        <rFont val="Arial"/>
        <family val="2"/>
      </rPr>
      <t>TAMPA CEGA QUADRADA CROMADA DIAM. 150 MM</t>
    </r>
  </si>
  <si>
    <r>
      <rPr>
        <sz val="7"/>
        <rFont val="Arial"/>
        <family val="2"/>
      </rPr>
      <t>TAMPA CEGA REDONDA BRANCA DIAM. 100 MM</t>
    </r>
  </si>
  <si>
    <r>
      <rPr>
        <sz val="7"/>
        <rFont val="Arial"/>
        <family val="2"/>
      </rPr>
      <t>TAMPA CEGA REDONDA BRANCA DIAM. 150 MM</t>
    </r>
  </si>
  <si>
    <r>
      <rPr>
        <sz val="7"/>
        <rFont val="Arial"/>
        <family val="2"/>
      </rPr>
      <t>TAMPA CEGA REDONDA CROMADA DIAM. 100 MM</t>
    </r>
  </si>
  <si>
    <r>
      <rPr>
        <sz val="7"/>
        <rFont val="Arial"/>
        <family val="2"/>
      </rPr>
      <t>TAMPA CEGA REDONDA CROMADA DIAM. 150 MM</t>
    </r>
  </si>
  <si>
    <r>
      <rPr>
        <sz val="7"/>
        <rFont val="Arial"/>
        <family val="2"/>
      </rPr>
      <t>TAMPA CEGA REDONDA PVC 250 MM</t>
    </r>
  </si>
  <si>
    <r>
      <rPr>
        <sz val="7"/>
        <rFont val="Arial"/>
        <family val="2"/>
      </rPr>
      <t>TAMPA CEGA REDONDA ALUMINIO 250 MM</t>
    </r>
  </si>
  <si>
    <r>
      <rPr>
        <sz val="7"/>
        <rFont val="Arial"/>
        <family val="2"/>
      </rPr>
      <t>TE 90 GRAUS DIAMETRO 40 MM - ESGOTO</t>
    </r>
  </si>
  <si>
    <r>
      <rPr>
        <sz val="7"/>
        <rFont val="Arial"/>
        <family val="2"/>
      </rPr>
      <t>TE 90 GRAUS REDUCAO 50 X 40 MM - ESGOTO</t>
    </r>
  </si>
  <si>
    <r>
      <rPr>
        <sz val="7"/>
        <rFont val="Arial"/>
        <family val="2"/>
      </rPr>
      <t>TE DE INSPECAO DIAMETRO 100 X 75 MM</t>
    </r>
  </si>
  <si>
    <r>
      <rPr>
        <sz val="7"/>
        <rFont val="Arial"/>
        <family val="2"/>
      </rPr>
      <t>TE SANITARIO DIAMETRO 50 X 50 MM</t>
    </r>
  </si>
  <si>
    <r>
      <rPr>
        <sz val="7"/>
        <rFont val="Arial"/>
        <family val="2"/>
      </rPr>
      <t>TE SANITARIO DIAMETRO 75 X 50 MM</t>
    </r>
  </si>
  <si>
    <r>
      <rPr>
        <sz val="7"/>
        <rFont val="Arial"/>
        <family val="2"/>
      </rPr>
      <t>TE SANITARIO DIAMETRO 75 X 75 MM</t>
    </r>
  </si>
  <si>
    <r>
      <rPr>
        <sz val="7"/>
        <rFont val="Arial"/>
        <family val="2"/>
      </rPr>
      <t>TE SANITARIO DIAMETRO 100 X 50 MM</t>
    </r>
  </si>
  <si>
    <r>
      <rPr>
        <sz val="7"/>
        <rFont val="Arial"/>
        <family val="2"/>
      </rPr>
      <t>TE SANITARIO DIAMETRO 100 X 75 MM</t>
    </r>
  </si>
  <si>
    <r>
      <rPr>
        <sz val="7"/>
        <rFont val="Arial"/>
        <family val="2"/>
      </rPr>
      <t>TE SANITARIO DIAMETRO 100 X 100 MM</t>
    </r>
  </si>
  <si>
    <r>
      <rPr>
        <sz val="7"/>
        <rFont val="Arial"/>
        <family val="2"/>
      </rPr>
      <t>T U B O S</t>
    </r>
  </si>
  <si>
    <r>
      <rPr>
        <sz val="7"/>
        <rFont val="Arial"/>
        <family val="2"/>
      </rPr>
      <t>TUBO SOLD.P/ESGOTO DIAM. 40 MM</t>
    </r>
  </si>
  <si>
    <r>
      <rPr>
        <sz val="7"/>
        <rFont val="Arial"/>
        <family val="2"/>
      </rPr>
      <t>TUBO SOLD. P/ESGOTO DIAM. 50 MM</t>
    </r>
  </si>
  <si>
    <r>
      <rPr>
        <sz val="7"/>
        <rFont val="Arial"/>
        <family val="2"/>
      </rPr>
      <t>TUBO SOLDAVEL P/ESGOTO DIAM.75 MM</t>
    </r>
  </si>
  <si>
    <r>
      <rPr>
        <sz val="7"/>
        <rFont val="Arial"/>
        <family val="2"/>
      </rPr>
      <t>TUBO SOLDAVEL P/ESGOTO DIAM. 100 MM</t>
    </r>
  </si>
  <si>
    <r>
      <rPr>
        <sz val="7"/>
        <rFont val="Arial"/>
        <family val="2"/>
      </rPr>
      <t>TUBO LEVE PVC RIGIDO DIAMETRO 125 MM</t>
    </r>
  </si>
  <si>
    <r>
      <rPr>
        <sz val="7"/>
        <rFont val="Arial"/>
        <family val="2"/>
      </rPr>
      <t>TUBO LEVE PVC RIGIDO DIAMETRO 150 MM</t>
    </r>
  </si>
  <si>
    <r>
      <rPr>
        <sz val="7"/>
        <rFont val="Arial"/>
        <family val="2"/>
      </rPr>
      <t>TUBO LEVE PVC RIGIDO DIAMETRO 200 MM</t>
    </r>
  </si>
  <si>
    <r>
      <rPr>
        <sz val="7"/>
        <rFont val="Arial"/>
        <family val="2"/>
      </rPr>
      <t>TUBO LEVE PVC RIGIDO DIAMETRO 300 MM</t>
    </r>
  </si>
  <si>
    <r>
      <rPr>
        <sz val="7"/>
        <rFont val="Arial"/>
        <family val="2"/>
      </rPr>
      <t>TUBO LEVE PVC RIGIDO DIAMETRO 250 MM</t>
    </r>
  </si>
  <si>
    <r>
      <rPr>
        <sz val="7"/>
        <rFont val="Arial"/>
        <family val="2"/>
      </rPr>
      <t>TUBO DE CONCRETO SIMPLES DIAMETRO 400 MM - PS1=16 KN/M ( ÁGUAS PLUVIAIS) - CAVA 65X100CM</t>
    </r>
  </si>
  <si>
    <r>
      <rPr>
        <sz val="7"/>
        <rFont val="Arial"/>
        <family val="2"/>
      </rPr>
      <t>TUBO DE CONCRETO SIMPLES DIAMETRO 600 MM - PS1=24 KN/M ( ÁGUAS PLUVIAIS) - CAVA 95X120CM</t>
    </r>
  </si>
  <si>
    <r>
      <rPr>
        <sz val="7"/>
        <rFont val="Arial"/>
        <family val="2"/>
      </rPr>
      <t>TUBO DE CONCRETO SIMPLES DIAMETRO 500 MM - PS1=20 KN/M ( ÁGUAS PLUVIAIS) - CAVA 80X110CM</t>
    </r>
  </si>
  <si>
    <r>
      <rPr>
        <sz val="7"/>
        <rFont val="Arial"/>
        <family val="2"/>
      </rPr>
      <t>TUBO CORRUGADO PARA DRENAGEM DIAMETRO 150 MM</t>
    </r>
  </si>
  <si>
    <r>
      <rPr>
        <sz val="7"/>
        <rFont val="Arial"/>
        <family val="2"/>
      </rPr>
      <t>TUBO CORRUGADO PARA DRENAGEM DIAMETRO 100 MM</t>
    </r>
  </si>
  <si>
    <r>
      <rPr>
        <sz val="7"/>
        <rFont val="Arial"/>
        <family val="2"/>
      </rPr>
      <t>TUBO FERRO GALVANIZ.DIAM.1/2"</t>
    </r>
  </si>
  <si>
    <r>
      <rPr>
        <sz val="7"/>
        <rFont val="Arial"/>
        <family val="2"/>
      </rPr>
      <t>TUBO FERRO GALVANIZADO DIAM.3/4"</t>
    </r>
  </si>
  <si>
    <r>
      <rPr>
        <sz val="7"/>
        <rFont val="Arial"/>
        <family val="2"/>
      </rPr>
      <t>TUBO FERRO GALVANIZADO DIAM.1"</t>
    </r>
  </si>
  <si>
    <r>
      <rPr>
        <sz val="7"/>
        <rFont val="Arial"/>
        <family val="2"/>
      </rPr>
      <t>TUBO FERRO GALVAN.DIAM.1.1/4"</t>
    </r>
  </si>
  <si>
    <r>
      <rPr>
        <sz val="7"/>
        <rFont val="Arial"/>
        <family val="2"/>
      </rPr>
      <t>TUBO FERRO GALV.DIAM.1.1/2"</t>
    </r>
  </si>
  <si>
    <r>
      <rPr>
        <sz val="7"/>
        <rFont val="Arial"/>
        <family val="2"/>
      </rPr>
      <t>TUBO FERRO GALVANIZADO DIAM.2"</t>
    </r>
  </si>
  <si>
    <r>
      <rPr>
        <sz val="7"/>
        <rFont val="Arial"/>
        <family val="2"/>
      </rPr>
      <t>TUBO FERRO GALVANIZADO DIAM.2.1/2"</t>
    </r>
  </si>
  <si>
    <r>
      <rPr>
        <sz val="7"/>
        <rFont val="Arial"/>
        <family val="2"/>
      </rPr>
      <t>TUBO FERRO GALVANIZADO DIAM.3"</t>
    </r>
  </si>
  <si>
    <r>
      <rPr>
        <sz val="7"/>
        <rFont val="Arial"/>
        <family val="2"/>
      </rPr>
      <t>TUBO FERRO GALVANIZADO DIAM.4"</t>
    </r>
  </si>
  <si>
    <r>
      <rPr>
        <sz val="7"/>
        <rFont val="Arial"/>
        <family val="2"/>
      </rPr>
      <t>ADAPTADORES</t>
    </r>
  </si>
  <si>
    <r>
      <rPr>
        <sz val="7"/>
        <rFont val="Arial"/>
        <family val="2"/>
      </rPr>
      <t>ADAPTADOR PARA VALVULA DE PIA,LAVAT.E TANQUE 40 MM</t>
    </r>
  </si>
  <si>
    <r>
      <rPr>
        <sz val="7"/>
        <rFont val="Arial"/>
        <family val="2"/>
      </rPr>
      <t>ADAPTADOR JUNTA ELAST.P/SIFÃO METAL.40 MM X 1.1/2"</t>
    </r>
  </si>
  <si>
    <r>
      <rPr>
        <sz val="7"/>
        <rFont val="Arial"/>
        <family val="2"/>
      </rPr>
      <t>BOMBAS</t>
    </r>
  </si>
  <si>
    <r>
      <rPr>
        <sz val="7"/>
        <rFont val="Arial"/>
        <family val="2"/>
      </rPr>
      <t>VALVULA DE FLUXO 3/4"</t>
    </r>
  </si>
  <si>
    <r>
      <rPr>
        <sz val="7"/>
        <rFont val="Arial"/>
        <family val="2"/>
      </rPr>
      <t>VALVULA DE RETENÇÃO HORIZONTAL 1"</t>
    </r>
  </si>
  <si>
    <r>
      <rPr>
        <sz val="7"/>
        <rFont val="Arial"/>
        <family val="2"/>
      </rPr>
      <t>VALVULA DE RETENÇÃO VERTICAL 1"</t>
    </r>
  </si>
  <si>
    <r>
      <rPr>
        <sz val="7"/>
        <rFont val="Arial"/>
        <family val="2"/>
      </rPr>
      <t>TE DE FERRO GALVANIZADO 4" X 3"</t>
    </r>
  </si>
  <si>
    <r>
      <rPr>
        <sz val="7"/>
        <rFont val="Arial"/>
        <family val="2"/>
      </rPr>
      <t>INCENDIOS</t>
    </r>
  </si>
  <si>
    <r>
      <rPr>
        <sz val="7"/>
        <rFont val="Arial"/>
        <family val="2"/>
      </rPr>
      <t>EXTINTOR CO2 (6 KG) - CAPACIDADE EXTINTORA 5 BC</t>
    </r>
  </si>
  <si>
    <r>
      <rPr>
        <sz val="7"/>
        <rFont val="Arial"/>
        <family val="2"/>
      </rPr>
      <t>EXTINTOR PO QUIMICO SECO (6 KG) - CAPACIDADE EXTINTORA 20 BC</t>
    </r>
  </si>
  <si>
    <r>
      <rPr>
        <sz val="7"/>
        <rFont val="Arial"/>
        <family val="2"/>
      </rPr>
      <t>EXTINTOR AGUA PRESSURIZADA (10 LITROS) - CAPACIDADE EXTINTORA 2A</t>
    </r>
  </si>
  <si>
    <r>
      <rPr>
        <sz val="7"/>
        <rFont val="Arial"/>
        <family val="2"/>
      </rPr>
      <t>EXTINTOR MULTI USO EM PO A B C (6 KG) - CAPACIDADE EXTINTORA 3A 20BC</t>
    </r>
  </si>
  <si>
    <r>
      <rPr>
        <sz val="7"/>
        <rFont val="Arial"/>
        <family val="2"/>
      </rPr>
      <t>CAIXA DE INCÊNDIO MET.C/TAMPA E MURETA 17X45X75 CM C/PINTURA</t>
    </r>
  </si>
  <si>
    <r>
      <rPr>
        <sz val="7"/>
        <rFont val="Arial"/>
        <family val="2"/>
      </rPr>
      <t>CAIXA DE INCÊNDIO ALV.C/TAMPA METALICA 17X45X75 CM C/PINTURA</t>
    </r>
  </si>
  <si>
    <r>
      <rPr>
        <sz val="7"/>
        <rFont val="Arial"/>
        <family val="2"/>
      </rPr>
      <t>CAIXA DE INCÊNDIO MET.C/TAMPA E MURETA 17X60X90 CM C/PINTURA</t>
    </r>
  </si>
  <si>
    <r>
      <rPr>
        <sz val="7"/>
        <rFont val="Arial"/>
        <family val="2"/>
      </rPr>
      <t>CAIXA DE INCÊNDIO DE ALV.C/TAMPA MET.17X60X90 CM C/PINTURA</t>
    </r>
  </si>
  <si>
    <r>
      <rPr>
        <sz val="7"/>
        <rFont val="Arial"/>
        <family val="2"/>
      </rPr>
      <t>CAIXA DE PASSEIO C/TAMPA DE FERRO FUNDIDO 40X60 CM P/INCÊNDIO</t>
    </r>
  </si>
  <si>
    <r>
      <rPr>
        <sz val="7"/>
        <rFont val="Arial"/>
        <family val="2"/>
      </rPr>
      <t>MANGUEIRA DE INCÊNDIO D.I. = 38 MM COMP. = 15 M</t>
    </r>
  </si>
  <si>
    <r>
      <rPr>
        <sz val="7"/>
        <rFont val="Arial"/>
        <family val="2"/>
      </rPr>
      <t>MANGUEIRA DE INCENDIO DI:=38 mm COMP. 20M</t>
    </r>
  </si>
  <si>
    <r>
      <rPr>
        <sz val="7"/>
        <rFont val="Arial"/>
        <family val="2"/>
      </rPr>
      <t>MANGUEIRA DE INCÊNDIO D.I. = 38 MM COMP. = 25 M</t>
    </r>
  </si>
  <si>
    <r>
      <rPr>
        <sz val="7"/>
        <rFont val="Arial"/>
        <family val="2"/>
      </rPr>
      <t>MANGUEIRA DE INCENDIO DI:=38 mm COMP. 30 M</t>
    </r>
  </si>
  <si>
    <r>
      <rPr>
        <sz val="7"/>
        <rFont val="Arial"/>
        <family val="2"/>
      </rPr>
      <t>ESGUICHO TRONCO CÔNICO 1.1/2" (13 MM)</t>
    </r>
  </si>
  <si>
    <r>
      <rPr>
        <sz val="7"/>
        <rFont val="Arial"/>
        <family val="2"/>
      </rPr>
      <t>ADAPTADOR P/ENGATE STORZ 2.1/2" X 1.1/2"</t>
    </r>
  </si>
  <si>
    <r>
      <rPr>
        <sz val="7"/>
        <rFont val="Arial"/>
        <family val="2"/>
      </rPr>
      <t>REGISTRO GLOBO ANGULAR 2.1/2"</t>
    </r>
  </si>
  <si>
    <r>
      <rPr>
        <sz val="7"/>
        <rFont val="Arial"/>
        <family val="2"/>
      </rPr>
      <t>TAMPÃO CEGO COM CORRENTE 2.1/2"</t>
    </r>
  </si>
  <si>
    <r>
      <rPr>
        <sz val="7"/>
        <rFont val="Arial"/>
        <family val="2"/>
      </rPr>
      <t>TANQUE DE PRESSÃO DE 10 L</t>
    </r>
  </si>
  <si>
    <r>
      <rPr>
        <sz val="7"/>
        <rFont val="Arial"/>
        <family val="2"/>
      </rPr>
      <t>PRESSOSTATO 50 A 80 PSI</t>
    </r>
  </si>
  <si>
    <r>
      <rPr>
        <sz val="7"/>
        <rFont val="Arial"/>
        <family val="2"/>
      </rPr>
      <t>MANOMETRO - 0 A 10 KG/CM2</t>
    </r>
  </si>
  <si>
    <r>
      <rPr>
        <sz val="7"/>
        <rFont val="Arial"/>
        <family val="2"/>
      </rPr>
      <t>SPRINKLER PENDENTE 60º C ,COR LIQUIDO VERMELHO</t>
    </r>
  </si>
  <si>
    <r>
      <rPr>
        <sz val="7"/>
        <rFont val="Arial"/>
        <family val="2"/>
      </rPr>
      <t>NIPLE DUPLO FERRO GALVANIZADO 1"</t>
    </r>
  </si>
  <si>
    <r>
      <rPr>
        <sz val="7"/>
        <rFont val="Arial"/>
        <family val="2"/>
      </rPr>
      <t>NIPLE DUPLO FERRO GALVANIZADO 2.1/2"</t>
    </r>
  </si>
  <si>
    <r>
      <rPr>
        <sz val="7"/>
        <rFont val="Arial"/>
        <family val="2"/>
      </rPr>
      <t>NIPLE DUPLO FERRO GALVANIZADO 3"</t>
    </r>
  </si>
  <si>
    <r>
      <rPr>
        <sz val="7"/>
        <rFont val="Arial"/>
        <family val="2"/>
      </rPr>
      <t>NIPLE DUPLO FERRO GALVANIZADO 3"X2.1/2"</t>
    </r>
  </si>
  <si>
    <r>
      <rPr>
        <sz val="7"/>
        <rFont val="Arial"/>
        <family val="2"/>
      </rPr>
      <t>TE DE FERRO GALVANIZADO 90º X 1"</t>
    </r>
  </si>
  <si>
    <r>
      <rPr>
        <sz val="7"/>
        <rFont val="Arial"/>
        <family val="2"/>
      </rPr>
      <t>TE DE FERRO GALVANIZADO 90º X 1.1/2" X 1"</t>
    </r>
  </si>
  <si>
    <r>
      <rPr>
        <sz val="7"/>
        <rFont val="Arial"/>
        <family val="2"/>
      </rPr>
      <t>TE DE FERRO GALVANIZADO 90º X 3" X 3"</t>
    </r>
  </si>
  <si>
    <r>
      <rPr>
        <sz val="7"/>
        <rFont val="Arial"/>
        <family val="2"/>
      </rPr>
      <t>COTOVELO FERRO GALVANIZADO 90º X 1"</t>
    </r>
  </si>
  <si>
    <r>
      <rPr>
        <sz val="7"/>
        <rFont val="Arial"/>
        <family val="2"/>
      </rPr>
      <t>COTOVELO FERRO GALVANIZADO 90º X 3"</t>
    </r>
  </si>
  <si>
    <r>
      <rPr>
        <sz val="7"/>
        <rFont val="Arial"/>
        <family val="2"/>
      </rPr>
      <t>COTOVELO FERRO GALVANIZADO 45º X 2.1/2"</t>
    </r>
  </si>
  <si>
    <r>
      <rPr>
        <sz val="7"/>
        <rFont val="Arial"/>
        <family val="2"/>
      </rPr>
      <t>COTOVELO FERRO GALVANIZADO 45º X 3"</t>
    </r>
  </si>
  <si>
    <r>
      <rPr>
        <sz val="7"/>
        <rFont val="Arial"/>
        <family val="2"/>
      </rPr>
      <t>BUCHA DE FERRO GALVANIZADO 1.1/2" X 1"</t>
    </r>
  </si>
  <si>
    <r>
      <rPr>
        <sz val="7"/>
        <rFont val="Arial"/>
        <family val="2"/>
      </rPr>
      <t>BUCHA FERRO GALVANIZADO 3" X 2.1/2"</t>
    </r>
  </si>
  <si>
    <r>
      <rPr>
        <sz val="7"/>
        <rFont val="Arial"/>
        <family val="2"/>
      </rPr>
      <t>UNIÃO COM ASSENTO CÔNICO DE BRONZE 3"</t>
    </r>
  </si>
  <si>
    <r>
      <rPr>
        <sz val="7"/>
        <rFont val="Arial"/>
        <family val="2"/>
      </rPr>
      <t>LUVA DE FERRO GALVANIZADO 3" X 2.1/2"</t>
    </r>
  </si>
  <si>
    <r>
      <rPr>
        <sz val="7"/>
        <rFont val="Arial"/>
        <family val="2"/>
      </rPr>
      <t>VÁLVULA DE RETENÇÃO HORIZONTAL 2.1/2"</t>
    </r>
  </si>
  <si>
    <r>
      <rPr>
        <sz val="7"/>
        <rFont val="Arial"/>
        <family val="2"/>
      </rPr>
      <t>VÁLVULA DE RETENÇÃO HORIZONTAL 3"</t>
    </r>
  </si>
  <si>
    <r>
      <rPr>
        <sz val="7"/>
        <rFont val="Arial"/>
        <family val="2"/>
      </rPr>
      <t>VÁLVULA DE RETENÇÃO VERTICAL 2.1/2"</t>
    </r>
  </si>
  <si>
    <r>
      <rPr>
        <sz val="7"/>
        <rFont val="Arial"/>
        <family val="2"/>
      </rPr>
      <t>VÁLVULA DE RETENÇÃO VERTICAL 3"</t>
    </r>
  </si>
  <si>
    <r>
      <rPr>
        <sz val="7"/>
        <rFont val="Arial"/>
        <family val="2"/>
      </rPr>
      <t>VÁLVULA DE FLUXO 1"</t>
    </r>
  </si>
  <si>
    <r>
      <rPr>
        <b/>
        <sz val="7"/>
        <rFont val="Arial"/>
        <family val="2"/>
      </rPr>
      <t>INSTALAÇÕES ESPECIAIS</t>
    </r>
  </si>
  <si>
    <r>
      <rPr>
        <sz val="7"/>
        <rFont val="Arial"/>
        <family val="2"/>
      </rPr>
      <t>INSTALACOES ESPECIAIS</t>
    </r>
  </si>
  <si>
    <r>
      <rPr>
        <sz val="7"/>
        <rFont val="Arial"/>
        <family val="2"/>
      </rPr>
      <t>G Á S</t>
    </r>
  </si>
  <si>
    <r>
      <rPr>
        <sz val="7"/>
        <rFont val="Arial"/>
        <family val="2"/>
      </rPr>
      <t>CENTRAL DE GÁS PADRAO AGETOP S/INST. (1+1 CILIND.45 KG)</t>
    </r>
  </si>
  <si>
    <r>
      <rPr>
        <sz val="7"/>
        <rFont val="Arial"/>
        <family val="2"/>
      </rPr>
      <t>CENTRAL DE GÁS PADRAO AGETOP S/INST.(2+2 CLIND.45 KG)</t>
    </r>
  </si>
  <si>
    <r>
      <rPr>
        <sz val="7"/>
        <rFont val="Arial"/>
        <family val="2"/>
      </rPr>
      <t>REGULADOR TIPO FRG 45 C/MANÔMETRO DPV</t>
    </r>
  </si>
  <si>
    <r>
      <rPr>
        <sz val="7"/>
        <rFont val="Arial"/>
        <family val="2"/>
      </rPr>
      <t>TUBO GALVANIZADO DIN 2440 DE 1/2"</t>
    </r>
  </si>
  <si>
    <r>
      <rPr>
        <sz val="7"/>
        <rFont val="Arial"/>
        <family val="2"/>
      </rPr>
      <t>TUBO DE AÇO PRETO S/C 3/4"</t>
    </r>
  </si>
  <si>
    <r>
      <rPr>
        <sz val="7"/>
        <rFont val="Arial"/>
        <family val="2"/>
      </rPr>
      <t>COTOVELO 300 PSI 1/2"</t>
    </r>
  </si>
  <si>
    <r>
      <rPr>
        <sz val="7"/>
        <rFont val="Arial"/>
        <family val="2"/>
      </rPr>
      <t>TE PRETO 90º 3/4" NPT 300 LBS</t>
    </r>
  </si>
  <si>
    <r>
      <rPr>
        <sz val="7"/>
        <rFont val="Arial"/>
        <family val="2"/>
      </rPr>
      <t>LUVA GALVANIZADO DE REDUÇÃO 3/4" X 1/2" (GÁS)</t>
    </r>
  </si>
  <si>
    <r>
      <rPr>
        <sz val="7"/>
        <rFont val="Arial"/>
        <family val="2"/>
      </rPr>
      <t>UNIÃO S/BRONZE PRETA 3/4" NPT 300 LBS</t>
    </r>
  </si>
  <si>
    <r>
      <rPr>
        <sz val="7"/>
        <rFont val="Arial"/>
        <family val="2"/>
      </rPr>
      <t>VÁLVULA ESFERICA LATÃO 3/4"</t>
    </r>
  </si>
  <si>
    <r>
      <rPr>
        <sz val="7"/>
        <rFont val="Arial"/>
        <family val="2"/>
      </rPr>
      <t>VALVULA LATÃO P-13 NOVA 3/4"</t>
    </r>
  </si>
  <si>
    <r>
      <rPr>
        <sz val="7"/>
        <rFont val="Arial"/>
        <family val="2"/>
      </rPr>
      <t>VALVULA DE RETENÇÃO LATÃO 1/2" X 7/16" NPT</t>
    </r>
  </si>
  <si>
    <r>
      <rPr>
        <sz val="7"/>
        <rFont val="Arial"/>
        <family val="2"/>
      </rPr>
      <t>NIPLE DUPLO 300 PSI 3/4"</t>
    </r>
  </si>
  <si>
    <r>
      <rPr>
        <sz val="7"/>
        <rFont val="Arial"/>
        <family val="2"/>
      </rPr>
      <t>NIPLE DE LATÃO DE 3/4" NPT X 1/4" NPT</t>
    </r>
  </si>
  <si>
    <r>
      <rPr>
        <sz val="7"/>
        <rFont val="Arial"/>
        <family val="2"/>
      </rPr>
      <t>BUCHA RED.NPT DE 3/4" X 1/2" 300 LBS</t>
    </r>
  </si>
  <si>
    <r>
      <rPr>
        <sz val="7"/>
        <rFont val="Arial"/>
        <family val="2"/>
      </rPr>
      <t>BUCHA RED.M/F PRETA 3/4" X 1/2" NPT 300 LBS</t>
    </r>
  </si>
  <si>
    <r>
      <rPr>
        <sz val="7"/>
        <rFont val="Arial"/>
        <family val="2"/>
      </rPr>
      <t>TAMPÃO 300 PSI PRETO 3/4"</t>
    </r>
  </si>
  <si>
    <r>
      <rPr>
        <sz val="7"/>
        <rFont val="Arial"/>
        <family val="2"/>
      </rPr>
      <t>MANGOTE FLEXIVEL PRETO 7/8 " X 7/16" - 500 MM</t>
    </r>
  </si>
  <si>
    <r>
      <rPr>
        <sz val="7"/>
        <rFont val="Arial"/>
        <family val="2"/>
      </rPr>
      <t>BRAÇADEIRA METALICA TIPO "D" DIAM. 3/4"</t>
    </r>
  </si>
  <si>
    <r>
      <rPr>
        <sz val="7"/>
        <rFont val="Arial"/>
        <family val="2"/>
      </rPr>
      <t>SUPORTE PARA COLETOR</t>
    </r>
  </si>
  <si>
    <r>
      <rPr>
        <b/>
        <sz val="7"/>
        <rFont val="Arial"/>
        <family val="2"/>
      </rPr>
      <t>ALVENARIAS E DIVISÓRIAS</t>
    </r>
  </si>
  <si>
    <r>
      <rPr>
        <sz val="7"/>
        <rFont val="Arial"/>
        <family val="2"/>
      </rPr>
      <t>ALVENARIAS E DIVISORIAS</t>
    </r>
  </si>
  <si>
    <r>
      <rPr>
        <sz val="7"/>
        <rFont val="Arial"/>
        <family val="2"/>
      </rPr>
      <t>ALVENARIA DE TIJOLO COMUM 1/4 VEZ</t>
    </r>
  </si>
  <si>
    <r>
      <rPr>
        <sz val="7"/>
        <rFont val="Arial"/>
        <family val="2"/>
      </rPr>
      <t>ALVENARIA DE TIJOLO COMUM 1/2 VEZ</t>
    </r>
  </si>
  <si>
    <r>
      <rPr>
        <sz val="7"/>
        <rFont val="Arial"/>
        <family val="2"/>
      </rPr>
      <t>ALVENARIA DE TIJ.COMUM 1/2 VEZ EM CRIVO</t>
    </r>
  </si>
  <si>
    <r>
      <rPr>
        <sz val="7"/>
        <rFont val="Arial"/>
        <family val="2"/>
      </rPr>
      <t>ALVENARIA TIJOLO FURADO 1/2 VEZ 11,5 X 19 X 19 ( ARG. 1 CALH:4ARML + 100 KG DE CI/M3)</t>
    </r>
  </si>
  <si>
    <r>
      <rPr>
        <sz val="7"/>
        <rFont val="Arial"/>
        <family val="2"/>
      </rPr>
      <t xml:space="preserve">ALV.TIJ.FURADO 1/2 VEZ 14X29X9 -6 FUROS - ARG. (1CALH:4ARML+100KG DE CI/M3
</t>
    </r>
    <r>
      <rPr>
        <sz val="7"/>
        <rFont val="Arial"/>
        <family val="2"/>
      </rPr>
      <t>)</t>
    </r>
  </si>
  <si>
    <r>
      <rPr>
        <sz val="7"/>
        <rFont val="Arial"/>
        <family val="2"/>
      </rPr>
      <t xml:space="preserve">ALVENARIA TIJOLO FURADO 1/2 VEZ - 9 x 19 x 19 ( ARG. 1CALH:4ARML+100KG DE CI
</t>
    </r>
    <r>
      <rPr>
        <sz val="7"/>
        <rFont val="Arial"/>
        <family val="2"/>
      </rPr>
      <t>/M3)</t>
    </r>
  </si>
  <si>
    <r>
      <rPr>
        <sz val="7"/>
        <rFont val="Arial"/>
        <family val="2"/>
      </rPr>
      <t>ALVENARIA TIJOLO FURADO 1 VEZ - ARG. (1CALH:4ARML+100KG DE CI/M3)</t>
    </r>
  </si>
  <si>
    <r>
      <rPr>
        <sz val="7"/>
        <rFont val="Arial"/>
        <family val="2"/>
      </rPr>
      <t>ALVENARIA TIJOLO COMUM 1 VEZ</t>
    </r>
  </si>
  <si>
    <r>
      <rPr>
        <sz val="7"/>
        <rFont val="Arial"/>
        <family val="2"/>
      </rPr>
      <t>CUNHAMENTO/ALVENARIAS C/TIJ.COMUM</t>
    </r>
  </si>
  <si>
    <r>
      <rPr>
        <sz val="7"/>
        <rFont val="Arial"/>
        <family val="2"/>
      </rPr>
      <t>CUNHAMENTO/ALVEN. CUNHA DE CONCRETO</t>
    </r>
  </si>
  <si>
    <r>
      <rPr>
        <sz val="7"/>
        <rFont val="Arial"/>
        <family val="2"/>
      </rPr>
      <t>DIVISORIA DE MARMORE</t>
    </r>
  </si>
  <si>
    <r>
      <rPr>
        <sz val="7"/>
        <rFont val="Arial"/>
        <family val="2"/>
      </rPr>
      <t>DIVISORIA DE GRANITINA</t>
    </r>
  </si>
  <si>
    <r>
      <rPr>
        <sz val="7"/>
        <rFont val="Arial"/>
        <family val="2"/>
      </rPr>
      <t>DIVISORIA DE ARDOSIA POLIDA 3 CM</t>
    </r>
  </si>
  <si>
    <r>
      <rPr>
        <sz val="7"/>
        <rFont val="Arial"/>
        <family val="2"/>
      </rPr>
      <t>DIVISORIA DE GRANITO POLIDO</t>
    </r>
  </si>
  <si>
    <r>
      <rPr>
        <sz val="7"/>
        <rFont val="Arial"/>
        <family val="2"/>
      </rPr>
      <t>DIVISORIA PAINEL E RODAPE SIMPLES PERFIL EM ALUMINIO</t>
    </r>
  </si>
  <si>
    <r>
      <rPr>
        <sz val="7"/>
        <rFont val="Arial"/>
        <family val="2"/>
      </rPr>
      <t>DIVISORIA PAINEL E RODAPE SIMPLES PERFIL AÇO PINTADO</t>
    </r>
  </si>
  <si>
    <r>
      <rPr>
        <sz val="7"/>
        <rFont val="Arial"/>
        <family val="2"/>
      </rPr>
      <t>FERRAGENS P/PORTA DIVISORIA PERFIL ALUMINIO</t>
    </r>
  </si>
  <si>
    <r>
      <rPr>
        <sz val="7"/>
        <rFont val="Arial"/>
        <family val="2"/>
      </rPr>
      <t>FERRAGENS P/PORTA DIVISORIA PERFIL AÇO PINTADO</t>
    </r>
  </si>
  <si>
    <r>
      <rPr>
        <sz val="7"/>
        <rFont val="Arial"/>
        <family val="2"/>
      </rPr>
      <t>DIVISORIA PAINEL/ROD.SIMPLES/PERF.ALUM.PAINEIS C/VIDRO</t>
    </r>
  </si>
  <si>
    <r>
      <rPr>
        <sz val="7"/>
        <rFont val="Arial"/>
        <family val="2"/>
      </rPr>
      <t>DIVISORIA PAINEL/ROD.SIMPLES/PERF.AÇO PINT.PAINEIS C/VIDRO</t>
    </r>
  </si>
  <si>
    <r>
      <rPr>
        <sz val="7"/>
        <rFont val="Arial"/>
        <family val="2"/>
      </rPr>
      <t>ELEMENTO VAZADO DE CONCRETO</t>
    </r>
  </si>
  <si>
    <r>
      <rPr>
        <sz val="7"/>
        <rFont val="Arial"/>
        <family val="2"/>
      </rPr>
      <t>ELEMENTO VAZADO CERAMICO (6 x 18 x 18)</t>
    </r>
  </si>
  <si>
    <r>
      <rPr>
        <sz val="7"/>
        <rFont val="Arial"/>
        <family val="2"/>
      </rPr>
      <t>ALVENARIA DE TIJOLO DE VIDRO (20 x 20 x10)</t>
    </r>
  </si>
  <si>
    <r>
      <rPr>
        <sz val="7"/>
        <rFont val="Arial"/>
        <family val="2"/>
      </rPr>
      <t>ALVENARIA TIJOLO LAMINADO 1/2 VEZ</t>
    </r>
  </si>
  <si>
    <r>
      <rPr>
        <sz val="7"/>
        <rFont val="Arial"/>
        <family val="2"/>
      </rPr>
      <t>ALVENARIA TIJOLO LAMINADO 1 VEZ</t>
    </r>
  </si>
  <si>
    <r>
      <rPr>
        <sz val="7"/>
        <rFont val="Arial"/>
        <family val="2"/>
      </rPr>
      <t>ALVENARIA TIJOLO LAMINADO 1/4 VEZ</t>
    </r>
  </si>
  <si>
    <r>
      <rPr>
        <sz val="7"/>
        <rFont val="Arial"/>
        <family val="2"/>
      </rPr>
      <t>ALVENARIA TIJ.LAM.1/2 VEZ EM CRIVO</t>
    </r>
  </si>
  <si>
    <r>
      <rPr>
        <sz val="7"/>
        <rFont val="Arial"/>
        <family val="2"/>
      </rPr>
      <t>ALVENARIA TIJ.LAMINADO 1/2 VEZ C/DETALHES</t>
    </r>
  </si>
  <si>
    <r>
      <rPr>
        <b/>
        <sz val="7"/>
        <rFont val="Arial"/>
        <family val="2"/>
      </rPr>
      <t>ALVENARIA AUTO-PORTANTE</t>
    </r>
  </si>
  <si>
    <r>
      <rPr>
        <sz val="7"/>
        <rFont val="Arial"/>
        <family val="2"/>
      </rPr>
      <t>ALVENARIA AUTO-PORTANTE</t>
    </r>
  </si>
  <si>
    <r>
      <rPr>
        <sz val="7"/>
        <rFont val="Arial"/>
        <family val="2"/>
      </rPr>
      <t>CORTINA CANAL.9X19X19 P/SER CHEIA CONCR.ARM.0,0302M3</t>
    </r>
  </si>
  <si>
    <r>
      <rPr>
        <sz val="7"/>
        <rFont val="Arial"/>
        <family val="2"/>
      </rPr>
      <t>CORTINA CANAL.14X19X19 P/SER CHEIA CONCR.ARM.0,0568M3</t>
    </r>
  </si>
  <si>
    <r>
      <rPr>
        <sz val="7"/>
        <rFont val="Arial"/>
        <family val="2"/>
      </rPr>
      <t>CORTINA CANAL.19X19X19 P/SER CHEIA CONCR.ARM.0,0947M3</t>
    </r>
  </si>
  <si>
    <r>
      <rPr>
        <b/>
        <sz val="7"/>
        <rFont val="Arial"/>
        <family val="2"/>
      </rPr>
      <t>IMPERMEABILIZAÇÃO</t>
    </r>
  </si>
  <si>
    <r>
      <rPr>
        <sz val="7"/>
        <rFont val="Arial"/>
        <family val="2"/>
      </rPr>
      <t>IMPERMEABILIZACAO</t>
    </r>
  </si>
  <si>
    <r>
      <rPr>
        <sz val="7"/>
        <rFont val="Arial"/>
        <family val="2"/>
      </rPr>
      <t>REGULARIZACAO (1:3) E=2 cm</t>
    </r>
  </si>
  <si>
    <r>
      <rPr>
        <sz val="7"/>
        <rFont val="Arial"/>
        <family val="2"/>
      </rPr>
      <t>MANTA AUTOPROTEGIDA ARDOSIADA  TIPO III - B</t>
    </r>
  </si>
  <si>
    <r>
      <rPr>
        <sz val="7"/>
        <rFont val="Arial"/>
        <family val="2"/>
      </rPr>
      <t>MANTA AUTOPROTEGIDA ALUMINIO TIPO III - B</t>
    </r>
  </si>
  <si>
    <r>
      <rPr>
        <sz val="7"/>
        <rFont val="Arial"/>
        <family val="2"/>
      </rPr>
      <t>MANTA ASFÁLTICA TIPO III - B ( 3 MM)</t>
    </r>
  </si>
  <si>
    <r>
      <rPr>
        <sz val="7"/>
        <rFont val="Arial"/>
        <family val="2"/>
      </rPr>
      <t>JUNTA DIL.C/MANTA BUTIL. DUPLA</t>
    </r>
  </si>
  <si>
    <r>
      <rPr>
        <sz val="7"/>
        <rFont val="Arial"/>
        <family val="2"/>
      </rPr>
      <t>MANTA ASFALTICA TIPO III - B (4MM)</t>
    </r>
  </si>
  <si>
    <r>
      <rPr>
        <sz val="7"/>
        <rFont val="Arial"/>
        <family val="2"/>
      </rPr>
      <t>PROTECAO MECANICA C/TELA GALVANIZADA</t>
    </r>
  </si>
  <si>
    <r>
      <rPr>
        <sz val="7"/>
        <rFont val="Arial"/>
        <family val="2"/>
      </rPr>
      <t>PROTECAO MECANICA (1:3) E=2 CM</t>
    </r>
  </si>
  <si>
    <r>
      <rPr>
        <sz val="7"/>
        <rFont val="Arial"/>
        <family val="2"/>
      </rPr>
      <t>IMPERMEABILIZACAO-ARGAM. SINT.SEMI - FLEXIVEL</t>
    </r>
  </si>
  <si>
    <r>
      <rPr>
        <sz val="7"/>
        <rFont val="Arial"/>
        <family val="2"/>
      </rPr>
      <t>IMPERMEABILIZACAO-C/CIMENTO CRISTALIZANTE 3 DEMAOS</t>
    </r>
  </si>
  <si>
    <r>
      <rPr>
        <sz val="7"/>
        <rFont val="Arial"/>
        <family val="2"/>
      </rPr>
      <t>MASTIQUE A BASE DE POLIURETANO COM PRÉVIO PREPARO E TRATAMENTO DA SUPERFÍCIE</t>
    </r>
  </si>
  <si>
    <r>
      <rPr>
        <sz val="7"/>
        <rFont val="Arial"/>
        <family val="2"/>
      </rPr>
      <t>CM3</t>
    </r>
  </si>
  <si>
    <r>
      <rPr>
        <sz val="7"/>
        <rFont val="Arial"/>
        <family val="2"/>
      </rPr>
      <t>IMPERMEAB. FLEXÍVEL INCLUSIVE BASE (TRANSIÇÃO) SEMI FLEXIVEL</t>
    </r>
  </si>
  <si>
    <r>
      <rPr>
        <sz val="7"/>
        <rFont val="Arial"/>
        <family val="2"/>
      </rPr>
      <t>IMPERMEABILIZACAO-JARDINEIRA C/MANTA ANTI-RAIZ (COMPLETA)</t>
    </r>
  </si>
  <si>
    <r>
      <rPr>
        <sz val="7"/>
        <rFont val="Arial"/>
        <family val="2"/>
      </rPr>
      <t>IMPERMEABILIZACAO VIGAS BALDRAMES E=2,0 CM</t>
    </r>
  </si>
  <si>
    <r>
      <rPr>
        <sz val="7"/>
        <rFont val="Arial"/>
        <family val="2"/>
      </rPr>
      <t>IMPERMEABILIZACAO-REBAIXO BANHEIRO</t>
    </r>
  </si>
  <si>
    <r>
      <rPr>
        <sz val="7"/>
        <rFont val="Arial"/>
        <family val="2"/>
      </rPr>
      <t>IMPERMEABILIZAÇÃO MURO DE ARRIMO COM 4 DEMÃOS DE EMULSAO ASFALTICA (HIDROASFALTO)</t>
    </r>
  </si>
  <si>
    <r>
      <rPr>
        <b/>
        <sz val="7"/>
        <rFont val="Arial"/>
        <family val="2"/>
      </rPr>
      <t>ISOLAMENTO TÉRMICO E ACÚSTICO</t>
    </r>
  </si>
  <si>
    <r>
      <rPr>
        <sz val="7"/>
        <rFont val="Arial"/>
        <family val="2"/>
      </rPr>
      <t>ISOLAMENTO TERMICO E ACUSTICO</t>
    </r>
  </si>
  <si>
    <r>
      <rPr>
        <sz val="7"/>
        <rFont val="Arial"/>
        <family val="2"/>
      </rPr>
      <t>ISOLAMENTO TERMICO C/VERMICULITA ESP=5 CM</t>
    </r>
  </si>
  <si>
    <r>
      <rPr>
        <sz val="7"/>
        <rFont val="Arial"/>
        <family val="2"/>
      </rPr>
      <t>PROTECAO MEC./TERMICA C/VERMICULITA e=2,5 CM</t>
    </r>
  </si>
  <si>
    <r>
      <rPr>
        <sz val="7"/>
        <rFont val="Arial"/>
        <family val="2"/>
      </rPr>
      <t>ISOLAMENTO TERM.ACUST.VERM.PAREDE (1CI:ICH:4V)1,5CM</t>
    </r>
  </si>
  <si>
    <r>
      <rPr>
        <b/>
        <sz val="7"/>
        <rFont val="Arial"/>
        <family val="2"/>
      </rPr>
      <t>ESTRUTURA DE MADEIRA</t>
    </r>
  </si>
  <si>
    <r>
      <rPr>
        <sz val="7"/>
        <rFont val="Arial"/>
        <family val="2"/>
      </rPr>
      <t>ESTRUTURA DE MADEIRA</t>
    </r>
  </si>
  <si>
    <r>
      <rPr>
        <sz val="7"/>
        <rFont val="Arial"/>
        <family val="2"/>
      </rPr>
      <t>ESTRUTURA-TELHA CERAMICA V=3 A 7 M. C/FERRAGENS</t>
    </r>
  </si>
  <si>
    <r>
      <rPr>
        <sz val="7"/>
        <rFont val="Arial"/>
        <family val="2"/>
      </rPr>
      <t>ESTRUTURA-TELHA CERAMICA V=7 A 10 M C/FERRAGENS</t>
    </r>
  </si>
  <si>
    <r>
      <rPr>
        <sz val="7"/>
        <rFont val="Arial"/>
        <family val="2"/>
      </rPr>
      <t>ESTRUTURA-TELHA CERAMICA V=10-13 M. C/FERRAGENS</t>
    </r>
  </si>
  <si>
    <r>
      <rPr>
        <sz val="7"/>
        <rFont val="Arial"/>
        <family val="2"/>
      </rPr>
      <t>MÃO DE OBRA ESTR.MAD.TELHA CERÂMICA V=3 A 7 M</t>
    </r>
  </si>
  <si>
    <r>
      <rPr>
        <sz val="7"/>
        <rFont val="Arial"/>
        <family val="2"/>
      </rPr>
      <t>MÃO DE OBRA ESTR.MAD.TELHA CERÂMICA V=7 A 10 M</t>
    </r>
  </si>
  <si>
    <r>
      <rPr>
        <sz val="7"/>
        <rFont val="Arial"/>
        <family val="2"/>
      </rPr>
      <t>MÃO DE OBRA ESTR.MAD.TELHA CERÂMICA V=10 A 13 M</t>
    </r>
  </si>
  <si>
    <r>
      <rPr>
        <sz val="7"/>
        <rFont val="Arial"/>
        <family val="2"/>
      </rPr>
      <t>MÃO DE OBRA P/ESTR.MAD.EM TESOURA TELHA FIBROCIMENTO</t>
    </r>
  </si>
  <si>
    <r>
      <rPr>
        <sz val="7"/>
        <rFont val="Arial"/>
        <family val="2"/>
      </rPr>
      <t>MAO DE OBRA P/ESTR.MADEIRA EM TERÇA TELHA FIBROCIMENTO</t>
    </r>
  </si>
  <si>
    <r>
      <rPr>
        <sz val="7"/>
        <rFont val="Arial"/>
        <family val="2"/>
      </rPr>
      <t>EST.MAD.TELHA FIBROCIM.(SOMENTE TERCAS) C/FERRAGENS</t>
    </r>
  </si>
  <si>
    <r>
      <rPr>
        <sz val="7"/>
        <rFont val="Arial"/>
        <family val="2"/>
      </rPr>
      <t>ESTRUT.-TELHA DE FIBROCIMENTO (C/TESOURA) C/FERRAGENS</t>
    </r>
  </si>
  <si>
    <r>
      <rPr>
        <sz val="7"/>
        <rFont val="Arial"/>
        <family val="2"/>
      </rPr>
      <t>GRADEADO CAIBROS/RIPAS</t>
    </r>
  </si>
  <si>
    <r>
      <rPr>
        <sz val="7"/>
        <rFont val="Arial"/>
        <family val="2"/>
      </rPr>
      <t>UTILIZAÇÃO DO CAIBRO NO LUGAR DO RIPAMENTO</t>
    </r>
  </si>
  <si>
    <r>
      <rPr>
        <sz val="7"/>
        <rFont val="Arial"/>
        <family val="2"/>
      </rPr>
      <t>RIPAMENTO DE MADEIRA</t>
    </r>
  </si>
  <si>
    <r>
      <rPr>
        <sz val="7"/>
        <rFont val="Arial"/>
        <family val="2"/>
      </rPr>
      <t>RIPÃO APARELHADO P/TELHADO</t>
    </r>
  </si>
  <si>
    <r>
      <rPr>
        <sz val="7"/>
        <rFont val="Arial"/>
        <family val="2"/>
      </rPr>
      <t>TRATAMENTO P/ESTRUTURA DE TELHADO</t>
    </r>
  </si>
  <si>
    <r>
      <rPr>
        <b/>
        <sz val="7"/>
        <rFont val="Arial"/>
        <family val="2"/>
      </rPr>
      <t>ESTRUTURAS METÁLICAS</t>
    </r>
  </si>
  <si>
    <r>
      <rPr>
        <sz val="7"/>
        <rFont val="Arial"/>
        <family val="2"/>
      </rPr>
      <t>ESTRUTURAS METALICAS</t>
    </r>
  </si>
  <si>
    <r>
      <rPr>
        <sz val="7"/>
        <rFont val="Arial"/>
        <family val="2"/>
      </rPr>
      <t>ESTRUTURA EM ACO TIPO USI SAC-300</t>
    </r>
  </si>
  <si>
    <r>
      <rPr>
        <sz val="7"/>
        <rFont val="Arial"/>
        <family val="2"/>
      </rPr>
      <t>VIGA DE ACO 50x127x17MM-COMP.=3,88M(PASSAR.ESCOLA)</t>
    </r>
  </si>
  <si>
    <r>
      <rPr>
        <sz val="7"/>
        <rFont val="Arial"/>
        <family val="2"/>
      </rPr>
      <t>ESTRUT.ACO TIPO MR-250 C/FUNDO ANTI-CORROSIVO</t>
    </r>
  </si>
  <si>
    <r>
      <rPr>
        <b/>
        <sz val="7"/>
        <rFont val="Arial"/>
        <family val="2"/>
      </rPr>
      <t>COBERTURAS</t>
    </r>
  </si>
  <si>
    <r>
      <rPr>
        <sz val="7"/>
        <rFont val="Arial"/>
        <family val="2"/>
      </rPr>
      <t>COBERTURAS</t>
    </r>
  </si>
  <si>
    <r>
      <rPr>
        <sz val="7"/>
        <rFont val="Arial"/>
        <family val="2"/>
      </rPr>
      <t>COBERTURA C/TELHA COLONIAL</t>
    </r>
  </si>
  <si>
    <r>
      <rPr>
        <sz val="7"/>
        <rFont val="Arial"/>
        <family val="2"/>
      </rPr>
      <t>CUMEEIRA P/TELHA COLONIAL</t>
    </r>
  </si>
  <si>
    <r>
      <rPr>
        <sz val="7"/>
        <rFont val="Arial"/>
        <family val="2"/>
      </rPr>
      <t>COBERTURA C/ TELHA COLONIAL-PLAN</t>
    </r>
  </si>
  <si>
    <r>
      <rPr>
        <sz val="7"/>
        <rFont val="Arial"/>
        <family val="2"/>
      </rPr>
      <t>CUMEEIRA P/ TELHA COLONIAL-PLAN</t>
    </r>
  </si>
  <si>
    <r>
      <rPr>
        <sz val="7"/>
        <rFont val="Arial"/>
        <family val="2"/>
      </rPr>
      <t>EMBOCAMENTO LATERAL  (OITOES)</t>
    </r>
  </si>
  <si>
    <r>
      <rPr>
        <sz val="7"/>
        <rFont val="Arial"/>
        <family val="2"/>
      </rPr>
      <t>EMBOCAMENTO DE BEIRAL</t>
    </r>
  </si>
  <si>
    <r>
      <rPr>
        <sz val="7"/>
        <rFont val="Arial"/>
        <family val="2"/>
      </rPr>
      <t>MAO DE OBRA PARA COBERTURA C/TELHA COLONIAL PLAN</t>
    </r>
  </si>
  <si>
    <r>
      <rPr>
        <sz val="7"/>
        <rFont val="Arial"/>
        <family val="2"/>
      </rPr>
      <t>COBERTURA C/TELHA ONDULADA OU EQUIV.</t>
    </r>
  </si>
  <si>
    <r>
      <rPr>
        <sz val="7"/>
        <rFont val="Arial"/>
        <family val="2"/>
      </rPr>
      <t>CUMEEIRA P/TELHA ONDULADA OU EQUIV.</t>
    </r>
  </si>
  <si>
    <r>
      <rPr>
        <sz val="7"/>
        <rFont val="Arial"/>
        <family val="2"/>
      </rPr>
      <t>CALHA DE CHAPA GALVANIZADA</t>
    </r>
  </si>
  <si>
    <r>
      <rPr>
        <sz val="7"/>
        <rFont val="Arial"/>
        <family val="2"/>
      </rPr>
      <t>RUFO DE CHAPA GALVANIZADA</t>
    </r>
  </si>
  <si>
    <r>
      <rPr>
        <sz val="7"/>
        <rFont val="Arial"/>
        <family val="2"/>
      </rPr>
      <t>COBERTURA C/ CANALETE 49 OU EQUIV. C/ACESSORIOS</t>
    </r>
  </si>
  <si>
    <r>
      <rPr>
        <sz val="7"/>
        <rFont val="Arial"/>
        <family val="2"/>
      </rPr>
      <t>COBERTURA C/ CANALETE 90 OU EQUIV. C/ACESSORIOS</t>
    </r>
  </si>
  <si>
    <r>
      <rPr>
        <sz val="7"/>
        <rFont val="Arial"/>
        <family val="2"/>
      </rPr>
      <t>COBERTURA C/ TELHA MODULADA OU EQUIV. C/ACESSORIOS</t>
    </r>
  </si>
  <si>
    <r>
      <rPr>
        <sz val="7"/>
        <rFont val="Arial"/>
        <family val="2"/>
      </rPr>
      <t>COBERTURA C/ ETERMAX OU EQUIV. C/ACESSORIOS</t>
    </r>
  </si>
  <si>
    <r>
      <rPr>
        <sz val="7"/>
        <rFont val="Arial"/>
        <family val="2"/>
      </rPr>
      <t>COBERTURA C/TELHA ALUMINIO 0.5 MM</t>
    </r>
  </si>
  <si>
    <r>
      <rPr>
        <sz val="7"/>
        <rFont val="Arial"/>
        <family val="2"/>
      </rPr>
      <t>COB.C/TELHA FIBER-GLASS C/VÉU PROTEÇÃO/ACESSÓRIOS-1MM</t>
    </r>
  </si>
  <si>
    <r>
      <rPr>
        <sz val="7"/>
        <rFont val="Arial"/>
        <family val="2"/>
      </rPr>
      <t>EMPENA DE TELHA VOGATEX OU EQUIV.</t>
    </r>
  </si>
  <si>
    <r>
      <rPr>
        <sz val="7"/>
        <rFont val="Arial"/>
        <family val="2"/>
      </rPr>
      <t>RIPAMENTO DE ARGAMASSA</t>
    </r>
  </si>
  <si>
    <r>
      <rPr>
        <sz val="7"/>
        <rFont val="Arial"/>
        <family val="2"/>
      </rPr>
      <t>FECHAM.LATERAL TELHA PINT.ELETROSTATICA #0,65 mm C/ ACESSÓRIOS</t>
    </r>
  </si>
  <si>
    <r>
      <rPr>
        <sz val="7"/>
        <rFont val="Arial"/>
        <family val="2"/>
      </rPr>
      <t>FECH.LAT.TELHA PINT.ELETROSTICA.# 0,5 MM C/ ACESSORIOS</t>
    </r>
  </si>
  <si>
    <r>
      <rPr>
        <sz val="7"/>
        <rFont val="Arial"/>
        <family val="2"/>
      </rPr>
      <t>COB.C/TELHA FIBER-GLASS C/VÉU PROTEÇÃO 1,5 MM C/ ACESSORIOS</t>
    </r>
  </si>
  <si>
    <r>
      <rPr>
        <sz val="7"/>
        <rFont val="Arial"/>
        <family val="2"/>
      </rPr>
      <t>CUMMEIRA P/TELHA GALV.TRAPEZ.0,43MM</t>
    </r>
  </si>
  <si>
    <r>
      <rPr>
        <sz val="7"/>
        <rFont val="Arial"/>
        <family val="2"/>
      </rPr>
      <t>CUMEEIRA P/TELHA GALVANIZADA TRAPEZOIDAL 0,5 MM</t>
    </r>
  </si>
  <si>
    <r>
      <rPr>
        <sz val="7"/>
        <rFont val="Arial"/>
        <family val="2"/>
      </rPr>
      <t>CUMEEIRA P/TELHA GALVANIZADA ONDULADA 0,5 MM</t>
    </r>
  </si>
  <si>
    <r>
      <rPr>
        <sz val="7"/>
        <rFont val="Arial"/>
        <family val="2"/>
      </rPr>
      <t>COBERTURA C/TELHAS GALV. OND. 0,5 MM C/ACESSORIOS</t>
    </r>
  </si>
  <si>
    <r>
      <rPr>
        <sz val="7"/>
        <rFont val="Arial"/>
        <family val="2"/>
      </rPr>
      <t>COBERTURA C/TELHA CHAPA GALV. TRAP.05 mm C/ACESSORIOS</t>
    </r>
  </si>
  <si>
    <r>
      <rPr>
        <sz val="7"/>
        <rFont val="Arial"/>
        <family val="2"/>
      </rPr>
      <t>COBERT.C/TELHA CH.GALV.TRAPEZ. 0,43 MM C/ACESSORIOS</t>
    </r>
  </si>
  <si>
    <r>
      <rPr>
        <sz val="7"/>
        <rFont val="Arial"/>
        <family val="2"/>
      </rPr>
      <t>FECHAMENTO LAT.TELHA TRAPEZ.0,43 MM</t>
    </r>
  </si>
  <si>
    <r>
      <rPr>
        <b/>
        <sz val="7"/>
        <rFont val="Arial"/>
        <family val="2"/>
      </rPr>
      <t>ESQUADRIAS DE MADEIRAS</t>
    </r>
  </si>
  <si>
    <r>
      <rPr>
        <sz val="7"/>
        <rFont val="Arial"/>
        <family val="2"/>
      </rPr>
      <t>ESQUADRIAS DE MADEIRA</t>
    </r>
  </si>
  <si>
    <r>
      <rPr>
        <sz val="7"/>
        <rFont val="Arial"/>
        <family val="2"/>
      </rPr>
      <t>ALIZAR</t>
    </r>
  </si>
  <si>
    <r>
      <rPr>
        <sz val="7"/>
        <rFont val="Arial"/>
        <family val="2"/>
      </rPr>
      <t>PORTAL</t>
    </r>
  </si>
  <si>
    <r>
      <rPr>
        <sz val="7"/>
        <rFont val="Arial"/>
        <family val="2"/>
      </rPr>
      <t>Jg</t>
    </r>
  </si>
  <si>
    <r>
      <rPr>
        <sz val="7"/>
        <rFont val="Arial"/>
        <family val="2"/>
      </rPr>
      <t>PORTA LISA 60x210 C/PORTAL E ALISAR S/FERRAGENS</t>
    </r>
  </si>
  <si>
    <r>
      <rPr>
        <sz val="7"/>
        <rFont val="Arial"/>
        <family val="2"/>
      </rPr>
      <t>PORTA LISA 70x210 C/PORTAL E ALISAR S/FERRAGENS</t>
    </r>
  </si>
  <si>
    <r>
      <rPr>
        <sz val="7"/>
        <rFont val="Arial"/>
        <family val="2"/>
      </rPr>
      <t>PORTA LISA 80x210 C/PORTAL E ALISAR S/FERRAGENS</t>
    </r>
  </si>
  <si>
    <r>
      <rPr>
        <sz val="7"/>
        <rFont val="Arial"/>
        <family val="2"/>
      </rPr>
      <t>PORTA DE SANITARIO 60x160 A 200CM C/PORTAL /ALISAR S/FERRAGENS</t>
    </r>
  </si>
  <si>
    <r>
      <rPr>
        <sz val="7"/>
        <rFont val="Arial"/>
        <family val="2"/>
      </rPr>
      <t>PORTA REV.C/ MAT. MELAMINICO P/BOX C/PORTAL/ALISAR S/FERRAGENS</t>
    </r>
  </si>
  <si>
    <r>
      <rPr>
        <sz val="7"/>
        <rFont val="Arial"/>
        <family val="2"/>
      </rPr>
      <t>FOLHA DE PORTA LISA 60/70/80X210</t>
    </r>
  </si>
  <si>
    <r>
      <rPr>
        <sz val="7"/>
        <rFont val="Arial"/>
        <family val="2"/>
      </rPr>
      <t>FOLHA DE PORTA C/ REVEST.MELAMINICO - 70/90 X 210</t>
    </r>
  </si>
  <si>
    <r>
      <rPr>
        <sz val="7"/>
        <rFont val="Arial"/>
        <family val="2"/>
      </rPr>
      <t>FOLHA DE PORTA C/ REVEST. MELAMINICO 60X210 OU 60X180</t>
    </r>
  </si>
  <si>
    <r>
      <rPr>
        <sz val="7"/>
        <rFont val="Arial"/>
        <family val="2"/>
      </rPr>
      <t>PORTA LISA 90/100X210 C/PORTAL E ALISAR S/FERRAGENS</t>
    </r>
  </si>
  <si>
    <r>
      <rPr>
        <sz val="7"/>
        <rFont val="Arial"/>
        <family val="2"/>
      </rPr>
      <t>FOLHA DE PORTA LISA 100 X 210</t>
    </r>
  </si>
  <si>
    <r>
      <rPr>
        <b/>
        <sz val="7"/>
        <rFont val="Arial"/>
        <family val="2"/>
      </rPr>
      <t>ESQUADRIAS METÁLICAS</t>
    </r>
  </si>
  <si>
    <r>
      <rPr>
        <sz val="7"/>
        <rFont val="Arial"/>
        <family val="2"/>
      </rPr>
      <t>ESQUADRIAS METALICAS</t>
    </r>
  </si>
  <si>
    <r>
      <rPr>
        <sz val="7"/>
        <rFont val="Arial"/>
        <family val="2"/>
      </rPr>
      <t>ESQUADRIA DE ALUMÍNIO NATURAL CORRER / VIDRO 2 FOLHAS C/FERRAGENS.(M. O.FAB.INC.MAT.)</t>
    </r>
  </si>
  <si>
    <r>
      <rPr>
        <sz val="7"/>
        <rFont val="Arial"/>
        <family val="2"/>
      </rPr>
      <t>ESQUADRIA ALUMÍNIO NATURAL COM 3 FOLHAS (01 VIDRO E 02 VENEZIANA )C/ FERRAGENS(M.O.FAB.INC.MAT.)</t>
    </r>
  </si>
  <si>
    <r>
      <rPr>
        <sz val="7"/>
        <rFont val="Arial"/>
        <family val="2"/>
      </rPr>
      <t>PORTA DE ABRIR EM ALUMÍNIO NATURAL / VIDRO C/FERRAGENS (M.O.FAB.INC. MAT.)</t>
    </r>
  </si>
  <si>
    <r>
      <rPr>
        <sz val="7"/>
        <rFont val="Arial"/>
        <family val="2"/>
      </rPr>
      <t xml:space="preserve">PORTA DE ABRIR ALUMÍNIO NATURAL EM VENEZIANA C/FERRAGENS (M.O.FAB.INC
</t>
    </r>
    <r>
      <rPr>
        <sz val="7"/>
        <rFont val="Arial"/>
        <family val="2"/>
      </rPr>
      <t>.MAT.)</t>
    </r>
  </si>
  <si>
    <r>
      <rPr>
        <sz val="7"/>
        <rFont val="Arial"/>
        <family val="2"/>
      </rPr>
      <t>ESQUADRIA ALUMÍNIO NATURAL MÁXIMO AR C/FERRAGENS (M.O.FAB.INC.MAT.)</t>
    </r>
  </si>
  <si>
    <r>
      <rPr>
        <sz val="7"/>
        <rFont val="Arial"/>
        <family val="2"/>
      </rPr>
      <t>ESQUADRIA DE ALUMÍNIO ANODIZADO CORRER / VIDRO 2 FOLHAS C/FERRAGENS (M.O.FAB.INC.MAT.)</t>
    </r>
  </si>
  <si>
    <r>
      <rPr>
        <sz val="7"/>
        <rFont val="Arial"/>
        <family val="2"/>
      </rPr>
      <t>ESQUADRIA ALUMÍNIO ANODIZADO COM 3 FOLHAS (01 VIDRO E 02 VENEZIANA )C/ FERRAGENS (M.O.FAB.INC.MAT.)</t>
    </r>
  </si>
  <si>
    <r>
      <rPr>
        <sz val="7"/>
        <rFont val="Arial"/>
        <family val="2"/>
      </rPr>
      <t>PORTA DE ABRIR EM ALUMÍNIO ANODIZADO / VIDRO C/FERRAGENS (M.O.FAB.INC. MAT.)</t>
    </r>
  </si>
  <si>
    <r>
      <rPr>
        <sz val="7"/>
        <rFont val="Arial"/>
        <family val="2"/>
      </rPr>
      <t>PORTA DE ABRIR ALUMÍNIO ANODIZADO EM VENEZIANA C/FERRAGENS (M.O.FAB. INC.MAT.)</t>
    </r>
  </si>
  <si>
    <r>
      <rPr>
        <sz val="7"/>
        <rFont val="Arial"/>
        <family val="2"/>
      </rPr>
      <t>ESQUADRIA ALUMÍNIO ANODIZADO MÁXIMO AR C/FERRAGENS (M.O.FAB.INC.MAT.)</t>
    </r>
  </si>
  <si>
    <r>
      <rPr>
        <sz val="7"/>
        <rFont val="Arial"/>
        <family val="2"/>
      </rPr>
      <t>PORTA CORTA FOGO COMPLETA</t>
    </r>
  </si>
  <si>
    <r>
      <rPr>
        <sz val="7"/>
        <rFont val="Arial"/>
        <family val="2"/>
      </rPr>
      <t>GRADE PROTECAO TIPO TIJOLINHO GP-1/GP-2</t>
    </r>
  </si>
  <si>
    <r>
      <rPr>
        <sz val="7"/>
        <rFont val="Arial"/>
        <family val="2"/>
      </rPr>
      <t>PORTAO TELA/TUBO FoGo PT1/PT2 C/FERRAGENS</t>
    </r>
  </si>
  <si>
    <r>
      <rPr>
        <sz val="7"/>
        <rFont val="Arial"/>
        <family val="2"/>
      </rPr>
      <t>PORTAO TELA/TUBO FoGo PT3 C/FERRAGENS</t>
    </r>
  </si>
  <si>
    <r>
      <rPr>
        <sz val="7"/>
        <rFont val="Arial"/>
        <family val="2"/>
      </rPr>
      <t>PORTAO TELA/TUBO FoGo PT10 C/FERRAGENS</t>
    </r>
  </si>
  <si>
    <r>
      <rPr>
        <sz val="7"/>
        <rFont val="Arial"/>
        <family val="2"/>
      </rPr>
      <t>PORTAO DE FERRO REDONDO PT-6 C/FERRAGENS</t>
    </r>
  </si>
  <si>
    <r>
      <rPr>
        <sz val="7"/>
        <rFont val="Arial"/>
        <family val="2"/>
      </rPr>
      <t>PORTA DE ENROLAR C/FERRAGENS</t>
    </r>
  </si>
  <si>
    <r>
      <rPr>
        <sz val="7"/>
        <rFont val="Arial"/>
        <family val="2"/>
      </rPr>
      <t>PORTAO DE ABRIR CHAPA 14 PT-4 C/FERRAGENS</t>
    </r>
  </si>
  <si>
    <r>
      <rPr>
        <sz val="7"/>
        <rFont val="Arial"/>
        <family val="2"/>
      </rPr>
      <t>PORTAO DE TELA E CANO GALVANIZ. PT 9 C/FERRAGENS</t>
    </r>
  </si>
  <si>
    <r>
      <rPr>
        <sz val="7"/>
        <rFont val="Arial"/>
        <family val="2"/>
      </rPr>
      <t>PORTAO /CHAPA TRAPEZ / TUBO DE ACO PT-5 C/FERRAGEM</t>
    </r>
  </si>
  <si>
    <r>
      <rPr>
        <sz val="7"/>
        <rFont val="Arial"/>
        <family val="2"/>
      </rPr>
      <t>PORTAO CHAPA 14 / GRADE DE FERRO PT-7 C/FERRAGENS</t>
    </r>
  </si>
  <si>
    <r>
      <rPr>
        <sz val="7"/>
        <rFont val="Arial"/>
        <family val="2"/>
      </rPr>
      <t>PORTAO CORRER / ABRIR CONJUGADO PT-8 C/FERRAGENS</t>
    </r>
  </si>
  <si>
    <r>
      <rPr>
        <sz val="7"/>
        <rFont val="Arial"/>
        <family val="2"/>
      </rPr>
      <t>GRADE DE PROTECAO EM CANTONEIRA/FERRO QUADRADO GP3-GP4</t>
    </r>
  </si>
  <si>
    <r>
      <rPr>
        <sz val="7"/>
        <rFont val="Arial"/>
        <family val="2"/>
      </rPr>
      <t>GRADE DE PROTECAO/TUBO INDUSTRIAL/FERRO REDONDO-GP5</t>
    </r>
  </si>
  <si>
    <r>
      <rPr>
        <sz val="7"/>
        <rFont val="Arial"/>
        <family val="2"/>
      </rPr>
      <t>GRADE DE FRENTE/FERRO REDONDO C/ESTACA D=25 ARMADA - GF-1</t>
    </r>
  </si>
  <si>
    <r>
      <rPr>
        <sz val="7"/>
        <rFont val="Arial"/>
        <family val="2"/>
      </rPr>
      <t>GRADE DE FRENTE/TUBO DE ACO C/ESTACA D=25 ARMADA - GF-2</t>
    </r>
  </si>
  <si>
    <r>
      <rPr>
        <sz val="7"/>
        <rFont val="Arial"/>
        <family val="2"/>
      </rPr>
      <t>GUARDA CORPO /TUBO INDUSTRIAL GC-1 / GCS1</t>
    </r>
  </si>
  <si>
    <r>
      <rPr>
        <sz val="7"/>
        <rFont val="Arial"/>
        <family val="2"/>
      </rPr>
      <t>GUARDA CORPO/TUBO IND.E TELA ARTIST GC-2/GCS-2</t>
    </r>
  </si>
  <si>
    <r>
      <rPr>
        <sz val="7"/>
        <rFont val="Arial"/>
        <family val="2"/>
      </rPr>
      <t>CORRIMAO/TUBO INDUSTRIAL C-1</t>
    </r>
  </si>
  <si>
    <r>
      <rPr>
        <sz val="7"/>
        <rFont val="Arial"/>
        <family val="2"/>
      </rPr>
      <t>GRADE PADRÃO PARA CELA</t>
    </r>
  </si>
  <si>
    <r>
      <rPr>
        <sz val="7"/>
        <rFont val="Arial"/>
        <family val="2"/>
      </rPr>
      <t>GUARDA BICICLETAS</t>
    </r>
  </si>
  <si>
    <r>
      <rPr>
        <sz val="7"/>
        <rFont val="Arial"/>
        <family val="2"/>
      </rPr>
      <t>GRADE GINASIO(TELA PORTUG.3X3-12/TB.INDUST.1.1/2"</t>
    </r>
  </si>
  <si>
    <r>
      <rPr>
        <sz val="7"/>
        <rFont val="Arial"/>
        <family val="2"/>
      </rPr>
      <t>GRADE GIN.(PARAF.)TELA PORT.3X3-12/TUB.IND.1.1/2"</t>
    </r>
  </si>
  <si>
    <r>
      <rPr>
        <sz val="7"/>
        <rFont val="Arial"/>
        <family val="2"/>
      </rPr>
      <t>GRELHA PADRÃO AGETOP DE FERRO CHATO COM BERÇO</t>
    </r>
  </si>
  <si>
    <r>
      <rPr>
        <sz val="7"/>
        <rFont val="Arial"/>
        <family val="2"/>
      </rPr>
      <t>VEDACAO JUNTA DILATACAO CH.No.18 PARAF.C/30-PINTADA</t>
    </r>
  </si>
  <si>
    <r>
      <rPr>
        <sz val="7"/>
        <rFont val="Arial"/>
        <family val="2"/>
      </rPr>
      <t>CORRIMÃO METÁLICO EM TUBO INDUSTRIAL 2" # 2,28MM PADRÃO C-2 ( ASSENTADO )</t>
    </r>
  </si>
  <si>
    <r>
      <rPr>
        <sz val="7"/>
        <rFont val="Arial"/>
        <family val="2"/>
      </rPr>
      <t>ESQ. MAXIMO AR CHAPA/VIDRO J4 C/FERRAGENS</t>
    </r>
  </si>
  <si>
    <r>
      <rPr>
        <sz val="7"/>
        <rFont val="Arial"/>
        <family val="2"/>
      </rPr>
      <t>ESQ. MAXIMO AR CHAPA/VIDRO J3/J5/J6/J8 C/FERRAGENS</t>
    </r>
  </si>
  <si>
    <r>
      <rPr>
        <sz val="7"/>
        <rFont val="Arial"/>
        <family val="2"/>
      </rPr>
      <t>ESQ. DE CORRER VENEZIANA CHAPA/VIDRO J14 C/FERRAGENS</t>
    </r>
  </si>
  <si>
    <r>
      <rPr>
        <sz val="7"/>
        <rFont val="Arial"/>
        <family val="2"/>
      </rPr>
      <t>ESQ.DE CORRER CHAPA/VIDRO J9/J10/J12/J13 C/FERRAGENS</t>
    </r>
  </si>
  <si>
    <r>
      <rPr>
        <sz val="7"/>
        <rFont val="Arial"/>
        <family val="2"/>
      </rPr>
      <t>ESQ.VENEZIANA CHAPA/VIDRO J11 e J16 C/FERRAGENS</t>
    </r>
  </si>
  <si>
    <r>
      <rPr>
        <sz val="7"/>
        <rFont val="Arial"/>
        <family val="2"/>
      </rPr>
      <t>ESQ.MAXIMO AR CHAPA/VIDRO J1/J2/J7/J15 C/FERRAGENS</t>
    </r>
  </si>
  <si>
    <r>
      <rPr>
        <sz val="7"/>
        <rFont val="Arial"/>
        <family val="2"/>
      </rPr>
      <t>ESQ.BASCULANTE CHAPA No.18 J17,18 e 19 C/FERRAGENS</t>
    </r>
  </si>
  <si>
    <r>
      <rPr>
        <sz val="7"/>
        <rFont val="Arial"/>
        <family val="2"/>
      </rPr>
      <t>ESQ.METALICA / PRE-MOLDADO JPM-1 / JPM-2 C/FERRAGENS</t>
    </r>
  </si>
  <si>
    <r>
      <rPr>
        <sz val="7"/>
        <rFont val="Arial"/>
        <family val="2"/>
      </rPr>
      <t>PORTA DE ABRIR EM CHAPA PF-1A C/FERRAGENS</t>
    </r>
  </si>
  <si>
    <r>
      <rPr>
        <sz val="7"/>
        <rFont val="Arial"/>
        <family val="2"/>
      </rPr>
      <t>PORTA DE ABRIR EM CHAPA PF-1B C/FERRAGENS</t>
    </r>
  </si>
  <si>
    <r>
      <rPr>
        <sz val="7"/>
        <rFont val="Arial"/>
        <family val="2"/>
      </rPr>
      <t>PORTA DE ABRIR EM CHAPA PF-1 C/FERRAGENS</t>
    </r>
  </si>
  <si>
    <r>
      <rPr>
        <sz val="7"/>
        <rFont val="Arial"/>
        <family val="2"/>
      </rPr>
      <t>PORTA DE ABRIR/FOLHA DE VIDRO PF-2 C/FERRAGENS</t>
    </r>
  </si>
  <si>
    <r>
      <rPr>
        <sz val="7"/>
        <rFont val="Arial"/>
        <family val="2"/>
      </rPr>
      <t>PORTA DE ABRIR/VENEZIANA/VIDRO PF-3 C/FERRAGENS</t>
    </r>
  </si>
  <si>
    <r>
      <rPr>
        <sz val="7"/>
        <rFont val="Arial"/>
        <family val="2"/>
      </rPr>
      <t>PORTA ABRIR/VENEZIANA PF-4 C/FERRAGENS</t>
    </r>
  </si>
  <si>
    <r>
      <rPr>
        <sz val="7"/>
        <rFont val="Arial"/>
        <family val="2"/>
      </rPr>
      <t>PORTA ABRIR/VENEZIANA (2) FOLHAS PF-5 C/FERRAGENS</t>
    </r>
  </si>
  <si>
    <r>
      <rPr>
        <sz val="7"/>
        <rFont val="Arial"/>
        <family val="2"/>
      </rPr>
      <t>PORTA DE CORRER/VIDRO (4) FOLHAS PF-6 C/ FERRAGENS</t>
    </r>
  </si>
  <si>
    <r>
      <rPr>
        <sz val="7"/>
        <rFont val="Arial"/>
        <family val="2"/>
      </rPr>
      <t>PORTA DE CORRER C/BASCULA PF-7/PF-8 C/ FERRAGENS</t>
    </r>
  </si>
  <si>
    <r>
      <rPr>
        <sz val="7"/>
        <rFont val="Arial"/>
        <family val="2"/>
      </rPr>
      <t>PORTA ABRIR/VIDRO (2) FOLHAS PF-9 C/FERRAGENS</t>
    </r>
  </si>
  <si>
    <r>
      <rPr>
        <sz val="7"/>
        <rFont val="Arial"/>
        <family val="2"/>
      </rPr>
      <t>PORTA ABRIR CH.P/WC PF-10 C/FERRAGENS</t>
    </r>
  </si>
  <si>
    <r>
      <rPr>
        <sz val="7"/>
        <rFont val="Arial"/>
        <family val="2"/>
      </rPr>
      <t>PORTA CH./VENEZIANA PRE-MOLD.PPM-1/PPM-2 C/FERRAGEM</t>
    </r>
  </si>
  <si>
    <r>
      <rPr>
        <sz val="7"/>
        <rFont val="Arial"/>
        <family val="2"/>
      </rPr>
      <t>PORTA CHAPA / GRADE - PRE-MOLD.PPM-3 C/FERRAGEM</t>
    </r>
  </si>
  <si>
    <r>
      <rPr>
        <sz val="7"/>
        <rFont val="Arial"/>
        <family val="2"/>
      </rPr>
      <t>PORTA EM CHAPA P/WC - PRE-MOLD.PPM-4 C/FERRAGEM</t>
    </r>
  </si>
  <si>
    <r>
      <rPr>
        <sz val="7"/>
        <rFont val="Arial"/>
        <family val="2"/>
      </rPr>
      <t>PORTA DE ABRIR VENEZ./VIDRO (2) FOLHAS PF-11 C/FERRAGENS</t>
    </r>
  </si>
  <si>
    <r>
      <rPr>
        <sz val="7"/>
        <rFont val="Arial"/>
        <family val="2"/>
      </rPr>
      <t>ESCADA TIPO MARINHEIRO COM GUARDA CORPO PADRÃO AGETOP ( H &gt; 3M )</t>
    </r>
  </si>
  <si>
    <r>
      <rPr>
        <sz val="7"/>
        <rFont val="Arial"/>
        <family val="2"/>
      </rPr>
      <t>ESCADA TIPO MARINHEIRO SEM GUARDA CORPO PADRÃO AGETOP ( H &lt;= 3M)</t>
    </r>
  </si>
  <si>
    <r>
      <rPr>
        <sz val="7"/>
        <rFont val="Arial"/>
        <family val="2"/>
      </rPr>
      <t>GAIOLA PADRÃO EM AÇO CA-50 8.0 MM PARA PROTEÇÃO DAS LUMINÁRIAS</t>
    </r>
  </si>
  <si>
    <r>
      <rPr>
        <sz val="7"/>
        <rFont val="Arial"/>
        <family val="2"/>
      </rPr>
      <t>ALÇAPÃO FORMATO COIFA EM CH.VINCADA Nº. 18 H=(10+2)CM, C/ALÇA E PORTA CADEADO(INCLUSIVE CADEADO Nº. 30)</t>
    </r>
  </si>
  <si>
    <r>
      <rPr>
        <b/>
        <sz val="7"/>
        <rFont val="Arial"/>
        <family val="2"/>
      </rPr>
      <t>VIDROS</t>
    </r>
  </si>
  <si>
    <r>
      <rPr>
        <sz val="7"/>
        <rFont val="Arial"/>
        <family val="2"/>
      </rPr>
      <t>VIDROS</t>
    </r>
  </si>
  <si>
    <r>
      <rPr>
        <sz val="7"/>
        <rFont val="Arial"/>
        <family val="2"/>
      </rPr>
      <t>VIDRO LISO 3 MM - COLOCADO</t>
    </r>
  </si>
  <si>
    <r>
      <rPr>
        <sz val="7"/>
        <rFont val="Arial"/>
        <family val="2"/>
      </rPr>
      <t>VIDRO LISO 4 MM - COLOCADO</t>
    </r>
  </si>
  <si>
    <r>
      <rPr>
        <sz val="7"/>
        <rFont val="Arial"/>
        <family val="2"/>
      </rPr>
      <t>VIDRO LISO 5 MM - COLOCADO</t>
    </r>
  </si>
  <si>
    <r>
      <rPr>
        <sz val="7"/>
        <rFont val="Arial"/>
        <family val="2"/>
      </rPr>
      <t>VIDRO LISO 6 MM - COLOCADO</t>
    </r>
  </si>
  <si>
    <r>
      <rPr>
        <sz val="7"/>
        <rFont val="Arial"/>
        <family val="2"/>
      </rPr>
      <t>VIDRO MINI-BOREAL - COLOCADO</t>
    </r>
  </si>
  <si>
    <r>
      <rPr>
        <sz val="7"/>
        <rFont val="Arial"/>
        <family val="2"/>
      </rPr>
      <t>VIDRO PONTILHADO - COLOCADO</t>
    </r>
  </si>
  <si>
    <r>
      <rPr>
        <sz val="7"/>
        <rFont val="Arial"/>
        <family val="2"/>
      </rPr>
      <t>VIDRO FANTASIA - COLOCADO</t>
    </r>
  </si>
  <si>
    <r>
      <rPr>
        <sz val="7"/>
        <rFont val="Arial"/>
        <family val="2"/>
      </rPr>
      <t>VIDRO MARTELADO - COLOCADO</t>
    </r>
  </si>
  <si>
    <r>
      <rPr>
        <sz val="7"/>
        <rFont val="Arial"/>
        <family val="2"/>
      </rPr>
      <t>VIDRO CANELADO - COLOCADO</t>
    </r>
  </si>
  <si>
    <r>
      <rPr>
        <sz val="7"/>
        <rFont val="Arial"/>
        <family val="2"/>
      </rPr>
      <t>VIDRO TEMPERADO 10 MM - COLOCADO</t>
    </r>
  </si>
  <si>
    <r>
      <rPr>
        <sz val="7"/>
        <rFont val="Arial"/>
        <family val="2"/>
      </rPr>
      <t>VIDRO TEMPERADO 10 MM FUME - COLOCADO</t>
    </r>
  </si>
  <si>
    <r>
      <rPr>
        <sz val="7"/>
        <rFont val="Arial"/>
        <family val="2"/>
      </rPr>
      <t>VIDRO FUME COMUM - COLOCADO</t>
    </r>
  </si>
  <si>
    <r>
      <rPr>
        <sz val="7"/>
        <rFont val="Arial"/>
        <family val="2"/>
      </rPr>
      <t>VIDRO ARAMADO - COLOCADO</t>
    </r>
  </si>
  <si>
    <r>
      <rPr>
        <b/>
        <sz val="7"/>
        <rFont val="Arial"/>
        <family val="2"/>
      </rPr>
      <t>REVESTIMENTO DE PAREDES</t>
    </r>
  </si>
  <si>
    <r>
      <rPr>
        <sz val="7"/>
        <rFont val="Arial"/>
        <family val="2"/>
      </rPr>
      <t>REVESTIMENTO DE PAREDES</t>
    </r>
  </si>
  <si>
    <r>
      <rPr>
        <sz val="7"/>
        <rFont val="Arial"/>
        <family val="2"/>
      </rPr>
      <t>CHAPISCO COMUM</t>
    </r>
  </si>
  <si>
    <r>
      <rPr>
        <sz val="7"/>
        <rFont val="Arial"/>
        <family val="2"/>
      </rPr>
      <t>COSTURA DE TRINCA EM ALV. DE TIJOLO</t>
    </r>
  </si>
  <si>
    <r>
      <rPr>
        <sz val="7"/>
        <rFont val="Arial"/>
        <family val="2"/>
      </rPr>
      <t>RASGO E ENCHIMENTO DE ALVENARIA</t>
    </r>
  </si>
  <si>
    <r>
      <rPr>
        <sz val="7"/>
        <rFont val="Arial"/>
        <family val="2"/>
      </rPr>
      <t>CHAPISCO FINO USADO SOBRE EMBOCO C/PENEIRA</t>
    </r>
  </si>
  <si>
    <r>
      <rPr>
        <sz val="7"/>
        <rFont val="Arial"/>
        <family val="2"/>
      </rPr>
      <t>CHAPISCO COM PEDRISCO</t>
    </r>
  </si>
  <si>
    <r>
      <rPr>
        <sz val="7"/>
        <rFont val="Arial"/>
        <family val="2"/>
      </rPr>
      <t>CHAPISCO COMUM EM FACHADA</t>
    </r>
  </si>
  <si>
    <r>
      <rPr>
        <sz val="7"/>
        <rFont val="Arial"/>
        <family val="2"/>
      </rPr>
      <t>CHAPISCO COMUM EM BALANCIM</t>
    </r>
  </si>
  <si>
    <r>
      <rPr>
        <sz val="7"/>
        <rFont val="Arial"/>
        <family val="2"/>
      </rPr>
      <t>CHAPISCO ROLADO - (1COLA:10CI:30 ARML)</t>
    </r>
  </si>
  <si>
    <r>
      <rPr>
        <sz val="7"/>
        <rFont val="Arial"/>
        <family val="2"/>
      </rPr>
      <t>EMBOCO P/REBOCO FINO (1CALH:4ARML+100kgCI/M3)</t>
    </r>
  </si>
  <si>
    <r>
      <rPr>
        <sz val="7"/>
        <rFont val="Arial"/>
        <family val="2"/>
      </rPr>
      <t>EMBOCO (1CI:4 ARML)</t>
    </r>
  </si>
  <si>
    <r>
      <rPr>
        <sz val="7"/>
        <rFont val="Arial"/>
        <family val="2"/>
      </rPr>
      <t>REBOCO (1 CALH:4 ARFC+100kgCI/M3)</t>
    </r>
  </si>
  <si>
    <r>
      <rPr>
        <sz val="7"/>
        <rFont val="Arial"/>
        <family val="2"/>
      </rPr>
      <t>REBOCO PAULISTA A-14 (1CALH:4ARMLC+100kgCI/M3)</t>
    </r>
  </si>
  <si>
    <r>
      <rPr>
        <sz val="7"/>
        <rFont val="Arial"/>
        <family val="2"/>
      </rPr>
      <t>REBOCO PAULISTA A-7 (1 CALH,4 ARMLC)</t>
    </r>
  </si>
  <si>
    <r>
      <rPr>
        <sz val="7"/>
        <rFont val="Arial"/>
        <family val="2"/>
      </rPr>
      <t>REBOCO - 1CI:3 ARML - (BASE P/TINTA EPOXI / OUTROS)</t>
    </r>
  </si>
  <si>
    <r>
      <rPr>
        <sz val="7"/>
        <rFont val="Arial"/>
        <family val="2"/>
      </rPr>
      <t>REVESTIMENTO C/LITOCERAMICA</t>
    </r>
  </si>
  <si>
    <r>
      <rPr>
        <sz val="7"/>
        <rFont val="Arial"/>
        <family val="2"/>
      </rPr>
      <t>REBOCO PAULISTA A13 (1 CALH:3 ARMLC+100kgCI/M3)</t>
    </r>
  </si>
  <si>
    <r>
      <rPr>
        <sz val="7"/>
        <rFont val="Arial"/>
        <family val="2"/>
      </rPr>
      <t>REB.PAULISTA C/IMPERM.A-15 (1CI:4ARMLC+5% IMPXCI)</t>
    </r>
  </si>
  <si>
    <r>
      <rPr>
        <sz val="7"/>
        <rFont val="Arial"/>
        <family val="2"/>
      </rPr>
      <t>CHAPISCO GROSSO</t>
    </r>
  </si>
  <si>
    <r>
      <rPr>
        <sz val="7"/>
        <rFont val="Arial"/>
        <family val="2"/>
      </rPr>
      <t>REVESTIMENTO COM ARGAMASSA DE AREIA DE QUARTZO</t>
    </r>
  </si>
  <si>
    <r>
      <rPr>
        <sz val="7"/>
        <rFont val="Arial"/>
        <family val="2"/>
      </rPr>
      <t>PASTILHA DE PORCELANA COM PASTA COLANTE</t>
    </r>
  </si>
  <si>
    <r>
      <rPr>
        <sz val="7"/>
        <rFont val="Arial"/>
        <family val="2"/>
      </rPr>
      <t>PASTILHA PORCELANA C/ARGAMASSA FLEXIVEL</t>
    </r>
  </si>
  <si>
    <r>
      <rPr>
        <sz val="7"/>
        <rFont val="Arial"/>
        <family val="2"/>
      </rPr>
      <t>AZULEJO</t>
    </r>
  </si>
  <si>
    <r>
      <rPr>
        <sz val="7"/>
        <rFont val="Arial"/>
        <family val="2"/>
      </rPr>
      <t>REVESTIMENTO COM PEDRA SAO THOME</t>
    </r>
  </si>
  <si>
    <r>
      <rPr>
        <sz val="7"/>
        <rFont val="Arial"/>
        <family val="2"/>
      </rPr>
      <t>REVESTIMENTO DE MARMORE PADRONIZADO</t>
    </r>
  </si>
  <si>
    <r>
      <rPr>
        <sz val="7"/>
        <rFont val="Arial"/>
        <family val="2"/>
      </rPr>
      <t>REVESTIMENTO C/CERAMICA 40X40</t>
    </r>
  </si>
  <si>
    <r>
      <rPr>
        <sz val="7"/>
        <rFont val="Arial"/>
        <family val="2"/>
      </rPr>
      <t>REVESTIMENTO C/CERAMICA ALTA RESIST</t>
    </r>
  </si>
  <si>
    <r>
      <rPr>
        <sz val="7"/>
        <rFont val="Arial"/>
        <family val="2"/>
      </rPr>
      <t>LAMINADO MELAMÍNICO C/EMBOCO 1:3</t>
    </r>
  </si>
  <si>
    <r>
      <rPr>
        <sz val="7"/>
        <rFont val="Arial"/>
        <family val="2"/>
      </rPr>
      <t>REJUNTAMENTO C/CIMENTO-COLA PRE-MOL</t>
    </r>
  </si>
  <si>
    <r>
      <rPr>
        <sz val="7"/>
        <rFont val="Arial"/>
        <family val="2"/>
      </rPr>
      <t>REJUNTAMENTO C/MASSA PLÁSTICA - PRE MOL.</t>
    </r>
  </si>
  <si>
    <r>
      <rPr>
        <sz val="7"/>
        <rFont val="Arial"/>
        <family val="2"/>
      </rPr>
      <t>REVESTIMENTO COM CERAMICA 20 X 20</t>
    </r>
  </si>
  <si>
    <r>
      <rPr>
        <sz val="7"/>
        <rFont val="Arial"/>
        <family val="2"/>
      </rPr>
      <t>REV.C/CERAMICA 20X20 EM DIAGONAL/DETALHES</t>
    </r>
  </si>
  <si>
    <r>
      <rPr>
        <sz val="7"/>
        <rFont val="Arial"/>
        <family val="2"/>
      </rPr>
      <t>REV.C/BARITA RX-GAB.MEDICO</t>
    </r>
  </si>
  <si>
    <r>
      <rPr>
        <sz val="7"/>
        <rFont val="Arial"/>
        <family val="2"/>
      </rPr>
      <t>BARRA LISA (1CI:4ARMLC+5%IMP.X CI) C/OXIDO FERRO</t>
    </r>
  </si>
  <si>
    <r>
      <rPr>
        <sz val="7"/>
        <rFont val="Arial"/>
        <family val="2"/>
      </rPr>
      <t>REVEST.C/BARITA-RX GAB.ODONTOLOGICO</t>
    </r>
  </si>
  <si>
    <r>
      <rPr>
        <sz val="7"/>
        <rFont val="Arial"/>
        <family val="2"/>
      </rPr>
      <t>MOLDURA TIPO "U" INVERTIDO EM ARGAMASSA COM 2CM DE ESPESSURA TIPO PINGADEIRA EM MURO/PLATIBANDA ( A PARTE VERTICAL DESCE 2,5CM)</t>
    </r>
  </si>
  <si>
    <r>
      <rPr>
        <b/>
        <sz val="7"/>
        <rFont val="Arial"/>
        <family val="2"/>
      </rPr>
      <t>FORROS</t>
    </r>
  </si>
  <si>
    <r>
      <rPr>
        <sz val="7"/>
        <rFont val="Arial"/>
        <family val="2"/>
      </rPr>
      <t>FORROS</t>
    </r>
  </si>
  <si>
    <r>
      <rPr>
        <sz val="7"/>
        <rFont val="Arial"/>
        <family val="2"/>
      </rPr>
      <t>CHAPISCO EM FORRO (1CI: 3 ARG)</t>
    </r>
  </si>
  <si>
    <r>
      <rPr>
        <sz val="7"/>
        <rFont val="Arial"/>
        <family val="2"/>
      </rPr>
      <t>CHAPISCO ROLADO ( 1CIM:3 ARML)+(1 COLA:10 CIM)</t>
    </r>
  </si>
  <si>
    <r>
      <rPr>
        <sz val="7"/>
        <rFont val="Arial"/>
        <family val="2"/>
      </rPr>
      <t>EMBOCO EM FORRO (1 CALH:4 ARML+150 KG CI/M3)</t>
    </r>
  </si>
  <si>
    <r>
      <rPr>
        <sz val="7"/>
        <rFont val="Arial"/>
        <family val="2"/>
      </rPr>
      <t>REBOCO FINO EM FORRO (1 CALH:4 ARFC+100 KG CI/M3)</t>
    </r>
  </si>
  <si>
    <r>
      <rPr>
        <sz val="7"/>
        <rFont val="Arial"/>
        <family val="2"/>
      </rPr>
      <t>REBOCO PAULISTA EM FORRO(1CALH:4ARML+150KG CI/M3)</t>
    </r>
  </si>
  <si>
    <r>
      <rPr>
        <sz val="7"/>
        <rFont val="Arial"/>
        <family val="2"/>
      </rPr>
      <t>FORRO DE PVC C/ESTRUTURA METALON</t>
    </r>
  </si>
  <si>
    <r>
      <rPr>
        <sz val="7"/>
        <rFont val="Arial"/>
        <family val="2"/>
      </rPr>
      <t>FORRO DE PVC SEM ESTRUTURA DE METALON (COM REPINTURA DA ESTRUTURA)</t>
    </r>
  </si>
  <si>
    <r>
      <rPr>
        <sz val="7"/>
        <rFont val="Arial"/>
        <family val="2"/>
      </rPr>
      <t>FORRO DE GESSO</t>
    </r>
  </si>
  <si>
    <r>
      <rPr>
        <sz val="7"/>
        <rFont val="Arial"/>
        <family val="2"/>
      </rPr>
      <t>FORRO GESSO SOB LAJE MACICA</t>
    </r>
  </si>
  <si>
    <r>
      <rPr>
        <sz val="7"/>
        <rFont val="Arial"/>
        <family val="2"/>
      </rPr>
      <t>FORRO DE GESSO SOB LAJE PREMOLDADA</t>
    </r>
  </si>
  <si>
    <r>
      <rPr>
        <sz val="7"/>
        <rFont val="Arial"/>
        <family val="2"/>
      </rPr>
      <t>FORRO DE GESSO SOB TELHADO MADEIRA</t>
    </r>
  </si>
  <si>
    <r>
      <rPr>
        <sz val="7"/>
        <rFont val="Arial"/>
        <family val="2"/>
      </rPr>
      <t>MOLDURA PARA FORRO DE GESSO 5 CM</t>
    </r>
  </si>
  <si>
    <r>
      <rPr>
        <sz val="7"/>
        <rFont val="Arial"/>
        <family val="2"/>
      </rPr>
      <t>TABICA PARA FORRO DE GESSO</t>
    </r>
  </si>
  <si>
    <r>
      <rPr>
        <sz val="7"/>
        <rFont val="Arial"/>
        <family val="2"/>
      </rPr>
      <t>GESSO CORRIDO EM TETO</t>
    </r>
  </si>
  <si>
    <r>
      <rPr>
        <sz val="7"/>
        <rFont val="Arial"/>
        <family val="2"/>
      </rPr>
      <t>FORRO PAULISTA DE CEDRINHO (1ª QUALIDADE)</t>
    </r>
  </si>
  <si>
    <r>
      <rPr>
        <b/>
        <sz val="7"/>
        <rFont val="Arial"/>
        <family val="2"/>
      </rPr>
      <t>REVESTIMENTO DE PISO</t>
    </r>
  </si>
  <si>
    <r>
      <rPr>
        <sz val="7"/>
        <rFont val="Arial"/>
        <family val="2"/>
      </rPr>
      <t>REVESTIMENTO DE PISO</t>
    </r>
  </si>
  <si>
    <r>
      <rPr>
        <sz val="7"/>
        <rFont val="Arial"/>
        <family val="2"/>
      </rPr>
      <t>LASTRO DE CONCRETO REGULARIZADO SEM IMPERMEAB. 1:3:6 ESP= 5CM (BASE)</t>
    </r>
  </si>
  <si>
    <r>
      <rPr>
        <sz val="7"/>
        <rFont val="Arial"/>
        <family val="2"/>
      </rPr>
      <t>REGULARIZAÇAO DE PISO/LAJE/ BASE PARA TINTA EPÓXI (1:3) e=2 CM</t>
    </r>
  </si>
  <si>
    <r>
      <rPr>
        <sz val="7"/>
        <rFont val="Arial"/>
        <family val="2"/>
      </rPr>
      <t>PISO LAMINADO EM CONCRETO e=7cm 20 MPA PARA QUADRA / OUTROS (2 X 2 M )</t>
    </r>
  </si>
  <si>
    <r>
      <rPr>
        <sz val="7"/>
        <rFont val="Arial"/>
        <family val="2"/>
      </rPr>
      <t>PISO LAMINADO C/CONCR.USINADO 20 MPA e=7 CM PARA QUADRA / OUTROS (2 X 2 M)</t>
    </r>
  </si>
  <si>
    <r>
      <rPr>
        <sz val="7"/>
        <rFont val="Arial"/>
        <family val="2"/>
      </rPr>
      <t>PASSEIO PROTECAO EM CONC.DESEMPEN.5 CM 1:2,5:3,5 ( INCLUSO ESPELHO DE 30CM/ESCAVAÇÃO/REATERRO/APILOAMENTO/ATERRO INTERNO)</t>
    </r>
  </si>
  <si>
    <r>
      <rPr>
        <sz val="7"/>
        <rFont val="Arial"/>
        <family val="2"/>
      </rPr>
      <t>LASTRO DE CONCRETO REGULARIZADO IMPERMEABILIZADO 1:3:6 ESP=5CM ( BASE)</t>
    </r>
  </si>
  <si>
    <r>
      <rPr>
        <sz val="7"/>
        <rFont val="Arial"/>
        <family val="2"/>
      </rPr>
      <t>PISO CONCRETO DESEMPEN. ESPES. = 5 CM 1:2,5:3,5</t>
    </r>
  </si>
  <si>
    <r>
      <rPr>
        <sz val="7"/>
        <rFont val="Arial"/>
        <family val="2"/>
      </rPr>
      <t>CONC.ARM.ESP.=20CM BAIA TERM.RODOVIARIO 30MPA(3X3 M)COMP./S.LEITO</t>
    </r>
  </si>
  <si>
    <r>
      <rPr>
        <sz val="7"/>
        <rFont val="Arial"/>
        <family val="2"/>
      </rPr>
      <t>PISO EM CONC DESEMPENADO e=7 CM 1:2,5:3,5</t>
    </r>
  </si>
  <si>
    <r>
      <rPr>
        <sz val="7"/>
        <rFont val="Arial"/>
        <family val="2"/>
      </rPr>
      <t>PISO CONC.POLIDO e=2,0 CM (1:2:2,5) E JUNTA PL AST.17MM</t>
    </r>
  </si>
  <si>
    <r>
      <rPr>
        <sz val="7"/>
        <rFont val="Arial"/>
        <family val="2"/>
      </rPr>
      <t>LASTRO DE BRITA PARA PISO - (OBRAS CIVIS)</t>
    </r>
  </si>
  <si>
    <r>
      <rPr>
        <sz val="7"/>
        <rFont val="Arial"/>
        <family val="2"/>
      </rPr>
      <t>PISO CONC.SEMI POLIDO C/LASTRO E=7,0 CM</t>
    </r>
  </si>
  <si>
    <r>
      <rPr>
        <sz val="7"/>
        <rFont val="Arial"/>
        <family val="2"/>
      </rPr>
      <t>CONCRETO DESEMPENADO P/QD.C/LASTRO E=7,0 CM</t>
    </r>
  </si>
  <si>
    <r>
      <rPr>
        <sz val="7"/>
        <rFont val="Arial"/>
        <family val="2"/>
      </rPr>
      <t>RODAPE DE CONCRETO POLIDO 7 CM CANTO VIVO</t>
    </r>
  </si>
  <si>
    <r>
      <rPr>
        <sz val="7"/>
        <rFont val="Arial"/>
        <family val="2"/>
      </rPr>
      <t>PISO CIMENTADO C/RESINA SINTÉTICA E=1CM (1 CI:3 ARMG))</t>
    </r>
  </si>
  <si>
    <r>
      <rPr>
        <sz val="7"/>
        <rFont val="Arial"/>
        <family val="2"/>
      </rPr>
      <t>CHAPISCO ADESIVO S/PISO C/RESINA SINTÉTICA E=5 MM ( 1CI:1,5 ARMG)</t>
    </r>
  </si>
  <si>
    <r>
      <rPr>
        <sz val="7"/>
        <rFont val="Arial"/>
        <family val="2"/>
      </rPr>
      <t>CONC.DEMP.5CM C/JUNTA SX.ROLADO-10CM-1:2,5:3,5</t>
    </r>
  </si>
  <si>
    <r>
      <rPr>
        <sz val="7"/>
        <rFont val="Arial"/>
        <family val="2"/>
      </rPr>
      <t>CIMENT.LISO IMP.NATURAL E=2CM C/JUNTA PL.1CI:3ARMG</t>
    </r>
  </si>
  <si>
    <r>
      <rPr>
        <sz val="7"/>
        <rFont val="Arial"/>
        <family val="2"/>
      </rPr>
      <t>CIMENT.RUST.IMP.NATURAL E=.2CM C/JUNTA PL.1CI:3ARMG</t>
    </r>
  </si>
  <si>
    <r>
      <rPr>
        <sz val="7"/>
        <rFont val="Arial"/>
        <family val="2"/>
      </rPr>
      <t>CIMENT.RUSTICO E=2CM C/JUNTA PLAST.1 CI:3 ARMG</t>
    </r>
  </si>
  <si>
    <r>
      <rPr>
        <sz val="7"/>
        <rFont val="Arial"/>
        <family val="2"/>
      </rPr>
      <t>PISO CIMENTADO RUSTICO ESP=2 CM SEM JUNTA (1CI:3ARMG)</t>
    </r>
  </si>
  <si>
    <r>
      <rPr>
        <sz val="7"/>
        <rFont val="Arial"/>
        <family val="2"/>
      </rPr>
      <t>CERAMICA ESMALTADA 30 X 30 COM CONTRAPISO (1CI:3ARML) E ARGAMASSA COLANTE</t>
    </r>
  </si>
  <si>
    <r>
      <rPr>
        <sz val="7"/>
        <rFont val="Arial"/>
        <family val="2"/>
      </rPr>
      <t>RODAPE DE CERAMICA ESMALTADA 30 X 30 COM ARGAMASSA COLANTE</t>
    </r>
  </si>
  <si>
    <r>
      <rPr>
        <sz val="7"/>
        <rFont val="Arial"/>
        <family val="2"/>
      </rPr>
      <t>CERAMICA 40 X 40 COM CONTRAPISO (1CI:3ARML) E ARGAMASSA COLANTE</t>
    </r>
  </si>
  <si>
    <r>
      <rPr>
        <sz val="7"/>
        <rFont val="Arial"/>
        <family val="2"/>
      </rPr>
      <t>RODAPE DE CERAMICA 40 X 40 COM ARGAMASSA COLANTE</t>
    </r>
  </si>
  <si>
    <r>
      <rPr>
        <sz val="7"/>
        <rFont val="Arial"/>
        <family val="2"/>
      </rPr>
      <t>CERAMICA ANTI-DERRAPANTE COM CONTRAPISO (1CI:3ARML) E ARGAMASSA COLANTE</t>
    </r>
  </si>
  <si>
    <r>
      <rPr>
        <sz val="7"/>
        <rFont val="Arial"/>
        <family val="2"/>
      </rPr>
      <t>RODAPE DE CERAMICA ANTI-DERRAPANTE COM ARGAMASSA COLANTE</t>
    </r>
  </si>
  <si>
    <r>
      <rPr>
        <sz val="7"/>
        <rFont val="Arial"/>
        <family val="2"/>
      </rPr>
      <t>PISO DE ARDOSIA SERRADO COM CONTRAPISO (1CI:3ARML)</t>
    </r>
  </si>
  <si>
    <r>
      <rPr>
        <sz val="7"/>
        <rFont val="Arial"/>
        <family val="2"/>
      </rPr>
      <t>RODAPE DE ARDOSIA</t>
    </r>
  </si>
  <si>
    <r>
      <rPr>
        <sz val="7"/>
        <rFont val="Arial"/>
        <family val="2"/>
      </rPr>
      <t>PISO ARENITO SERRADO (PIRENOP.ASSENT.BARRO)</t>
    </r>
  </si>
  <si>
    <r>
      <rPr>
        <sz val="7"/>
        <rFont val="Arial"/>
        <family val="2"/>
      </rPr>
      <t>REVESTIMENTO COM TABUA CORRIDA-SENTIDO RETO COM CONTRAPISO (1CI: 3ARML)</t>
    </r>
  </si>
  <si>
    <r>
      <rPr>
        <sz val="7"/>
        <rFont val="Arial"/>
        <family val="2"/>
      </rPr>
      <t>RODAPE DE MADEIRA</t>
    </r>
  </si>
  <si>
    <r>
      <rPr>
        <sz val="7"/>
        <rFont val="Arial"/>
        <family val="2"/>
      </rPr>
      <t>CIMENT.LISO C/OX.FERRO E=2 CM C/JUNTA PL.1CI:3ARMG</t>
    </r>
  </si>
  <si>
    <r>
      <rPr>
        <sz val="7"/>
        <rFont val="Arial"/>
        <family val="2"/>
      </rPr>
      <t>RODAPE DE MASSA (ICI:3 ARMG)</t>
    </r>
  </si>
  <si>
    <r>
      <rPr>
        <sz val="7"/>
        <rFont val="Arial"/>
        <family val="2"/>
      </rPr>
      <t>PISO ALTA RESISTÊNCIA COM CONTRAPISO (1CI:3ARML) E JUNTA PLASTICA 27MM</t>
    </r>
  </si>
  <si>
    <r>
      <rPr>
        <sz val="7"/>
        <rFont val="Arial"/>
        <family val="2"/>
      </rPr>
      <t>RODAPE ALTA RESIST.7 CM CANT.VIVO</t>
    </r>
  </si>
  <si>
    <r>
      <rPr>
        <sz val="7"/>
        <rFont val="Arial"/>
        <family val="2"/>
      </rPr>
      <t>DEGRAUS DE ALTA RESISTENCIA</t>
    </r>
  </si>
  <si>
    <r>
      <rPr>
        <sz val="7"/>
        <rFont val="Arial"/>
        <family val="2"/>
      </rPr>
      <t>PISO EM PEDRA PORTUGUESA</t>
    </r>
  </si>
  <si>
    <r>
      <rPr>
        <sz val="7"/>
        <rFont val="Arial"/>
        <family val="2"/>
      </rPr>
      <t>PISO EM MARMORE COM CONTRAPISO (1CI:3ARML)</t>
    </r>
  </si>
  <si>
    <r>
      <rPr>
        <sz val="7"/>
        <rFont val="Arial"/>
        <family val="2"/>
      </rPr>
      <t>PISO CERAMICA DE ALTA RESISTENCIA COM CONTRAPISO (1CI:3ARML) E ARGAMASSA COLANTE</t>
    </r>
  </si>
  <si>
    <r>
      <rPr>
        <sz val="7"/>
        <rFont val="Arial"/>
        <family val="2"/>
      </rPr>
      <t>RODAPE DE CERAMICA DE ALTA RESISTÊNCIA COM ARGAMASSA COLANTE</t>
    </r>
  </si>
  <si>
    <r>
      <rPr>
        <sz val="7"/>
        <rFont val="Arial"/>
        <family val="2"/>
      </rPr>
      <t>CONCR.SEIXO ROL.SEMI POLIDO 3CM(1:2:2,5) C/JUNTA 27MM</t>
    </r>
  </si>
  <si>
    <r>
      <rPr>
        <sz val="7"/>
        <rFont val="Arial"/>
        <family val="2"/>
      </rPr>
      <t>JUNTA/DILATACAO C/SEIXO ROLADO</t>
    </r>
  </si>
  <si>
    <r>
      <rPr>
        <sz val="7"/>
        <rFont val="Arial"/>
        <family val="2"/>
      </rPr>
      <t>ASSOALHO EM MADEIRA DE LEI COM CONTRAPISO (1CI:3ARML)</t>
    </r>
  </si>
  <si>
    <r>
      <rPr>
        <sz val="7"/>
        <rFont val="Arial"/>
        <family val="2"/>
      </rPr>
      <t>PISO EM GRANITO IMPERMEABILIZADO E COM CONTRAPISO (1CI:3ARML)</t>
    </r>
  </si>
  <si>
    <r>
      <rPr>
        <sz val="7"/>
        <rFont val="Arial"/>
        <family val="2"/>
      </rPr>
      <t>RODAPE ALTA RESIST.10 CM CANTO ARREDONDADO</t>
    </r>
  </si>
  <si>
    <r>
      <rPr>
        <sz val="7"/>
        <rFont val="Arial"/>
        <family val="2"/>
      </rPr>
      <t>RODAPE DE GRANITO</t>
    </r>
  </si>
  <si>
    <r>
      <rPr>
        <sz val="7"/>
        <rFont val="Arial"/>
        <family val="2"/>
      </rPr>
      <t>SOLEIRA EM GRANITO IMPERMEABILIZADA COM CONTRAPISO (1CI:3ARML)</t>
    </r>
  </si>
  <si>
    <r>
      <rPr>
        <sz val="7"/>
        <rFont val="Arial"/>
        <family val="2"/>
      </rPr>
      <t>BORRACHA ANTIDERRAPANTE C/ CONTRAPISO (1CI:3ARML) E=2CM E NATA DE CIMENTO</t>
    </r>
  </si>
  <si>
    <r>
      <rPr>
        <sz val="7"/>
        <rFont val="Arial"/>
        <family val="2"/>
      </rPr>
      <t>PISO VINILICO COM CONTRAPISO (1CI:3ARML) E=2CM E NATA DE CIMENTO</t>
    </r>
  </si>
  <si>
    <r>
      <rPr>
        <sz val="7"/>
        <rFont val="Arial"/>
        <family val="2"/>
      </rPr>
      <t>RODAPE DE PLASTICO P/ PISO VINILICO/BORRACHA</t>
    </r>
  </si>
  <si>
    <r>
      <rPr>
        <sz val="7"/>
        <rFont val="Arial"/>
        <family val="2"/>
      </rPr>
      <t>PISO VINÍLICO TRÁFEGO INTENSO COM CONTRAPISO (1CI:3ARML) E=2CM E NATA DE CIMENTO</t>
    </r>
  </si>
  <si>
    <r>
      <rPr>
        <sz val="7"/>
        <rFont val="Arial"/>
        <family val="2"/>
      </rPr>
      <t>GRANITINA COM CONTRAPISO (1CI:3ARML) E=2CM E JUNTA PLASTICA 27MM</t>
    </r>
  </si>
  <si>
    <r>
      <rPr>
        <sz val="7"/>
        <rFont val="Arial"/>
        <family val="2"/>
      </rPr>
      <t>RODAPE DE GRANITINA</t>
    </r>
  </si>
  <si>
    <r>
      <rPr>
        <sz val="7"/>
        <rFont val="Arial"/>
        <family val="2"/>
      </rPr>
      <t>RASP./APLIC.RESINA ACRILICA UMA DEMAO</t>
    </r>
  </si>
  <si>
    <r>
      <rPr>
        <sz val="7"/>
        <rFont val="Arial"/>
        <family val="2"/>
      </rPr>
      <t>RASP/APLIC.RESINA ACRILICA DUAS DEMAOS</t>
    </r>
  </si>
  <si>
    <r>
      <rPr>
        <sz val="7"/>
        <rFont val="Arial"/>
        <family val="2"/>
      </rPr>
      <t>GRANITINA COM OX.FERRO, CONTRAPISO (1CI:3ARML) E=2CM E JUNTA PLASTICA 27MM</t>
    </r>
  </si>
  <si>
    <r>
      <rPr>
        <sz val="7"/>
        <rFont val="Arial"/>
        <family val="2"/>
      </rPr>
      <t>DEGRAUS DE GRANITINA COM CONTRAPISO</t>
    </r>
  </si>
  <si>
    <r>
      <rPr>
        <sz val="7"/>
        <rFont val="Arial"/>
        <family val="2"/>
      </rPr>
      <t>DEMARCACAO DE QUADRA C/PISO VINILICO</t>
    </r>
  </si>
  <si>
    <r>
      <rPr>
        <sz val="7"/>
        <rFont val="Arial"/>
        <family val="2"/>
      </rPr>
      <t>TESTEIRA CANTONEIRA ALUMINIO</t>
    </r>
  </si>
  <si>
    <r>
      <rPr>
        <sz val="7"/>
        <rFont val="Arial"/>
        <family val="2"/>
      </rPr>
      <t>PISO DE BORRACHA COLORIDO MODELO TÁTIL ( ALERTA OU DIRECIONAL) INCLUSO CONTRAPISO (1CI:3ARML) C/ E=2CM E NATA DE CIMENTO</t>
    </r>
  </si>
  <si>
    <r>
      <rPr>
        <sz val="7"/>
        <rFont val="Arial"/>
        <family val="2"/>
      </rPr>
      <t>PISO DE BORRACHA COR PRETA MODELO TÁTIL ( ALERTA OU DIRECIONAL) INCLUSO CONTRAPISO (1CI:3ARML) C/ E=2CM E NATA DE CIMENTO</t>
    </r>
  </si>
  <si>
    <r>
      <rPr>
        <sz val="7"/>
        <rFont val="Arial"/>
        <family val="2"/>
      </rPr>
      <t>PISO DE LADRILHO HIDRÁULICO COR NATURAL MODELO TÁTIL ( ALERTA OU DIRECIONAL) SEM LASTRO</t>
    </r>
  </si>
  <si>
    <r>
      <rPr>
        <sz val="7"/>
        <rFont val="Arial"/>
        <family val="2"/>
      </rPr>
      <t>PISO DE LADRILHO HIDRÁULICO COLORIDO MODELO TÁTIL ( ALERTA OU DIRECIONAL) SEM LASTRO</t>
    </r>
  </si>
  <si>
    <r>
      <rPr>
        <b/>
        <sz val="7"/>
        <rFont val="Arial"/>
        <family val="2"/>
      </rPr>
      <t>FERRAGENS</t>
    </r>
  </si>
  <si>
    <r>
      <rPr>
        <sz val="7"/>
        <rFont val="Arial"/>
        <family val="2"/>
      </rPr>
      <t>FERRAGENS</t>
    </r>
  </si>
  <si>
    <r>
      <rPr>
        <sz val="7"/>
        <rFont val="Arial"/>
        <family val="2"/>
      </rPr>
      <t>FECH.(ALAV.) LAFONTE 6236 E/8766- E17 IMAB OU EQUIV.</t>
    </r>
  </si>
  <si>
    <r>
      <rPr>
        <sz val="7"/>
        <rFont val="Arial"/>
        <family val="2"/>
      </rPr>
      <t>FECH.(ALAV.) LAFONTE 6236 I /8766- I18 IMAB OU EQUIV.</t>
    </r>
  </si>
  <si>
    <r>
      <rPr>
        <sz val="7"/>
        <rFont val="Arial"/>
        <family val="2"/>
      </rPr>
      <t>FECHADURA TIPO LIVRE OCUPADO (819 IMAB/719 LA FONTE) OU EQUIV.</t>
    </r>
  </si>
  <si>
    <r>
      <rPr>
        <sz val="7"/>
        <rFont val="Arial"/>
        <family val="2"/>
      </rPr>
      <t>FECH. TIPO BICO DE PAPAGAIO (1222 LAFONTE/1161 E - 30 IMAB) OU EQUIV.</t>
    </r>
  </si>
  <si>
    <r>
      <rPr>
        <sz val="7"/>
        <rFont val="Arial"/>
        <family val="2"/>
      </rPr>
      <t>FECH.(ALAV.) LAFONTE 6236 B/8766 - B19 IMAB OU EQUIV.</t>
    </r>
  </si>
  <si>
    <r>
      <rPr>
        <sz val="7"/>
        <rFont val="Arial"/>
        <family val="2"/>
      </rPr>
      <t>TARGETA NIQUELADA No. 03</t>
    </r>
  </si>
  <si>
    <r>
      <rPr>
        <sz val="7"/>
        <rFont val="Arial"/>
        <family val="2"/>
      </rPr>
      <t>FECH.(BOLA) LAFONTE 2078 - E/ ATLANTA EXT. DA PADO OU EQUIVALENTE</t>
    </r>
  </si>
  <si>
    <r>
      <rPr>
        <sz val="7"/>
        <rFont val="Arial"/>
        <family val="2"/>
      </rPr>
      <t>FECH.BOLA)  LAFONTE 2078 - I / ATLANTA INT. DA PADO OU EQUIVALENTE</t>
    </r>
  </si>
  <si>
    <r>
      <rPr>
        <sz val="7"/>
        <rFont val="Arial"/>
        <family val="2"/>
      </rPr>
      <t>FECHADURA LAFONTE BOLA 2078 - B / ATLANTA WC DA PADO OU EQUIVALENTE</t>
    </r>
  </si>
  <si>
    <r>
      <rPr>
        <sz val="7"/>
        <rFont val="Arial"/>
        <family val="2"/>
      </rPr>
      <t>FECHO FIO REDONDO 4" ZINCADO PARAFUSADO</t>
    </r>
  </si>
  <si>
    <r>
      <rPr>
        <sz val="7"/>
        <rFont val="Arial"/>
        <family val="2"/>
      </rPr>
      <t>BARRA P/DEFICIENTE FISICO B6 PADRAO AGETOP</t>
    </r>
  </si>
  <si>
    <r>
      <rPr>
        <sz val="7"/>
        <rFont val="Arial"/>
        <family val="2"/>
      </rPr>
      <t>DOBRADICA 3" x 3 1/2" FERRO POLIDO</t>
    </r>
  </si>
  <si>
    <r>
      <rPr>
        <sz val="7"/>
        <rFont val="Arial"/>
        <family val="2"/>
      </rPr>
      <t>DOBRADICA 3" X 3 1/2" CROMADA</t>
    </r>
  </si>
  <si>
    <r>
      <rPr>
        <sz val="7"/>
        <rFont val="Arial"/>
        <family val="2"/>
      </rPr>
      <t>CANTONEIRA PEQUENA P/DIVISORIAS</t>
    </r>
  </si>
  <si>
    <r>
      <rPr>
        <sz val="7"/>
        <rFont val="Arial"/>
        <family val="2"/>
      </rPr>
      <t>CANTONEIRA GRANDE P/DIVISORIAS</t>
    </r>
  </si>
  <si>
    <r>
      <rPr>
        <sz val="7"/>
        <rFont val="Arial"/>
        <family val="2"/>
      </rPr>
      <t>CHAPA SUPORTE P/DIVISORIAS</t>
    </r>
  </si>
  <si>
    <r>
      <rPr>
        <sz val="7"/>
        <rFont val="Arial"/>
        <family val="2"/>
      </rPr>
      <t>BATENTE C/ENCOSTO BORRACHA P/DIVISORIAS</t>
    </r>
  </si>
  <si>
    <r>
      <rPr>
        <sz val="7"/>
        <rFont val="Arial"/>
        <family val="2"/>
      </rPr>
      <t>DOBRADICA C/MOLA P/PORTA/DIVISORIAS</t>
    </r>
  </si>
  <si>
    <r>
      <rPr>
        <sz val="7"/>
        <rFont val="Arial"/>
        <family val="2"/>
      </rPr>
      <t>PARAFUSO P/FERRAGENS/DIVISORIAS</t>
    </r>
  </si>
  <si>
    <r>
      <rPr>
        <sz val="7"/>
        <rFont val="Arial"/>
        <family val="2"/>
      </rPr>
      <t>CORRENTE 4 MM P/CADEADO</t>
    </r>
  </si>
  <si>
    <r>
      <rPr>
        <sz val="7"/>
        <rFont val="Arial"/>
        <family val="2"/>
      </rPr>
      <t>CADEADO 20 MM</t>
    </r>
  </si>
  <si>
    <r>
      <rPr>
        <sz val="7"/>
        <rFont val="Arial"/>
        <family val="2"/>
      </rPr>
      <t>CADEADO 30 MM</t>
    </r>
  </si>
  <si>
    <r>
      <rPr>
        <sz val="7"/>
        <rFont val="Arial"/>
        <family val="2"/>
      </rPr>
      <t>CADEADO 50 MM</t>
    </r>
  </si>
  <si>
    <r>
      <rPr>
        <b/>
        <sz val="7"/>
        <rFont val="Arial"/>
        <family val="2"/>
      </rPr>
      <t>MARCENARIA</t>
    </r>
  </si>
  <si>
    <r>
      <rPr>
        <sz val="7"/>
        <rFont val="Arial"/>
        <family val="2"/>
      </rPr>
      <t>MARCENARIA</t>
    </r>
  </si>
  <si>
    <r>
      <rPr>
        <sz val="7"/>
        <rFont val="Arial"/>
        <family val="2"/>
      </rPr>
      <t>TABUA APARELHADA P/ GUICHET</t>
    </r>
  </si>
  <si>
    <r>
      <rPr>
        <sz val="7"/>
        <rFont val="Arial"/>
        <family val="2"/>
      </rPr>
      <t>PORTA GIZ (COXIM L=4 M)</t>
    </r>
  </si>
  <si>
    <r>
      <rPr>
        <sz val="7"/>
        <rFont val="Arial"/>
        <family val="2"/>
      </rPr>
      <t>BATE CARTEIRA ENVERNIZADO E ASSENT. 2,5 X 12 CM</t>
    </r>
  </si>
  <si>
    <r>
      <rPr>
        <sz val="7"/>
        <rFont val="Arial"/>
        <family val="2"/>
      </rPr>
      <t>PALCO MOVEL EM ASSOALHO EM IPE ENCERADO</t>
    </r>
  </si>
  <si>
    <r>
      <rPr>
        <sz val="7"/>
        <rFont val="Arial"/>
        <family val="2"/>
      </rPr>
      <t>QUADRO AVISO-MADEIRA DE LEI/COMPENS./CORTICA/FELTRO</t>
    </r>
  </si>
  <si>
    <r>
      <rPr>
        <sz val="7"/>
        <rFont val="Arial"/>
        <family val="2"/>
      </rPr>
      <t>ESTRADO ESC.20 SALAS</t>
    </r>
  </si>
  <si>
    <r>
      <rPr>
        <sz val="7"/>
        <rFont val="Arial"/>
        <family val="2"/>
      </rPr>
      <t>QUADRO AVISO TP-1 (1,20 X 1,20 M)</t>
    </r>
  </si>
  <si>
    <r>
      <rPr>
        <sz val="7"/>
        <rFont val="Arial"/>
        <family val="2"/>
      </rPr>
      <t>PORTINHOLA COMPENSADO/ REVESTIDA COM LAMINADO MELAMÍNICO</t>
    </r>
  </si>
  <si>
    <r>
      <rPr>
        <sz val="7"/>
        <rFont val="Arial"/>
        <family val="2"/>
      </rPr>
      <t>PRATELEIRA MONTANTES EM ALVEN. APARENTE C/PINTURA</t>
    </r>
  </si>
  <si>
    <r>
      <rPr>
        <sz val="7"/>
        <rFont val="Arial"/>
        <family val="2"/>
      </rPr>
      <t>PRATELEIRA 50 CM U.I.S 16 L.PAD.96</t>
    </r>
  </si>
  <si>
    <r>
      <rPr>
        <sz val="7"/>
        <rFont val="Arial"/>
        <family val="2"/>
      </rPr>
      <t>PRATELEIRA 25 CM U.I.S.16 L.PAD.96</t>
    </r>
  </si>
  <si>
    <r>
      <rPr>
        <sz val="7"/>
        <rFont val="Arial"/>
        <family val="2"/>
      </rPr>
      <t>BATE MACA 2,5 X 12 CM/ENVERNIZ. E ASSENTADO</t>
    </r>
  </si>
  <si>
    <r>
      <rPr>
        <sz val="7"/>
        <rFont val="Arial"/>
        <family val="2"/>
      </rPr>
      <t>PRATELEIRA EST.CAIBRO 4+1 TABUAS APARELHADAS E ENVERNIZADAS</t>
    </r>
  </si>
  <si>
    <r>
      <rPr>
        <sz val="7"/>
        <rFont val="Arial"/>
        <family val="2"/>
      </rPr>
      <t>SUBST.MADEIRA C/PINTURA TAB.BASQUETE</t>
    </r>
  </si>
  <si>
    <r>
      <rPr>
        <b/>
        <sz val="7"/>
        <rFont val="Arial"/>
        <family val="2"/>
      </rPr>
      <t>ADMINISTRAÇÃO - MENSALISTAS</t>
    </r>
  </si>
  <si>
    <r>
      <rPr>
        <sz val="7"/>
        <rFont val="Arial"/>
        <family val="2"/>
      </rPr>
      <t>ADMINISTRACAO - MENSALISTAS</t>
    </r>
  </si>
  <si>
    <r>
      <rPr>
        <sz val="7"/>
        <rFont val="Arial"/>
        <family val="2"/>
      </rPr>
      <t>ENGENHEIRO - (OBRAS CIVIS)</t>
    </r>
  </si>
  <si>
    <r>
      <rPr>
        <sz val="7"/>
        <rFont val="Arial"/>
        <family val="2"/>
      </rPr>
      <t>MESTRE DE OBRA - (OBRAS CIVIS)</t>
    </r>
  </si>
  <si>
    <r>
      <rPr>
        <sz val="7"/>
        <rFont val="Arial"/>
        <family val="2"/>
      </rPr>
      <t>ENCARREGADO - (OBRAS CIVIS)</t>
    </r>
  </si>
  <si>
    <r>
      <rPr>
        <sz val="7"/>
        <rFont val="Arial"/>
        <family val="2"/>
      </rPr>
      <t>VIGIA DE OBRAS (DIURNO)  - (OBRAS CIVIS)</t>
    </r>
  </si>
  <si>
    <r>
      <rPr>
        <sz val="7"/>
        <rFont val="Arial"/>
        <family val="2"/>
      </rPr>
      <t>ALMOXARIFE - (OBRAS CIVIS)</t>
    </r>
  </si>
  <si>
    <r>
      <rPr>
        <sz val="7"/>
        <rFont val="Arial"/>
        <family val="2"/>
      </rPr>
      <t>APONTADOR - (OBRAS CIVIS)</t>
    </r>
  </si>
  <si>
    <r>
      <rPr>
        <sz val="7"/>
        <rFont val="Arial"/>
        <family val="2"/>
      </rPr>
      <t>VIGIA DE OBRAS - (NOTURNO E NO SÁBADO/DOMINGO DIURNO) - O.C.</t>
    </r>
  </si>
  <si>
    <r>
      <rPr>
        <sz val="7"/>
        <rFont val="Arial"/>
        <family val="2"/>
      </rPr>
      <t>VIGIA DE OBRAS - (NOTURNO) - OBRAS CIVIS</t>
    </r>
  </si>
  <si>
    <r>
      <rPr>
        <sz val="7"/>
        <rFont val="Arial"/>
        <family val="2"/>
      </rPr>
      <t>" APONTARIFE " - ( OBRAS CIVIS )</t>
    </r>
  </si>
  <si>
    <r>
      <rPr>
        <b/>
        <sz val="7"/>
        <rFont val="Arial"/>
        <family val="2"/>
      </rPr>
      <t>PINTURA</t>
    </r>
  </si>
  <si>
    <r>
      <rPr>
        <sz val="7"/>
        <rFont val="Arial"/>
        <family val="2"/>
      </rPr>
      <t>PINTURA</t>
    </r>
  </si>
  <si>
    <r>
      <rPr>
        <sz val="7"/>
        <rFont val="Arial"/>
        <family val="2"/>
      </rPr>
      <t>REMOCAO DE PINTURA ANTIGA A CAL</t>
    </r>
  </si>
  <si>
    <r>
      <rPr>
        <sz val="7"/>
        <rFont val="Arial"/>
        <family val="2"/>
      </rPr>
      <t>REMOCAO DE PINTURA A TEMPERA</t>
    </r>
  </si>
  <si>
    <r>
      <rPr>
        <sz val="7"/>
        <rFont val="Arial"/>
        <family val="2"/>
      </rPr>
      <t>LIMPEZA DE ESTRUT.METAL.S/ANDAIME</t>
    </r>
  </si>
  <si>
    <r>
      <rPr>
        <sz val="7"/>
        <rFont val="Arial"/>
        <family val="2"/>
      </rPr>
      <t>REMOCAO DE PINTURA ANTIGA A LATEX</t>
    </r>
  </si>
  <si>
    <r>
      <rPr>
        <sz val="7"/>
        <rFont val="Arial"/>
        <family val="2"/>
      </rPr>
      <t>REMOCAO DE PINTURA ANTIGA A OLEO OU ESMALTE</t>
    </r>
  </si>
  <si>
    <r>
      <rPr>
        <sz val="7"/>
        <rFont val="Arial"/>
        <family val="2"/>
      </rPr>
      <t>CAIACAO TRES DEMAOS MUROS E PAREDES - (OB.C.)</t>
    </r>
  </si>
  <si>
    <r>
      <rPr>
        <sz val="7"/>
        <rFont val="Arial"/>
        <family val="2"/>
      </rPr>
      <t>CAIACAO DUAS DEMAOS MUROS E PAREDES - (OB.C.)</t>
    </r>
  </si>
  <si>
    <r>
      <rPr>
        <sz val="7"/>
        <rFont val="Arial"/>
        <family val="2"/>
      </rPr>
      <t>CAIAÇAO 2 DEMAOS EM POSTE/ VIGAS E MEIO FIO(OC)</t>
    </r>
  </si>
  <si>
    <r>
      <rPr>
        <sz val="7"/>
        <rFont val="Arial"/>
        <family val="2"/>
      </rPr>
      <t>PINTURA TEXTURIZADA C/SELADOR ACRILICO</t>
    </r>
  </si>
  <si>
    <r>
      <rPr>
        <sz val="7"/>
        <rFont val="Arial"/>
        <family val="2"/>
      </rPr>
      <t>PINTURA A BASE DE SILICONE 1 DEMAO</t>
    </r>
  </si>
  <si>
    <r>
      <rPr>
        <sz val="7"/>
        <rFont val="Arial"/>
        <family val="2"/>
      </rPr>
      <t>PINTURA VERNIZ EM MADEIRA 2 DEMAOS</t>
    </r>
  </si>
  <si>
    <r>
      <rPr>
        <sz val="7"/>
        <rFont val="Arial"/>
        <family val="2"/>
      </rPr>
      <t>PINTURA C/VERNIZ ACRILICO-02 DEMAOS</t>
    </r>
  </si>
  <si>
    <r>
      <rPr>
        <sz val="7"/>
        <rFont val="Arial"/>
        <family val="2"/>
      </rPr>
      <t>PINTURA LATEX ACRILICA 3 DEMAOS C/SELADOR</t>
    </r>
  </si>
  <si>
    <r>
      <rPr>
        <sz val="7"/>
        <rFont val="Arial"/>
        <family val="2"/>
      </rPr>
      <t>PINTURA LATEX ACRILICA 2 DEMAOS C/SELADOR</t>
    </r>
  </si>
  <si>
    <r>
      <rPr>
        <sz val="7"/>
        <rFont val="Arial"/>
        <family val="2"/>
      </rPr>
      <t>PINTURA LATEX ACRILICO 2 DEMAOS</t>
    </r>
  </si>
  <si>
    <r>
      <rPr>
        <sz val="7"/>
        <rFont val="Arial"/>
        <family val="2"/>
      </rPr>
      <t>PINTURA EPOXI 3 DEMÃOS</t>
    </r>
  </si>
  <si>
    <r>
      <rPr>
        <sz val="7"/>
        <rFont val="Arial"/>
        <family val="2"/>
      </rPr>
      <t>EMASSAMENTO EPOXI 2 DEMÃOS</t>
    </r>
  </si>
  <si>
    <r>
      <rPr>
        <sz val="7"/>
        <rFont val="Arial"/>
        <family val="2"/>
      </rPr>
      <t>PINTURA COM SELADOR ACRILICO</t>
    </r>
  </si>
  <si>
    <r>
      <rPr>
        <sz val="7"/>
        <rFont val="Arial"/>
        <family val="2"/>
      </rPr>
      <t>PINTURA LATEX UMA DEMAO COM SELADOR</t>
    </r>
  </si>
  <si>
    <r>
      <rPr>
        <sz val="7"/>
        <rFont val="Arial"/>
        <family val="2"/>
      </rPr>
      <t>FUNDO ANTICORROSIVO PARA ESQUADRIAS METÁLICAS</t>
    </r>
  </si>
  <si>
    <r>
      <rPr>
        <sz val="7"/>
        <rFont val="Arial"/>
        <family val="2"/>
      </rPr>
      <t>FUNDO PRIMER P/ ESTR. METALICA (2 DEMAOS)</t>
    </r>
  </si>
  <si>
    <r>
      <rPr>
        <sz val="7"/>
        <rFont val="Arial"/>
        <family val="2"/>
      </rPr>
      <t>FUNDO ADERENTE PARA SUPERFÍCIES GALVANIZADAS - 1 DEMAO</t>
    </r>
  </si>
  <si>
    <r>
      <rPr>
        <sz val="7"/>
        <rFont val="Arial"/>
        <family val="2"/>
      </rPr>
      <t>PINT.PVA LATEX 2 D SENDO 2a. 50% TINTA INCOLOR COM BRILHO C/SELADOR</t>
    </r>
  </si>
  <si>
    <r>
      <rPr>
        <sz val="7"/>
        <rFont val="Arial"/>
        <family val="2"/>
      </rPr>
      <t>EMASSAMENTO COM MASSA PVA DUAS DEMAOS</t>
    </r>
  </si>
  <si>
    <r>
      <rPr>
        <sz val="7"/>
        <rFont val="Arial"/>
        <family val="2"/>
      </rPr>
      <t>EMASSAMENTO COM MASSA PVA UMA DEMAO</t>
    </r>
  </si>
  <si>
    <r>
      <rPr>
        <sz val="7"/>
        <rFont val="Arial"/>
        <family val="2"/>
      </rPr>
      <t>PINTURA LATEX DUAS DEMAOS COM SELADOR</t>
    </r>
  </si>
  <si>
    <r>
      <rPr>
        <sz val="7"/>
        <rFont val="Arial"/>
        <family val="2"/>
      </rPr>
      <t>PINTURA LATEX TRES DEMAOS COM SELADOR</t>
    </r>
  </si>
  <si>
    <r>
      <rPr>
        <sz val="7"/>
        <rFont val="Arial"/>
        <family val="2"/>
      </rPr>
      <t>EMASSAMENTO ACRILICO 2 DEMAOS</t>
    </r>
  </si>
  <si>
    <r>
      <rPr>
        <sz val="7"/>
        <rFont val="Arial"/>
        <family val="2"/>
      </rPr>
      <t>EMASSAMENTO ACRÍLICO 1 DEMÃO EM PAREDE</t>
    </r>
  </si>
  <si>
    <r>
      <rPr>
        <sz val="7"/>
        <rFont val="Arial"/>
        <family val="2"/>
      </rPr>
      <t>PINTURA PVA LATEX 1 DEMAO SEM SELADOR</t>
    </r>
  </si>
  <si>
    <r>
      <rPr>
        <sz val="7"/>
        <rFont val="Arial"/>
        <family val="2"/>
      </rPr>
      <t>PINTURA PVA LATEX 2 DEMAOS SEM SELADOR</t>
    </r>
  </si>
  <si>
    <r>
      <rPr>
        <sz val="7"/>
        <rFont val="Arial"/>
        <family val="2"/>
      </rPr>
      <t>PINTURA PVA LATEX 3 DEMAOS SEM SELADOR</t>
    </r>
  </si>
  <si>
    <r>
      <rPr>
        <sz val="7"/>
        <rFont val="Arial"/>
        <family val="2"/>
      </rPr>
      <t>EMASSAMENTO A OLEO EM PAREDES 2 DEMAOS</t>
    </r>
  </si>
  <si>
    <r>
      <rPr>
        <sz val="7"/>
        <rFont val="Arial"/>
        <family val="2"/>
      </rPr>
      <t>EMASSAMENTO/OLEO/ESQUADRIAS MADEIRA</t>
    </r>
  </si>
  <si>
    <r>
      <rPr>
        <sz val="7"/>
        <rFont val="Arial"/>
        <family val="2"/>
      </rPr>
      <t>PINT.ESMALTE S/ANTICOR 2 DEMAOS</t>
    </r>
  </si>
  <si>
    <r>
      <rPr>
        <sz val="7"/>
        <rFont val="Arial"/>
        <family val="2"/>
      </rPr>
      <t>PINT.ESMALTE 2 DEM. ESQ.FERRO (SEM FUNDO ANTICOR.)</t>
    </r>
  </si>
  <si>
    <r>
      <rPr>
        <sz val="7"/>
        <rFont val="Arial"/>
        <family val="2"/>
      </rPr>
      <t>PINTURA ESMALTE 1 DEMÃO ESQUADRIA METALICA S/FUNDO ANTICORR.</t>
    </r>
  </si>
  <si>
    <r>
      <rPr>
        <sz val="7"/>
        <rFont val="Arial"/>
        <family val="2"/>
      </rPr>
      <t>PINTURA ESMALTE 1 DEMÃO EM PAREDE SEM SELADOR</t>
    </r>
  </si>
  <si>
    <r>
      <rPr>
        <sz val="7"/>
        <rFont val="Arial"/>
        <family val="2"/>
      </rPr>
      <t>PINT.ESMALTE SINT.PAREDES - 2 DEM.C/SELADOR</t>
    </r>
  </si>
  <si>
    <r>
      <rPr>
        <sz val="7"/>
        <rFont val="Arial"/>
        <family val="2"/>
      </rPr>
      <t>PINTURA ESMALTE SINTETICO 2 DEMÃOS EM ESQ. MADEIRA</t>
    </r>
  </si>
  <si>
    <r>
      <rPr>
        <sz val="7"/>
        <rFont val="Arial"/>
        <family val="2"/>
      </rPr>
      <t>PINT.ESMALTE/ESQUAD.FERRO C/FUNDO ANTICOR.</t>
    </r>
  </si>
  <si>
    <r>
      <rPr>
        <sz val="7"/>
        <rFont val="Arial"/>
        <family val="2"/>
      </rPr>
      <t>PINT.GRAFITE ESQUAD.FERRO (DUPLA FUNÇÃO - FUNDO E ACABAMENTO)</t>
    </r>
  </si>
  <si>
    <r>
      <rPr>
        <sz val="7"/>
        <rFont val="Arial"/>
        <family val="2"/>
      </rPr>
      <t>PINTURA TINTA INCOLOR COM BRILHO UMA DEMAO</t>
    </r>
  </si>
  <si>
    <r>
      <rPr>
        <sz val="7"/>
        <rFont val="Arial"/>
        <family val="2"/>
      </rPr>
      <t>PINTURA DE QUADRO NEGRO C/EMASSAM.</t>
    </r>
  </si>
  <si>
    <r>
      <rPr>
        <sz val="7"/>
        <rFont val="Arial"/>
        <family val="2"/>
      </rPr>
      <t>PINTURA CERAMICA P/BEIRAL</t>
    </r>
  </si>
  <si>
    <r>
      <rPr>
        <sz val="7"/>
        <rFont val="Arial"/>
        <family val="2"/>
      </rPr>
      <t>PINTURA C/BORRACHA CLORADA 2 DEMAOS</t>
    </r>
  </si>
  <si>
    <r>
      <rPr>
        <sz val="7"/>
        <rFont val="Arial"/>
        <family val="2"/>
      </rPr>
      <t>PINTURA ESMALTE ALQUIDICO ESTR.METALICA 2 DEMAOS</t>
    </r>
  </si>
  <si>
    <r>
      <rPr>
        <sz val="7"/>
        <rFont val="Arial"/>
        <family val="2"/>
      </rPr>
      <t>PINTURA ESMALTE ALQUIDICO EST.METALICA 1 DEMAO</t>
    </r>
  </si>
  <si>
    <r>
      <rPr>
        <sz val="7"/>
        <rFont val="Arial"/>
        <family val="2"/>
      </rPr>
      <t>PINTURA  ALQUÍDICA BRILHANTE DUPLA FUNÇÃO 2 DEMÃOS = 50 MÍCRONS</t>
    </r>
  </si>
  <si>
    <r>
      <rPr>
        <sz val="7"/>
        <rFont val="Arial"/>
        <family val="2"/>
      </rPr>
      <t>LETREIRO MÉDIO A GRANDE PORTE EM PAREDE FEITO A PINCEL</t>
    </r>
  </si>
  <si>
    <r>
      <rPr>
        <sz val="7"/>
        <rFont val="Arial"/>
        <family val="2"/>
      </rPr>
      <t>LETREIRO PEQ.PORTE A PINCEL EM PAREDE E PORTAS</t>
    </r>
  </si>
  <si>
    <r>
      <rPr>
        <sz val="7"/>
        <rFont val="Arial"/>
        <family val="2"/>
      </rPr>
      <t>DEMARC.QUADRA/VAGAS TINTA POLIESPORTIVA</t>
    </r>
  </si>
  <si>
    <r>
      <rPr>
        <sz val="7"/>
        <rFont val="Arial"/>
        <family val="2"/>
      </rPr>
      <t>DEMARC.QUADRA/VAGAS TINTA BOR.CLORADA</t>
    </r>
  </si>
  <si>
    <r>
      <rPr>
        <sz val="7"/>
        <rFont val="Arial"/>
        <family val="2"/>
      </rPr>
      <t>PINT.POLIESPORTIVA - 2 DEM.(PISOS E CIMENTADOS)</t>
    </r>
  </si>
  <si>
    <r>
      <rPr>
        <b/>
        <sz val="7"/>
        <rFont val="Arial"/>
        <family val="2"/>
      </rPr>
      <t>DIVERSOS</t>
    </r>
  </si>
  <si>
    <r>
      <rPr>
        <sz val="7"/>
        <rFont val="Arial"/>
        <family val="2"/>
      </rPr>
      <t>DIVERSOS</t>
    </r>
  </si>
  <si>
    <r>
      <rPr>
        <sz val="7"/>
        <rFont val="Arial"/>
        <family val="2"/>
      </rPr>
      <t>PLANTIO GRAMA BATATAIS PLACA C/IRRIG.P/CAMPO FUTEBOL (OC) A&lt;11.000M2</t>
    </r>
  </si>
  <si>
    <r>
      <rPr>
        <sz val="7"/>
        <rFont val="Arial"/>
        <family val="2"/>
      </rPr>
      <t>PLANTIO GRAMA BATATAIS MUDA C/IRRIG.E TERRA VEG.(OC) A&lt;11.000M2</t>
    </r>
  </si>
  <si>
    <r>
      <rPr>
        <sz val="7"/>
        <rFont val="Arial"/>
        <family val="2"/>
      </rPr>
      <t>GRADE PROTECAO 50X50CM EM CAIBRO COM H=1,70M E RIPAS ESPAÇADAS EM 10CM - PARA MUDA DE ARVORE</t>
    </r>
  </si>
  <si>
    <r>
      <rPr>
        <sz val="7"/>
        <rFont val="Arial"/>
        <family val="2"/>
      </rPr>
      <t>IRRIGACAO P/30 DIAS / AREA PLANTADA</t>
    </r>
  </si>
  <si>
    <r>
      <rPr>
        <sz val="7"/>
        <rFont val="Arial"/>
        <family val="2"/>
      </rPr>
      <t>PLANTIO GRAMA BATATAIS PLACA C/IRRIG.ADUBO,TER.VEG.(OC) A&lt;11.000M2</t>
    </r>
  </si>
  <si>
    <r>
      <rPr>
        <sz val="7"/>
        <rFont val="Arial"/>
        <family val="2"/>
      </rPr>
      <t>PLANTIO GRAMA ESMERALDA PLACA C/ IRRIG., ADUBO,TERRA VEGETAL (O.C.) A&lt; 11.000,00M2</t>
    </r>
  </si>
  <si>
    <r>
      <rPr>
        <sz val="7"/>
        <rFont val="Arial"/>
        <family val="2"/>
      </rPr>
      <t>ABERTURA DE CAVA 60X60X60CM C/ ADUBAÇÃO E PLANTIO DE FOLHAGEM, ARBUSTO, ÁRVORE OU PALMEIRA C/ H=0,50 A 0,70M - EXCLUSO O CUSTO DE AQUISIÇÃO DA MUDA</t>
    </r>
  </si>
  <si>
    <r>
      <rPr>
        <sz val="7"/>
        <rFont val="Arial"/>
        <family val="2"/>
      </rPr>
      <t>ABERTURA DE CAVA 80X80X80CM C/ ADUBAÇÃO E PLANTIO DE ARBUSTO, ÁRVORE OU PALMEIRA C/ H=0,70 A 2,00M - EXCLUSO O CUSTO DE AQUISIÇÃO DA MUDA</t>
    </r>
  </si>
  <si>
    <r>
      <rPr>
        <sz val="7"/>
        <rFont val="Arial"/>
        <family val="2"/>
      </rPr>
      <t>PREPARAÇÃO C/ ADUBAÇÃO DO TERRENO EM FORMA DE CANTEIRO E PLANTIO DE FORRAÇÃO AMBOS C/PROFUNDIDADE DE 30 CM - EXCLUSO O CUSTO DE AQUISIÇÃO DA MUDA</t>
    </r>
  </si>
  <si>
    <r>
      <rPr>
        <sz val="7"/>
        <rFont val="Arial"/>
        <family val="2"/>
      </rPr>
      <t>PAVIMENTO EM CONCRETO TIPO CONCREGRAMA/PISOGRAMA/PATIOGRAMA ( PLANTIO DA GRAMA INCLUSO)</t>
    </r>
  </si>
  <si>
    <r>
      <rPr>
        <sz val="7"/>
        <rFont val="Arial"/>
        <family val="2"/>
      </rPr>
      <t>PAVIMENTO INTERTRAVADO ESPESSURA DE 4CM E FCK = 20 MPA</t>
    </r>
  </si>
  <si>
    <r>
      <rPr>
        <sz val="7"/>
        <rFont val="Arial"/>
        <family val="2"/>
      </rPr>
      <t>PAVIMENTO INTERTRAVADO ESPESSURA DE 6CM E FCK = 35 MPA</t>
    </r>
  </si>
  <si>
    <r>
      <rPr>
        <sz val="7"/>
        <rFont val="Arial"/>
        <family val="2"/>
      </rPr>
      <t>PAVIMENTO INTERTRAVADO ESPESSURA DE 8CM E FCK = 35 MPA</t>
    </r>
  </si>
  <si>
    <r>
      <rPr>
        <sz val="7"/>
        <rFont val="Arial"/>
        <family val="2"/>
      </rPr>
      <t>PAVIMENTO INTERTRAVADO ESPESSURA DE 10CM E FCK = 35 MPA</t>
    </r>
  </si>
  <si>
    <r>
      <rPr>
        <sz val="7"/>
        <rFont val="Arial"/>
        <family val="2"/>
      </rPr>
      <t>MURO DE ALVENARIA TIJOLO FURADO 1/2 VEZ ( H=2,00M) COM FUNDAÇÃO - SEM REVESTIMENTOS (PADRÃO AGETOP)</t>
    </r>
  </si>
  <si>
    <r>
      <rPr>
        <sz val="7"/>
        <rFont val="Arial"/>
        <family val="2"/>
      </rPr>
      <t>MURO DE ALVENARIA TIJOLO FURADO 1/2 VEZ ( H=2,50M) COM FUNDAÇÃO - SEM REVESTIMENTOS (PADRÃO AGETOP)</t>
    </r>
  </si>
  <si>
    <r>
      <rPr>
        <sz val="7"/>
        <rFont val="Arial"/>
        <family val="2"/>
      </rPr>
      <t>MURO DE ALVENARIA TIJOLO FURADO 1/2 VEZ ( H=3,00M) COM FUNDAÇÃO - SEM REVESTIMENTOS (PADRÃO AGETOP)</t>
    </r>
  </si>
  <si>
    <r>
      <rPr>
        <sz val="7"/>
        <rFont val="Arial"/>
        <family val="2"/>
      </rPr>
      <t>LIMPEZA FINAL DE OBRA - (OBRAS CIVIS)</t>
    </r>
  </si>
  <si>
    <r>
      <rPr>
        <sz val="7"/>
        <rFont val="Arial"/>
        <family val="2"/>
      </rPr>
      <t>LIMPEZA C/ACIDO MURIATICO (1:6)</t>
    </r>
  </si>
  <si>
    <r>
      <rPr>
        <sz val="7"/>
        <rFont val="Arial"/>
        <family val="2"/>
      </rPr>
      <t>PAVIMENTO INTERTRAVADO SEXTAVADO (BLOKRET) - 8 CM PRE-FABR.FCK 22 MPA</t>
    </r>
  </si>
  <si>
    <r>
      <rPr>
        <sz val="7"/>
        <rFont val="Arial"/>
        <family val="2"/>
      </rPr>
      <t>PAVIMENTO INTERTRAVADO SEXTAVADO (BLOKRET) - 6 CM PRE-FABR.FCK 18 MPA</t>
    </r>
  </si>
  <si>
    <r>
      <rPr>
        <sz val="7"/>
        <rFont val="Arial"/>
        <family val="2"/>
      </rPr>
      <t>PAVIMENTO INTERTRAVADO SEXTAVADO (BLOKRET) - 10 CM FCK=35 MPA PRE- FABR.</t>
    </r>
  </si>
  <si>
    <r>
      <rPr>
        <sz val="7"/>
        <rFont val="Arial"/>
        <family val="2"/>
      </rPr>
      <t>CALCAMENTO COM PARALELEPIPEDO</t>
    </r>
  </si>
  <si>
    <r>
      <rPr>
        <sz val="7"/>
        <rFont val="Arial"/>
        <family val="2"/>
      </rPr>
      <t>REDE PROTECAO DE NYLON COM GANCHOS E BUCHAS S8</t>
    </r>
  </si>
  <si>
    <r>
      <rPr>
        <sz val="7"/>
        <rFont val="Arial"/>
        <family val="2"/>
      </rPr>
      <t>ARAME FARPADO 3 FIOS EM ALAMBRADO/MURO EXISTENTE</t>
    </r>
  </si>
  <si>
    <r>
      <rPr>
        <sz val="7"/>
        <rFont val="Arial"/>
        <family val="2"/>
      </rPr>
      <t>ALAM.POSTE CONC.TB.IND.2a.OPCAO 2"#2,28 DUP.T 150X7M</t>
    </r>
  </si>
  <si>
    <r>
      <rPr>
        <sz val="7"/>
        <rFont val="Arial"/>
        <family val="2"/>
      </rPr>
      <t>ALAMB.TUBO IND.2"#2,28- TELA #12 QD.ESP.EXIST.S/PINT.</t>
    </r>
  </si>
  <si>
    <r>
      <rPr>
        <sz val="7"/>
        <rFont val="Arial"/>
        <family val="2"/>
      </rPr>
      <t>ALAMBRADO CANO FERRO GALVANIZADO 2" E TELA H=2M PADRÃO AGETOP</t>
    </r>
  </si>
  <si>
    <r>
      <rPr>
        <sz val="7"/>
        <rFont val="Arial"/>
        <family val="2"/>
      </rPr>
      <t>ALAMBRADO C/POSTE DE CONCRETO E CINTA ARMADA PD.AGETOP</t>
    </r>
  </si>
  <si>
    <r>
      <rPr>
        <sz val="7"/>
        <rFont val="Arial"/>
        <family val="2"/>
      </rPr>
      <t>CERCA EM MADEIRA DE LEI COM H=1,50M E 9 FIOS DE ARAME FARPADO - POSTE ESTICADOR A CADA 16M</t>
    </r>
  </si>
  <si>
    <r>
      <rPr>
        <sz val="7"/>
        <rFont val="Arial"/>
        <family val="2"/>
      </rPr>
      <t>CERCA PROVISÓRIA EM MADEIRA ROLIÇA ( EUCALIPTO SEM TRATAMENTO) H = 1, 50M, COM 9 FIOS DE ARAME FARPADO - ESTICADOR A CADA 16M</t>
    </r>
  </si>
  <si>
    <r>
      <rPr>
        <sz val="7"/>
        <rFont val="Arial"/>
        <family val="2"/>
      </rPr>
      <t>ALAMB.PROT.CANO GALV.2"H=4.4 M PINTADO</t>
    </r>
  </si>
  <si>
    <r>
      <rPr>
        <sz val="7"/>
        <rFont val="Arial"/>
        <family val="2"/>
      </rPr>
      <t>MASTRO P/BANDEIRA FERRO GALVANIZADO 3UN (ASSENT.PINTADO)</t>
    </r>
  </si>
  <si>
    <r>
      <rPr>
        <sz val="7"/>
        <rFont val="Arial"/>
        <family val="2"/>
      </rPr>
      <t>PLACA DE INAUGURACAO ACO ESCOVADO 80 X 120 CM</t>
    </r>
  </si>
  <si>
    <r>
      <rPr>
        <sz val="7"/>
        <rFont val="Arial"/>
        <family val="2"/>
      </rPr>
      <t>PLACA DE INAUGURAÇÃO EM DURALUMÍNIO 42 X 60 CM</t>
    </r>
  </si>
  <si>
    <r>
      <rPr>
        <sz val="7"/>
        <rFont val="Arial"/>
        <family val="2"/>
      </rPr>
      <t>PLACA DE INAUGURAÇÃO EM DURALUMÍNIO 80 X 60 CM</t>
    </r>
  </si>
  <si>
    <r>
      <rPr>
        <sz val="7"/>
        <rFont val="Arial"/>
        <family val="2"/>
      </rPr>
      <t>PLACA INAUGURACAO ACO INOXIDAVEL (60X40)</t>
    </r>
  </si>
  <si>
    <r>
      <rPr>
        <sz val="7"/>
        <rFont val="Arial"/>
        <family val="2"/>
      </rPr>
      <t>PLACA INAUGURACAO ACO INOXIDAVEL (40 X 25)</t>
    </r>
  </si>
  <si>
    <r>
      <rPr>
        <sz val="7"/>
        <rFont val="Arial"/>
        <family val="2"/>
      </rPr>
      <t>PLACA DE INAUGURACAO ACO ESCOVADO 42X60 CM</t>
    </r>
  </si>
  <si>
    <r>
      <rPr>
        <sz val="7"/>
        <rFont val="Arial"/>
        <family val="2"/>
      </rPr>
      <t>PLACA DE INAUGURACAO ACO ESCOVADO 80 X 60 CM</t>
    </r>
  </si>
  <si>
    <r>
      <rPr>
        <sz val="7"/>
        <rFont val="Arial"/>
        <family val="2"/>
      </rPr>
      <t>OBELISCO P/PLACA DE INAUGURACAO - PADRAO AGETOP</t>
    </r>
  </si>
  <si>
    <r>
      <rPr>
        <sz val="7"/>
        <rFont val="Arial"/>
        <family val="2"/>
      </rPr>
      <t>SUP.PAD.TAB.BASQUETE "U" ENREJECIDO- 2 UN (ASSENT.PINT.)</t>
    </r>
  </si>
  <si>
    <r>
      <rPr>
        <sz val="7"/>
        <rFont val="Arial"/>
        <family val="2"/>
      </rPr>
      <t>SUP.ARTICULAVEL TUBO IND.P/TAB.BASQ.ASSENT.PINT.2 UN</t>
    </r>
  </si>
  <si>
    <r>
      <rPr>
        <sz val="7"/>
        <rFont val="Arial"/>
        <family val="2"/>
      </rPr>
      <t>SUP.TUBO INDUST. REMOVIVEL P/TAB.BASQ.ASSENT.PINTADA</t>
    </r>
  </si>
  <si>
    <r>
      <rPr>
        <sz val="7"/>
        <rFont val="Arial"/>
        <family val="2"/>
      </rPr>
      <t>SUP. Fº Gº REMOVIVEL P/TAB.BASQ.ASSENT.PINTADA</t>
    </r>
  </si>
  <si>
    <r>
      <rPr>
        <sz val="7"/>
        <rFont val="Arial"/>
        <family val="2"/>
      </rPr>
      <t>TAB.BASQ.2UN EST.MET.M.LEI ASSENT.PINT.ARO FLEXIVEL</t>
    </r>
  </si>
  <si>
    <r>
      <rPr>
        <sz val="7"/>
        <rFont val="Arial"/>
        <family val="2"/>
      </rPr>
      <t>TAB.BASQ.2UN EST.MET./COMP.ASSENT.PINT.ARO METALICO</t>
    </r>
  </si>
  <si>
    <r>
      <rPr>
        <sz val="7"/>
        <rFont val="Arial"/>
        <family val="2"/>
      </rPr>
      <t>TAB.BASQ.2UN EST.MET.COMP.ASSENT.PINTADA ARO FLEXIVEL</t>
    </r>
  </si>
  <si>
    <r>
      <rPr>
        <sz val="7"/>
        <rFont val="Arial"/>
        <family val="2"/>
      </rPr>
      <t>TRAVES Fº Gº P/FUTEBOL SALÃO 2 UN PINTADAS - 3,00 x 2,00 m</t>
    </r>
  </si>
  <si>
    <r>
      <rPr>
        <sz val="7"/>
        <rFont val="Arial"/>
        <family val="2"/>
      </rPr>
      <t>TAB.BASQ.2UN EST.MET.M.LEI ASSENT.PINT.ARO METAL.</t>
    </r>
  </si>
  <si>
    <r>
      <rPr>
        <sz val="7"/>
        <rFont val="Arial"/>
        <family val="2"/>
      </rPr>
      <t>CONJUNTO PARA VOLEIBOL C/PINTURA (2 SUPORTES)</t>
    </r>
  </si>
  <si>
    <r>
      <rPr>
        <sz val="7"/>
        <rFont val="Arial"/>
        <family val="2"/>
      </rPr>
      <t>TRAVES Fº Gº P/CAMPO FUT. 2 UN (ASSENT.PINTADAS) 7,32 X  2,44</t>
    </r>
  </si>
  <si>
    <r>
      <rPr>
        <sz val="7"/>
        <rFont val="Arial"/>
        <family val="2"/>
      </rPr>
      <t>TRAVES Fº Gº P/CAMPO FUT.AREIA-2UN (ASSENT.PINT.) 2,00 X 5,00</t>
    </r>
  </si>
  <si>
    <r>
      <rPr>
        <sz val="7"/>
        <rFont val="Arial"/>
        <family val="2"/>
      </rPr>
      <t>QUADRO DE GIZ (5,0X1,20 M C/EMBOÇO PINTURA COMPLETO)</t>
    </r>
  </si>
  <si>
    <r>
      <rPr>
        <sz val="7"/>
        <rFont val="Arial"/>
        <family val="2"/>
      </rPr>
      <t>QUADRO DE GIZ (1,36 X 6,20) ESC. 20 SALAS</t>
    </r>
  </si>
  <si>
    <r>
      <rPr>
        <sz val="7"/>
        <rFont val="Arial"/>
        <family val="2"/>
      </rPr>
      <t>QD.GIZ EMBOCO/LAM.MELAMINICO COMPL.-ESC.2000 6,87X1,39M</t>
    </r>
  </si>
  <si>
    <r>
      <rPr>
        <sz val="7"/>
        <rFont val="Arial"/>
        <family val="2"/>
      </rPr>
      <t>QUADRO DE GIZ EMBOÇO/PINTURA COMPLETO</t>
    </r>
  </si>
  <si>
    <r>
      <rPr>
        <sz val="7"/>
        <rFont val="Arial"/>
        <family val="2"/>
      </rPr>
      <t>BASE DE BANCADAS AZULEJADA</t>
    </r>
  </si>
  <si>
    <r>
      <rPr>
        <sz val="7"/>
        <rFont val="Arial"/>
        <family val="2"/>
      </rPr>
      <t>BANCO DE CONCRETO POLIDO</t>
    </r>
  </si>
  <si>
    <r>
      <rPr>
        <sz val="7"/>
        <rFont val="Arial"/>
        <family val="2"/>
      </rPr>
      <t>BANCADA DE ARDOSIA POLIDA</t>
    </r>
  </si>
  <si>
    <r>
      <rPr>
        <sz val="7"/>
        <rFont val="Arial"/>
        <family val="2"/>
      </rPr>
      <t>BASE DE BANCADA REBOCADA</t>
    </r>
  </si>
  <si>
    <r>
      <rPr>
        <sz val="7"/>
        <rFont val="Arial"/>
        <family val="2"/>
      </rPr>
      <t>BASE DE BANCADA REV.COM CERAMICA</t>
    </r>
  </si>
  <si>
    <r>
      <rPr>
        <sz val="7"/>
        <rFont val="Arial"/>
        <family val="2"/>
      </rPr>
      <t>BANCO CONCRETO POLIDO ALV.TIJOLO APARENTE ESC.20 SL</t>
    </r>
  </si>
  <si>
    <r>
      <rPr>
        <sz val="7"/>
        <rFont val="Arial"/>
        <family val="2"/>
      </rPr>
      <t>MICTORIO ACO INOX SOBRE COCHO DE CONCRETO(SEM INST.H.SANIT.)</t>
    </r>
  </si>
  <si>
    <r>
      <rPr>
        <sz val="7"/>
        <rFont val="Arial"/>
        <family val="2"/>
      </rPr>
      <t>LAVATORIO ACO INOX SOBRE COCHO DE CONCRETO (SEM INST.H.SANIT.)</t>
    </r>
  </si>
  <si>
    <r>
      <rPr>
        <sz val="7"/>
        <rFont val="Arial"/>
        <family val="2"/>
      </rPr>
      <t>CANALETA CONCRETO DESEMPENADO 5 CM PD.AGETOP</t>
    </r>
  </si>
  <si>
    <r>
      <rPr>
        <sz val="7"/>
        <rFont val="Arial"/>
        <family val="2"/>
      </rPr>
      <t>CAFE DA MANHA</t>
    </r>
  </si>
  <si>
    <r>
      <rPr>
        <sz val="7"/>
        <rFont val="Arial"/>
        <family val="2"/>
      </rPr>
      <t>REF</t>
    </r>
  </si>
  <si>
    <r>
      <rPr>
        <sz val="7"/>
        <rFont val="Arial"/>
        <family val="2"/>
      </rPr>
      <t>CANTINA - (OBRAS CIVIS)</t>
    </r>
  </si>
  <si>
    <r>
      <rPr>
        <sz val="7"/>
        <rFont val="Arial"/>
        <family val="2"/>
      </rPr>
      <t>RF</t>
    </r>
  </si>
  <si>
    <r>
      <rPr>
        <sz val="7"/>
        <rFont val="Arial"/>
        <family val="2"/>
      </rPr>
      <t>BEBEDOURO P/6 TORNEIRAS AZULEJADOS(SEM INST.H.SANIT.)</t>
    </r>
  </si>
  <si>
    <r>
      <rPr>
        <sz val="7"/>
        <rFont val="Arial"/>
        <family val="2"/>
      </rPr>
      <t>BEBED.AZUL.CRIANCA/ADULTO - NINCHO (SEM INST.H.SANIT.)</t>
    </r>
  </si>
  <si>
    <r>
      <rPr>
        <sz val="7"/>
        <rFont val="Arial"/>
        <family val="2"/>
      </rPr>
      <t>BEBED. AZUL.ADULTO/CRIANCA PAREDE(SEM INST.H.SANIT.)</t>
    </r>
  </si>
  <si>
    <r>
      <rPr>
        <sz val="7"/>
        <rFont val="Arial"/>
        <family val="2"/>
      </rPr>
      <t>SUPORTE PARA BANCADA EM FERRO "T" 1/8" X 1 1/4"</t>
    </r>
  </si>
  <si>
    <r>
      <rPr>
        <sz val="7"/>
        <rFont val="Arial"/>
        <family val="2"/>
      </rPr>
      <t>BANCADA DE GRANITO C/ESPELHO</t>
    </r>
  </si>
  <si>
    <r>
      <rPr>
        <sz val="7"/>
        <rFont val="Arial"/>
        <family val="2"/>
      </rPr>
      <t>BANCADA DE CONCRETO POLIDO</t>
    </r>
  </si>
  <si>
    <r>
      <rPr>
        <sz val="7"/>
        <rFont val="Arial"/>
        <family val="2"/>
      </rPr>
      <t>BANCADA DE GRANITINA</t>
    </r>
  </si>
  <si>
    <r>
      <rPr>
        <sz val="7"/>
        <rFont val="Arial"/>
        <family val="2"/>
      </rPr>
      <t>BANCADA DE MARMORE</t>
    </r>
  </si>
  <si>
    <r>
      <rPr>
        <sz val="7"/>
        <rFont val="Arial"/>
        <family val="2"/>
      </rPr>
      <t>MEIO FIO 7X20X100CM PD. AGETOP EM ALVEN.TIJOLO COMUM 1/4 V. REBOCADO( 1CI:3ARMLC), PINT. A CAL 2 DEMÃOS (INCLUSO ESCAV./APILOAM./REAT. E CONC. FC28 = 10MPA P/ ASSENTAM./CHUMBAMENTO)</t>
    </r>
  </si>
  <si>
    <r>
      <rPr>
        <sz val="7"/>
        <rFont val="Arial"/>
        <family val="2"/>
      </rPr>
      <t>SUBSTITUIÇÃO COM MADEIRA DE LEI E PINTURA PARA TABELA BASQUETE</t>
    </r>
  </si>
  <si>
    <r>
      <rPr>
        <sz val="7"/>
        <rFont val="Arial"/>
        <family val="2"/>
      </rPr>
      <t>MEIO FIO PD. AGETOP EM CONC. PRÉ MOLD. RETO/CURVO (9v12X25X100CM), C/ SARJETA ( 13X10v12CM)FC28=20MPA COM ARGAM.(1CI:3ARMLC) P/ARREMATE DO REJUNT. - INCLUSO ESCAV./APILOAM./REATERRO E CONC.FC28= 10MPA P/ ASSENTAM. E CHUMBAMENTO</t>
    </r>
  </si>
  <si>
    <r>
      <rPr>
        <sz val="7"/>
        <rFont val="Arial"/>
        <family val="2"/>
      </rPr>
      <t>MEIO FIO PD. AGETOP EM CONC. PRÉ MOLD. RETO/CURVO (9v12X25X100CM), C/ SARJETA ( 13X10v12CM)FC28=30MPA COM ARGAM.(1CI:3ARMLC) P/ARREMATE DO REJUNT. - INCLUSO ESCAV./APILOAM./REATERRO E CONC.FC28= 10MPA P/ ASSENTAM. E CHUMBAMENTO</t>
    </r>
  </si>
  <si>
    <r>
      <rPr>
        <sz val="7"/>
        <rFont val="Arial"/>
        <family val="2"/>
      </rPr>
      <t>MEIO FIO PD. AGETOP EM CONC. PRÉ MOLD. RETO/CURVO (9v12X30X100CM), FC28=30MPA COM ARGAM.(1CI:3ARMLC) P/ARREMATE DO REJUNT. - INCLUSO ESCAV./APILOAM./REATERRO E CONC.FC28= 10MPA P/ ASSENTAM. E CHUMBAMENTO</t>
    </r>
  </si>
  <si>
    <r>
      <rPr>
        <sz val="7"/>
        <rFont val="Arial"/>
        <family val="2"/>
      </rPr>
      <t>MEIO FIO PD. AGETOP EM CONC. PRÉ MOLD. RETO/CURVO (5X25X100CM),  FC28= 20MPA COM ARGAM.(1CI:3ARMLC) P/ARREMATE DO REJUNT. E PINT. A CAL 2 DEMÃOS - INCLUSO ESCAV./APILOAM./REATERRO E CONC.FC28= 10MPA P/ ASSENTAM. E CHUMBAMENTO</t>
    </r>
  </si>
  <si>
    <r>
      <rPr>
        <sz val="7"/>
        <rFont val="Arial"/>
        <family val="2"/>
      </rPr>
      <t>MEIO FIO PD. AGETOP EM CONC. PRÉ MOLD. RETO/CURVO (9v12X30X100CM), FC28=20MPA COM ARGAM.(1CI:3ARMLC) P/ARREMATE DO REJUNT. - INCLUSO ESCAV./APILOAM./REATERRO E CONC.FC28= 10MPA P/ ASSENTAM. E CHUMBAMENTO</t>
    </r>
  </si>
  <si>
    <r>
      <rPr>
        <sz val="7"/>
        <rFont val="Arial"/>
        <family val="2"/>
      </rPr>
      <t>CANTONEIRA ARDOSIA POLIDA 2 REGUAS BOLEADAS</t>
    </r>
  </si>
  <si>
    <r>
      <rPr>
        <sz val="7"/>
        <rFont val="Arial"/>
        <family val="2"/>
      </rPr>
      <t>CANTONEIRA MARMORE E REGUAS BOLEADAS</t>
    </r>
  </si>
  <si>
    <r>
      <rPr>
        <sz val="7"/>
        <rFont val="Arial"/>
        <family val="2"/>
      </rPr>
      <t>CANTONEIRA GRANITO REGUAS BOLEADAS</t>
    </r>
  </si>
  <si>
    <r>
      <rPr>
        <sz val="7"/>
        <rFont val="Arial"/>
        <family val="2"/>
      </rPr>
      <t>LADRILHO HIDRAULICO COR NATURAL (SEM LASTRO)</t>
    </r>
  </si>
  <si>
    <r>
      <rPr>
        <sz val="7"/>
        <rFont val="Arial"/>
        <family val="2"/>
      </rPr>
      <t>LADRILHO HIDRAULICO DE UMA COR (S/LASTRO)</t>
    </r>
  </si>
  <si>
    <r>
      <rPr>
        <sz val="7"/>
        <rFont val="Arial"/>
        <family val="2"/>
      </rPr>
      <t>LADRILHO HIDRAULICO DE DUAS CORES (S/LASTRO)</t>
    </r>
  </si>
  <si>
    <r>
      <rPr>
        <sz val="7"/>
        <rFont val="Arial"/>
        <family val="2"/>
      </rPr>
      <t>LETRA CAIXA CH.GALVANIZ.PINTADA COLOCADA</t>
    </r>
  </si>
  <si>
    <r>
      <rPr>
        <sz val="7"/>
        <rFont val="Arial"/>
        <family val="2"/>
      </rPr>
      <t>LETRA CAIXA INOX COLOCADA</t>
    </r>
  </si>
  <si>
    <r>
      <rPr>
        <sz val="7"/>
        <rFont val="Arial"/>
        <family val="2"/>
      </rPr>
      <t>LETRA CAIXA INOX ESCOVADO COLOCADA</t>
    </r>
  </si>
  <si>
    <r>
      <rPr>
        <sz val="7"/>
        <rFont val="Arial"/>
        <family val="2"/>
      </rPr>
      <t>LETRA CAIXA LATAO AMARELO COLOCADA</t>
    </r>
  </si>
  <si>
    <t>PERGOLADO METALICO</t>
  </si>
  <si>
    <t>ARVORES DE GRANDE PORTE</t>
  </si>
  <si>
    <t>TREPADEIRA</t>
  </si>
  <si>
    <t>JERIVA</t>
  </si>
  <si>
    <t>PEITORIL EM GRANITO CINZA ANDORINHA, LARGURA DE 30CM,ESPESSURA 2 CM</t>
  </si>
  <si>
    <t>PAVIMENTO PRÉ-MOLDADO TIPO PAVER PLATÔ( 10x20x4cm) COR VERMELHA</t>
  </si>
  <si>
    <t>PAVIMENTO PRÉ-MOLDADO TIPO PAVER PLATÔ( 10x20x4cm) COR OCRE</t>
  </si>
  <si>
    <t>PAVIMENTO PRÉ-MOLDADO TIPO PAVER PLATÔ( 10x20x4cm) COR CINZA</t>
  </si>
  <si>
    <t>ÁREA PAVIMENTADA COM PLACA CIMENTICIA IMITANDO MADEIRA</t>
  </si>
  <si>
    <t>ÁREA PAVIMENTADA COM SEIXO ROLADO</t>
  </si>
  <si>
    <t>REGULARIZAÇÃO DO TERRENO</t>
  </si>
  <si>
    <t>BRINQUEDOS PARA PLAYGROUND</t>
  </si>
  <si>
    <t>ÁREA DE AREIA FINA</t>
  </si>
  <si>
    <t>LIXEIRA</t>
  </si>
  <si>
    <t>BANCO DE MADEIRA</t>
  </si>
  <si>
    <t>BARRRAS PARALELAS E ASSIMETRICAS</t>
  </si>
  <si>
    <t>REVESTIMENTO COM ELEMENTO VAZADO TIPO CAPELINHA 20 x 20 cm</t>
  </si>
  <si>
    <t>ESTACA</t>
  </si>
  <si>
    <t>MESA PARA JOGOS</t>
  </si>
  <si>
    <t>CJ</t>
  </si>
  <si>
    <t>BANH</t>
  </si>
  <si>
    <t>LANCHON</t>
  </si>
  <si>
    <t>TOTAL</t>
  </si>
  <si>
    <t>PERGOL</t>
  </si>
  <si>
    <t>PLAY+LIX+BANCOS+BARRAS DE EXERC</t>
  </si>
  <si>
    <t>PORTA COM GRADE COM 2 FOLHAS 1,08 x 2,30 m</t>
  </si>
  <si>
    <t>VITRO COM GRADE E VIDRO 2,10 x 0,60 m</t>
  </si>
  <si>
    <t>GRADE DE ABRIR 1,78 x 1,10 m</t>
  </si>
  <si>
    <t>PRANCHAS X;Y;Z</t>
  </si>
  <si>
    <t>PISO DA ENTRADA DO BANHEIRO EM CONCRETO RUSTICO (CALÇADA)</t>
  </si>
  <si>
    <t>CHURRAS</t>
  </si>
  <si>
    <t>LANC</t>
  </si>
  <si>
    <t>BAN</t>
  </si>
  <si>
    <t>FISICA + PRANCHA</t>
  </si>
  <si>
    <t>Un</t>
  </si>
  <si>
    <t>MEIO FIO PADRÃO AGETOP 5 x 25 x 100 cm</t>
  </si>
  <si>
    <t>PLACA DE INAUGURAÇÃO EM INOX 50 x 80 cm</t>
  </si>
  <si>
    <t>OBELISCO PARA PLACA INAUGURAÇÃO</t>
  </si>
  <si>
    <t>QUIOSQUE DE MADEIRA PARA CHURRASQUEIRA</t>
  </si>
  <si>
    <t>caminho</t>
  </si>
  <si>
    <t>AGÔSTO / 2013</t>
  </si>
  <si>
    <t>QUADRA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</si>
</sst>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00000"/>
    <numFmt numFmtId="175" formatCode="0.00000"/>
    <numFmt numFmtId="176" formatCode="0.0000"/>
    <numFmt numFmtId="177" formatCode="0.000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##0.00;###0.00"/>
    <numFmt numFmtId="184" formatCode="#,##0;#,##0"/>
    <numFmt numFmtId="185" formatCode="[$-416]dddd\,\ d&quot; de &quot;mmmm&quot; de &quot;yyyy"/>
    <numFmt numFmtId="186" formatCode="0#####"/>
    <numFmt numFmtId="187" formatCode="General_)"/>
    <numFmt numFmtId="188" formatCode="0.0%"/>
    <numFmt numFmtId="189" formatCode="mmm/yyyy"/>
    <numFmt numFmtId="190" formatCode="d/m;@"/>
    <numFmt numFmtId="191" formatCode="#,##0.00;#,##0.00"/>
    <numFmt numFmtId="192" formatCode="###0;###0"/>
  </numFmts>
  <fonts count="49">
    <font>
      <sz val="10"/>
      <name val="Arial"/>
      <family val="0"/>
    </font>
    <font>
      <sz val="11"/>
      <color indexed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1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74" fontId="6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2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171" fontId="2" fillId="0" borderId="11" xfId="51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2" fontId="2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 quotePrefix="1">
      <alignment horizontal="left" vertical="top" wrapText="1"/>
    </xf>
    <xf numFmtId="183" fontId="10" fillId="0" borderId="14" xfId="0" applyNumberFormat="1" applyFont="1" applyBorder="1" applyAlignment="1">
      <alignment horizontal="right" vertical="top" wrapText="1"/>
    </xf>
    <xf numFmtId="186" fontId="0" fillId="0" borderId="0" xfId="0" applyNumberFormat="1" applyAlignment="1">
      <alignment/>
    </xf>
    <xf numFmtId="1" fontId="2" fillId="0" borderId="15" xfId="0" applyNumberFormat="1" applyFont="1" applyBorder="1" applyAlignment="1">
      <alignment horizontal="left" vertical="top"/>
    </xf>
    <xf numFmtId="0" fontId="2" fillId="34" borderId="11" xfId="0" applyFont="1" applyFill="1" applyBorder="1" applyAlignment="1">
      <alignment wrapText="1"/>
    </xf>
    <xf numFmtId="171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1" fontId="2" fillId="0" borderId="15" xfId="0" applyNumberFormat="1" applyFont="1" applyBorder="1" applyAlignment="1">
      <alignment horizontal="left"/>
    </xf>
    <xf numFmtId="1" fontId="0" fillId="33" borderId="16" xfId="0" applyNumberFormat="1" applyFill="1" applyBorder="1" applyAlignment="1">
      <alignment horizontal="left"/>
    </xf>
    <xf numFmtId="1" fontId="0" fillId="33" borderId="17" xfId="0" applyNumberFormat="1" applyFill="1" applyBorder="1" applyAlignment="1">
      <alignment horizontal="left"/>
    </xf>
    <xf numFmtId="1" fontId="1" fillId="33" borderId="17" xfId="0" applyNumberFormat="1" applyFont="1" applyFill="1" applyBorder="1" applyAlignment="1">
      <alignment horizontal="left"/>
    </xf>
    <xf numFmtId="1" fontId="6" fillId="33" borderId="17" xfId="0" applyNumberFormat="1" applyFont="1" applyFill="1" applyBorder="1" applyAlignment="1">
      <alignment horizontal="left"/>
    </xf>
    <xf numFmtId="1" fontId="4" fillId="33" borderId="17" xfId="0" applyNumberFormat="1" applyFont="1" applyFill="1" applyBorder="1" applyAlignment="1">
      <alignment horizontal="left"/>
    </xf>
    <xf numFmtId="1" fontId="7" fillId="0" borderId="15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1" fontId="2" fillId="0" borderId="18" xfId="0" applyNumberFormat="1" applyFont="1" applyBorder="1" applyAlignment="1">
      <alignment horizontal="left" vertical="top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1" fontId="2" fillId="0" borderId="15" xfId="0" applyNumberFormat="1" applyFont="1" applyBorder="1" applyAlignment="1" quotePrefix="1">
      <alignment horizontal="left"/>
    </xf>
    <xf numFmtId="1" fontId="2" fillId="0" borderId="15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 vertical="top"/>
    </xf>
    <xf numFmtId="1" fontId="2" fillId="34" borderId="15" xfId="0" applyNumberFormat="1" applyFont="1" applyFill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vertical="top"/>
    </xf>
    <xf numFmtId="2" fontId="2" fillId="0" borderId="11" xfId="0" applyNumberFormat="1" applyFont="1" applyBorder="1" applyAlignment="1">
      <alignment/>
    </xf>
    <xf numFmtId="2" fontId="2" fillId="34" borderId="11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/>
    </xf>
    <xf numFmtId="2" fontId="2" fillId="34" borderId="11" xfId="0" applyNumberFormat="1" applyFont="1" applyFill="1" applyBorder="1" applyAlignment="1">
      <alignment vertical="top"/>
    </xf>
    <xf numFmtId="4" fontId="2" fillId="34" borderId="11" xfId="0" applyNumberFormat="1" applyFont="1" applyFill="1" applyBorder="1" applyAlignment="1">
      <alignment vertical="top"/>
    </xf>
    <xf numFmtId="2" fontId="2" fillId="34" borderId="11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right" vertical="top" wrapText="1"/>
    </xf>
    <xf numFmtId="0" fontId="7" fillId="34" borderId="12" xfId="0" applyFont="1" applyFill="1" applyBorder="1" applyAlignment="1">
      <alignment wrapText="1"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6" fillId="33" borderId="22" xfId="0" applyNumberFormat="1" applyFont="1" applyFill="1" applyBorder="1" applyAlignment="1">
      <alignment/>
    </xf>
    <xf numFmtId="4" fontId="7" fillId="0" borderId="20" xfId="51" applyNumberFormat="1" applyFont="1" applyBorder="1" applyAlignment="1">
      <alignment/>
    </xf>
    <xf numFmtId="4" fontId="2" fillId="0" borderId="20" xfId="51" applyNumberFormat="1" applyFont="1" applyBorder="1" applyAlignment="1">
      <alignment/>
    </xf>
    <xf numFmtId="4" fontId="2" fillId="0" borderId="20" xfId="51" applyNumberFormat="1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4" fontId="7" fillId="0" borderId="20" xfId="51" applyNumberFormat="1" applyFont="1" applyBorder="1" applyAlignment="1">
      <alignment/>
    </xf>
    <xf numFmtId="4" fontId="2" fillId="0" borderId="23" xfId="51" applyNumberFormat="1" applyFont="1" applyBorder="1" applyAlignment="1">
      <alignment/>
    </xf>
    <xf numFmtId="4" fontId="8" fillId="0" borderId="23" xfId="51" applyNumberFormat="1" applyFont="1" applyBorder="1" applyAlignment="1">
      <alignment/>
    </xf>
    <xf numFmtId="4" fontId="2" fillId="0" borderId="24" xfId="0" applyNumberFormat="1" applyFont="1" applyBorder="1" applyAlignment="1">
      <alignment horizontal="right"/>
    </xf>
    <xf numFmtId="4" fontId="2" fillId="34" borderId="20" xfId="51" applyNumberFormat="1" applyFont="1" applyFill="1" applyBorder="1" applyAlignment="1">
      <alignment/>
    </xf>
    <xf numFmtId="4" fontId="7" fillId="0" borderId="24" xfId="51" applyNumberFormat="1" applyFont="1" applyBorder="1" applyAlignment="1">
      <alignment/>
    </xf>
    <xf numFmtId="4" fontId="2" fillId="0" borderId="23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vertical="top"/>
    </xf>
    <xf numFmtId="4" fontId="2" fillId="0" borderId="24" xfId="51" applyNumberFormat="1" applyFont="1" applyBorder="1" applyAlignment="1">
      <alignment/>
    </xf>
    <xf numFmtId="4" fontId="3" fillId="0" borderId="25" xfId="0" applyNumberFormat="1" applyFont="1" applyBorder="1" applyAlignment="1">
      <alignment horizontal="center" vertical="center"/>
    </xf>
    <xf numFmtId="4" fontId="5" fillId="0" borderId="26" xfId="51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4" fontId="5" fillId="0" borderId="27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horizontal="center" vertical="center"/>
    </xf>
    <xf numFmtId="171" fontId="3" fillId="0" borderId="25" xfId="5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2" fillId="34" borderId="11" xfId="0" applyNumberFormat="1" applyFont="1" applyFill="1" applyBorder="1" applyAlignment="1">
      <alignment/>
    </xf>
    <xf numFmtId="1" fontId="0" fillId="0" borderId="17" xfId="0" applyNumberFormat="1" applyBorder="1" applyAlignment="1">
      <alignment horizontal="left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2" fillId="0" borderId="29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4" fontId="2" fillId="0" borderId="29" xfId="0" applyNumberFormat="1" applyFont="1" applyBorder="1" applyAlignment="1">
      <alignment vertical="top"/>
    </xf>
    <xf numFmtId="4" fontId="2" fillId="0" borderId="30" xfId="51" applyNumberFormat="1" applyFont="1" applyBorder="1" applyAlignment="1">
      <alignment/>
    </xf>
    <xf numFmtId="1" fontId="2" fillId="0" borderId="31" xfId="0" applyNumberFormat="1" applyFont="1" applyBorder="1" applyAlignment="1">
      <alignment horizontal="left"/>
    </xf>
    <xf numFmtId="1" fontId="2" fillId="0" borderId="32" xfId="0" applyNumberFormat="1" applyFont="1" applyBorder="1" applyAlignment="1">
      <alignment horizontal="left"/>
    </xf>
    <xf numFmtId="1" fontId="3" fillId="0" borderId="25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left"/>
    </xf>
    <xf numFmtId="1" fontId="2" fillId="0" borderId="32" xfId="0" applyNumberFormat="1" applyFont="1" applyBorder="1" applyAlignment="1" quotePrefix="1">
      <alignment horizontal="left"/>
    </xf>
    <xf numFmtId="4" fontId="2" fillId="0" borderId="19" xfId="0" applyNumberFormat="1" applyFont="1" applyBorder="1" applyAlignment="1">
      <alignment vertical="top"/>
    </xf>
    <xf numFmtId="0" fontId="11" fillId="35" borderId="13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right" vertical="top" wrapText="1"/>
    </xf>
    <xf numFmtId="192" fontId="47" fillId="0" borderId="13" xfId="0" applyNumberFormat="1" applyFont="1" applyFill="1" applyBorder="1" applyAlignment="1">
      <alignment horizontal="left" vertical="top" wrapText="1"/>
    </xf>
    <xf numFmtId="192" fontId="48" fillId="0" borderId="13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183" fontId="48" fillId="0" borderId="13" xfId="0" applyNumberFormat="1" applyFont="1" applyFill="1" applyBorder="1" applyAlignment="1">
      <alignment vertical="top" wrapText="1"/>
    </xf>
    <xf numFmtId="183" fontId="48" fillId="0" borderId="13" xfId="0" applyNumberFormat="1" applyFont="1" applyFill="1" applyBorder="1" applyAlignment="1">
      <alignment horizontal="right" vertical="top" wrapText="1"/>
    </xf>
    <xf numFmtId="191" fontId="48" fillId="0" borderId="13" xfId="0" applyNumberFormat="1" applyFont="1" applyFill="1" applyBorder="1" applyAlignment="1">
      <alignment vertical="top" wrapText="1"/>
    </xf>
    <xf numFmtId="191" fontId="48" fillId="0" borderId="13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1" fontId="2" fillId="0" borderId="33" xfId="0" applyNumberFormat="1" applyFont="1" applyBorder="1" applyAlignment="1" quotePrefix="1">
      <alignment horizontal="left"/>
    </xf>
    <xf numFmtId="2" fontId="2" fillId="0" borderId="19" xfId="0" applyNumberFormat="1" applyFont="1" applyBorder="1" applyAlignment="1">
      <alignment vertical="top"/>
    </xf>
    <xf numFmtId="4" fontId="0" fillId="36" borderId="0" xfId="0" applyNumberFormat="1" applyFill="1" applyAlignment="1">
      <alignment/>
    </xf>
    <xf numFmtId="4" fontId="0" fillId="16" borderId="0" xfId="0" applyNumberFormat="1" applyFill="1" applyAlignment="1">
      <alignment/>
    </xf>
    <xf numFmtId="4" fontId="0" fillId="37" borderId="0" xfId="0" applyNumberFormat="1" applyFill="1" applyAlignment="1">
      <alignment/>
    </xf>
    <xf numFmtId="0" fontId="2" fillId="34" borderId="11" xfId="0" applyFont="1" applyFill="1" applyBorder="1" applyAlignment="1">
      <alignment vertical="top"/>
    </xf>
    <xf numFmtId="2" fontId="2" fillId="34" borderId="11" xfId="0" applyNumberFormat="1" applyFont="1" applyFill="1" applyBorder="1" applyAlignment="1">
      <alignment vertical="top"/>
    </xf>
    <xf numFmtId="1" fontId="3" fillId="0" borderId="34" xfId="0" applyNumberFormat="1" applyFont="1" applyBorder="1" applyAlignment="1">
      <alignment horizontal="left" vertical="center"/>
    </xf>
    <xf numFmtId="1" fontId="7" fillId="0" borderId="15" xfId="0" applyNumberFormat="1" applyFont="1" applyBorder="1" applyAlignment="1">
      <alignment horizontal="left"/>
    </xf>
    <xf numFmtId="1" fontId="7" fillId="0" borderId="15" xfId="0" applyNumberFormat="1" applyFont="1" applyBorder="1" applyAlignment="1" quotePrefix="1">
      <alignment horizontal="left"/>
    </xf>
    <xf numFmtId="1" fontId="7" fillId="0" borderId="15" xfId="0" applyNumberFormat="1" applyFont="1" applyBorder="1" applyAlignment="1">
      <alignment horizontal="left" vertical="top"/>
    </xf>
    <xf numFmtId="0" fontId="0" fillId="0" borderId="0" xfId="0" applyFont="1" applyFill="1" applyBorder="1" applyAlignment="1">
      <alignment/>
    </xf>
    <xf numFmtId="2" fontId="2" fillId="0" borderId="35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7" fillId="34" borderId="11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left"/>
    </xf>
    <xf numFmtId="2" fontId="2" fillId="34" borderId="12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" fontId="0" fillId="0" borderId="37" xfId="0" applyNumberFormat="1" applyBorder="1" applyAlignment="1">
      <alignment horizontal="left"/>
    </xf>
    <xf numFmtId="1" fontId="0" fillId="0" borderId="38" xfId="0" applyNumberFormat="1" applyBorder="1" applyAlignment="1">
      <alignment horizontal="left"/>
    </xf>
    <xf numFmtId="1" fontId="0" fillId="0" borderId="39" xfId="0" applyNumberFormat="1" applyBorder="1" applyAlignment="1">
      <alignment horizontal="left"/>
    </xf>
    <xf numFmtId="4" fontId="2" fillId="0" borderId="40" xfId="0" applyNumberFormat="1" applyFont="1" applyBorder="1" applyAlignment="1">
      <alignment/>
    </xf>
    <xf numFmtId="0" fontId="2" fillId="34" borderId="29" xfId="0" applyFont="1" applyFill="1" applyBorder="1" applyAlignment="1">
      <alignment wrapText="1"/>
    </xf>
    <xf numFmtId="0" fontId="2" fillId="0" borderId="29" xfId="0" applyFont="1" applyBorder="1" applyAlignment="1">
      <alignment horizontal="center"/>
    </xf>
    <xf numFmtId="171" fontId="2" fillId="0" borderId="29" xfId="51" applyFont="1" applyBorder="1" applyAlignment="1">
      <alignment/>
    </xf>
    <xf numFmtId="2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left"/>
    </xf>
    <xf numFmtId="1" fontId="0" fillId="0" borderId="32" xfId="0" applyNumberFormat="1" applyBorder="1" applyAlignment="1">
      <alignment horizontal="left"/>
    </xf>
    <xf numFmtId="1" fontId="0" fillId="0" borderId="41" xfId="0" applyNumberForma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2" fillId="0" borderId="33" xfId="0" applyNumberFormat="1" applyFont="1" applyBorder="1" applyAlignment="1">
      <alignment horizontal="left"/>
    </xf>
    <xf numFmtId="1" fontId="7" fillId="0" borderId="31" xfId="0" applyNumberFormat="1" applyFont="1" applyBorder="1" applyAlignment="1">
      <alignment horizontal="left" vertical="top"/>
    </xf>
    <xf numFmtId="0" fontId="2" fillId="0" borderId="29" xfId="0" applyFont="1" applyBorder="1" applyAlignment="1">
      <alignment wrapText="1"/>
    </xf>
    <xf numFmtId="4" fontId="2" fillId="0" borderId="29" xfId="0" applyNumberFormat="1" applyFont="1" applyBorder="1" applyAlignment="1">
      <alignment/>
    </xf>
    <xf numFmtId="4" fontId="2" fillId="0" borderId="30" xfId="51" applyNumberFormat="1" applyFont="1" applyBorder="1" applyAlignment="1">
      <alignment/>
    </xf>
    <xf numFmtId="0" fontId="2" fillId="0" borderId="11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4" fontId="7" fillId="0" borderId="42" xfId="0" applyNumberFormat="1" applyFont="1" applyBorder="1" applyAlignment="1">
      <alignment horizontal="right" vertical="top"/>
    </xf>
    <xf numFmtId="4" fontId="7" fillId="0" borderId="38" xfId="0" applyNumberFormat="1" applyFont="1" applyBorder="1" applyAlignment="1">
      <alignment horizontal="right" vertical="top"/>
    </xf>
    <xf numFmtId="174" fontId="4" fillId="33" borderId="17" xfId="0" applyNumberFormat="1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center"/>
    </xf>
    <xf numFmtId="174" fontId="4" fillId="33" borderId="2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0" fontId="7" fillId="0" borderId="43" xfId="0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4" fontId="7" fillId="0" borderId="43" xfId="0" applyNumberFormat="1" applyFont="1" applyBorder="1" applyAlignment="1">
      <alignment horizontal="right" vertical="top"/>
    </xf>
    <xf numFmtId="4" fontId="7" fillId="0" borderId="37" xfId="0" applyNumberFormat="1" applyFont="1" applyBorder="1" applyAlignment="1">
      <alignment horizontal="right" vertical="top"/>
    </xf>
    <xf numFmtId="0" fontId="0" fillId="0" borderId="0" xfId="0" applyAlignment="1">
      <alignment horizontal="center" vertical="justify"/>
    </xf>
    <xf numFmtId="0" fontId="11" fillId="0" borderId="44" xfId="0" applyFont="1" applyFill="1" applyBorder="1" applyAlignment="1">
      <alignment horizontal="left" vertical="top" wrapText="1"/>
    </xf>
    <xf numFmtId="0" fontId="11" fillId="0" borderId="45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28575</xdr:rowOff>
    </xdr:from>
    <xdr:to>
      <xdr:col>5</xdr:col>
      <xdr:colOff>66675</xdr:colOff>
      <xdr:row>6</xdr:row>
      <xdr:rowOff>38100</xdr:rowOff>
    </xdr:to>
    <xdr:pic>
      <xdr:nvPicPr>
        <xdr:cNvPr id="1" name="Picture 3" descr="logo conju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8575"/>
          <a:ext cx="5676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28575</xdr:rowOff>
    </xdr:from>
    <xdr:to>
      <xdr:col>5</xdr:col>
      <xdr:colOff>66675</xdr:colOff>
      <xdr:row>6</xdr:row>
      <xdr:rowOff>38100</xdr:rowOff>
    </xdr:to>
    <xdr:pic>
      <xdr:nvPicPr>
        <xdr:cNvPr id="1" name="Picture 3" descr="logo conju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8575"/>
          <a:ext cx="5676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&#199;AMENTO%20VESTI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5"/>
      <sheetName val="Plan4"/>
      <sheetName val="Plan3"/>
    </sheetNames>
    <sheetDataSet>
      <sheetData sheetId="1">
        <row r="1">
          <cell r="A1" t="str">
            <v>Código auxiliar</v>
          </cell>
          <cell r="B1" t="str">
            <v>Serviço</v>
          </cell>
          <cell r="C1" t="str">
            <v>Unidade</v>
          </cell>
          <cell r="D1" t="str">
            <v>Material</v>
          </cell>
          <cell r="E1" t="str">
            <v>Mão-de-obra</v>
          </cell>
          <cell r="F1" t="str">
            <v>Total</v>
          </cell>
        </row>
        <row r="2">
          <cell r="A2">
            <v>164</v>
          </cell>
          <cell r="B2" t="str">
            <v>SERVIÇOS PRELIMINARES</v>
          </cell>
        </row>
        <row r="3">
          <cell r="A3">
            <v>20100</v>
          </cell>
          <cell r="B3" t="str">
            <v>DEMOLIÇÃO - COBERTURA TELHA METÁLICA</v>
          </cell>
          <cell r="C3" t="str">
            <v>m2</v>
          </cell>
          <cell r="D3">
            <v>0</v>
          </cell>
          <cell r="E3">
            <v>2.61</v>
          </cell>
          <cell r="F3">
            <v>2.61</v>
          </cell>
        </row>
        <row r="4">
          <cell r="A4">
            <v>20101</v>
          </cell>
          <cell r="B4" t="str">
            <v>DEMOLICAO COBERTURA TELHA CERAMICA</v>
          </cell>
          <cell r="C4" t="str">
            <v>m2</v>
          </cell>
          <cell r="D4">
            <v>0</v>
          </cell>
          <cell r="E4">
            <v>5.57</v>
          </cell>
          <cell r="F4">
            <v>5.57</v>
          </cell>
        </row>
        <row r="5">
          <cell r="A5">
            <v>20102</v>
          </cell>
          <cell r="B5" t="str">
            <v>DEMOLICAO-COBERTURA TELHA FIBROCIMENTO/FIBRA DE VIDRO/SIMILARES</v>
          </cell>
          <cell r="C5" t="str">
            <v>m2</v>
          </cell>
          <cell r="D5">
            <v>0</v>
          </cell>
          <cell r="E5">
            <v>2.33</v>
          </cell>
          <cell r="F5">
            <v>2.33</v>
          </cell>
        </row>
        <row r="6">
          <cell r="A6">
            <v>20103</v>
          </cell>
          <cell r="B6" t="str">
            <v>DEMOLIÇÃO ESTRUTURA EM MADEIRA TELHADO</v>
          </cell>
          <cell r="C6" t="str">
            <v>m2</v>
          </cell>
          <cell r="D6">
            <v>0</v>
          </cell>
          <cell r="E6">
            <v>12.07</v>
          </cell>
          <cell r="F6">
            <v>12.07</v>
          </cell>
        </row>
        <row r="7">
          <cell r="A7">
            <v>20104</v>
          </cell>
          <cell r="B7" t="str">
            <v>DEMOLIÇÃO DE RIPAS</v>
          </cell>
          <cell r="C7" t="str">
            <v>m2</v>
          </cell>
          <cell r="D7">
            <v>0</v>
          </cell>
          <cell r="E7">
            <v>0.92</v>
          </cell>
          <cell r="F7">
            <v>0.92</v>
          </cell>
        </row>
        <row r="8">
          <cell r="A8">
            <v>20105</v>
          </cell>
          <cell r="B8" t="str">
            <v>DEMOL.FORRO PAULISTA C/TRANSP.ATE CB.E CARGA</v>
          </cell>
          <cell r="C8" t="str">
            <v>m2</v>
          </cell>
          <cell r="D8">
            <v>0</v>
          </cell>
          <cell r="E8">
            <v>2.78</v>
          </cell>
          <cell r="F8">
            <v>2.78</v>
          </cell>
        </row>
        <row r="9">
          <cell r="A9">
            <v>20106</v>
          </cell>
          <cell r="B9" t="str">
            <v>RETIRADA DE JANELAS OU PORTAIS</v>
          </cell>
          <cell r="C9" t="str">
            <v>m2</v>
          </cell>
          <cell r="D9">
            <v>0</v>
          </cell>
          <cell r="E9">
            <v>4.64</v>
          </cell>
          <cell r="F9">
            <v>4.64</v>
          </cell>
        </row>
        <row r="10">
          <cell r="A10">
            <v>20107</v>
          </cell>
          <cell r="B10" t="str">
            <v>CORTE/DESTOC./RETIRADA/REATERRO (MANUAIS) DE ÁRVORE GRANDE PORTE C/ TRANSP.ATE C.B.E CARGA</v>
          </cell>
          <cell r="C10" t="str">
            <v>Un</v>
          </cell>
          <cell r="D10">
            <v>0</v>
          </cell>
          <cell r="E10">
            <v>381.79</v>
          </cell>
          <cell r="F10">
            <v>381.79</v>
          </cell>
        </row>
        <row r="11">
          <cell r="A11">
            <v>20108</v>
          </cell>
          <cell r="B11" t="str">
            <v>DEMOL.PISOS/VIGAS DE MAD.C/TRANSP.ATE CB. E CARGA</v>
          </cell>
          <cell r="C11" t="str">
            <v>m2</v>
          </cell>
          <cell r="D11">
            <v>0</v>
          </cell>
          <cell r="E11">
            <v>11.14</v>
          </cell>
          <cell r="F11">
            <v>11.14</v>
          </cell>
        </row>
        <row r="12">
          <cell r="A12">
            <v>20109</v>
          </cell>
          <cell r="B12" t="str">
            <v>DEM.PISO CIMENT.SOBRE LASTRO CONC.C/TR.ATE CB. E CARGA</v>
          </cell>
          <cell r="C12" t="str">
            <v>m2</v>
          </cell>
          <cell r="D12">
            <v>0</v>
          </cell>
          <cell r="E12">
            <v>12.07</v>
          </cell>
          <cell r="F12">
            <v>12.07</v>
          </cell>
        </row>
        <row r="13">
          <cell r="A13">
            <v>20110</v>
          </cell>
          <cell r="B13" t="str">
            <v>DEMOL.PISO LADRILHO/HIDRAUL.C/TR.ATE CB. E CARGA</v>
          </cell>
          <cell r="C13" t="str">
            <v>m2</v>
          </cell>
          <cell r="D13">
            <v>0</v>
          </cell>
          <cell r="E13">
            <v>6.5</v>
          </cell>
          <cell r="F13">
            <v>6.5</v>
          </cell>
        </row>
        <row r="14">
          <cell r="A14">
            <v>20111</v>
          </cell>
          <cell r="B14" t="str">
            <v>DEM.PISO CERAM.SOBRE LASTRO CONC.C/TR.CB.E CARGA</v>
          </cell>
          <cell r="C14" t="str">
            <v>m2</v>
          </cell>
          <cell r="D14">
            <v>0</v>
          </cell>
          <cell r="E14">
            <v>6.5</v>
          </cell>
          <cell r="F14">
            <v>6.5</v>
          </cell>
        </row>
        <row r="15">
          <cell r="A15">
            <v>20112</v>
          </cell>
          <cell r="B15" t="str">
            <v>DEM.PISO CERAM. INCLUS. RETIRADA DE CONTRAPISO SOBRE LASTRO CONC.C/ TR.CB.E CARGA</v>
          </cell>
          <cell r="C15" t="str">
            <v>m2</v>
          </cell>
          <cell r="D15">
            <v>0</v>
          </cell>
          <cell r="E15">
            <v>13</v>
          </cell>
          <cell r="F15">
            <v>13</v>
          </cell>
        </row>
        <row r="16">
          <cell r="A16">
            <v>20113</v>
          </cell>
          <cell r="B16" t="str">
            <v>DEMOL.-ASSOALHO DE MAD.C/TRANSP.ATE CB.E CARGA</v>
          </cell>
          <cell r="C16" t="str">
            <v>m2</v>
          </cell>
          <cell r="D16">
            <v>0</v>
          </cell>
          <cell r="E16">
            <v>8.36</v>
          </cell>
          <cell r="F16">
            <v>8.36</v>
          </cell>
        </row>
        <row r="17">
          <cell r="A17">
            <v>20115</v>
          </cell>
          <cell r="B17" t="str">
            <v>DEMOL.-REVEST.C/AZULEJOS C/TRANSP.ATE CB. E CARGA</v>
          </cell>
          <cell r="C17" t="str">
            <v>m2</v>
          </cell>
          <cell r="D17">
            <v>0</v>
          </cell>
          <cell r="E17">
            <v>7.13</v>
          </cell>
          <cell r="F17">
            <v>7.13</v>
          </cell>
        </row>
        <row r="18">
          <cell r="A18">
            <v>20116</v>
          </cell>
          <cell r="B18" t="str">
            <v>DEMOLICAO DE LAMBRIS C/APROVEITAMENTO</v>
          </cell>
          <cell r="C18" t="str">
            <v>m2</v>
          </cell>
          <cell r="D18">
            <v>0</v>
          </cell>
          <cell r="E18">
            <v>23.21</v>
          </cell>
          <cell r="F18">
            <v>23.21</v>
          </cell>
        </row>
        <row r="19">
          <cell r="A19">
            <v>20117</v>
          </cell>
          <cell r="B19" t="str">
            <v>DEMOL.REVEST.C/ARGAMASSA C/TR.ATE CB.E CARGA</v>
          </cell>
          <cell r="C19" t="str">
            <v>m2</v>
          </cell>
          <cell r="D19">
            <v>0</v>
          </cell>
          <cell r="E19">
            <v>4.64</v>
          </cell>
          <cell r="F19">
            <v>4.64</v>
          </cell>
        </row>
        <row r="20">
          <cell r="A20">
            <v>20118</v>
          </cell>
          <cell r="B20" t="str">
            <v>DEM.ALVEN.TIJOLO S/REAP. C/TR.ATE CB. E CARGA</v>
          </cell>
          <cell r="C20" t="str">
            <v>m3</v>
          </cell>
          <cell r="D20">
            <v>0</v>
          </cell>
          <cell r="E20">
            <v>25.45</v>
          </cell>
          <cell r="F20">
            <v>25.45</v>
          </cell>
        </row>
        <row r="21">
          <cell r="A21">
            <v>20119</v>
          </cell>
          <cell r="B21" t="str">
            <v>DEMOLICAO-ALVEN. TIJOLO C/REAPROVEITAMENTO</v>
          </cell>
          <cell r="C21" t="str">
            <v>m3</v>
          </cell>
          <cell r="D21">
            <v>0</v>
          </cell>
          <cell r="E21">
            <v>55.7</v>
          </cell>
          <cell r="F21">
            <v>55.7</v>
          </cell>
        </row>
        <row r="22">
          <cell r="A22">
            <v>20121</v>
          </cell>
          <cell r="B22" t="str">
            <v>DEM. MANUAL EM CONCR.SIMPLES C/TR.ATE CB.E CARGA (O.C.)</v>
          </cell>
          <cell r="C22" t="str">
            <v>m3</v>
          </cell>
          <cell r="D22">
            <v>0</v>
          </cell>
          <cell r="E22">
            <v>120.7</v>
          </cell>
          <cell r="F22">
            <v>120.7</v>
          </cell>
        </row>
        <row r="23">
          <cell r="A23">
            <v>20125</v>
          </cell>
          <cell r="B23" t="str">
            <v>DEMOL.LAJE PRE-MOLD.MANUAL C/TR.ATE CB.E CARGA</v>
          </cell>
          <cell r="C23" t="str">
            <v>m3</v>
          </cell>
          <cell r="D23">
            <v>0</v>
          </cell>
          <cell r="E23">
            <v>156.28</v>
          </cell>
          <cell r="F23">
            <v>156.28</v>
          </cell>
        </row>
        <row r="24">
          <cell r="A24">
            <v>20126</v>
          </cell>
          <cell r="B24" t="str">
            <v>DEMOLICAO - PISO INTERTRAVADO C/ EMPILHAMENTO</v>
          </cell>
          <cell r="C24" t="str">
            <v>m2</v>
          </cell>
          <cell r="D24">
            <v>0</v>
          </cell>
          <cell r="E24">
            <v>6.5</v>
          </cell>
          <cell r="F24">
            <v>6.5</v>
          </cell>
        </row>
        <row r="25">
          <cell r="A25">
            <v>20127</v>
          </cell>
          <cell r="B25" t="str">
            <v>DEM.LAJE CONC. ARM.MANUAL C/TR.ATE CB.E CARGA (OC)</v>
          </cell>
          <cell r="C25" t="str">
            <v>m3</v>
          </cell>
          <cell r="D25">
            <v>0</v>
          </cell>
          <cell r="E25">
            <v>185.7</v>
          </cell>
          <cell r="F25">
            <v>185.7</v>
          </cell>
        </row>
        <row r="26">
          <cell r="A26">
            <v>20128</v>
          </cell>
          <cell r="B26" t="str">
            <v>DEM.PILAR CONC.ARM.MANUAL C/TR.ATE CB.E CARGA(OC)</v>
          </cell>
          <cell r="C26" t="str">
            <v>m3</v>
          </cell>
          <cell r="D26">
            <v>0</v>
          </cell>
          <cell r="E26">
            <v>208.91</v>
          </cell>
          <cell r="F26">
            <v>208.91</v>
          </cell>
        </row>
        <row r="27">
          <cell r="A27">
            <v>20129</v>
          </cell>
          <cell r="B27" t="str">
            <v>DEM.VIGAS CONC. ARM.MANUAL C/TR.ATE C.B. E CARGA</v>
          </cell>
          <cell r="C27" t="str">
            <v>m3</v>
          </cell>
          <cell r="D27">
            <v>0</v>
          </cell>
          <cell r="E27">
            <v>232.12</v>
          </cell>
          <cell r="F27">
            <v>232.12</v>
          </cell>
        </row>
        <row r="28">
          <cell r="A28">
            <v>20130</v>
          </cell>
          <cell r="B28" t="str">
            <v>DEMOL.ALAMBR.POSTE CONC.C/TR. ATE CB. E CARGA</v>
          </cell>
          <cell r="C28" t="str">
            <v>ML</v>
          </cell>
          <cell r="D28">
            <v>0</v>
          </cell>
          <cell r="E28">
            <v>12.22</v>
          </cell>
          <cell r="F28">
            <v>12.22</v>
          </cell>
        </row>
        <row r="29">
          <cell r="A29">
            <v>20131</v>
          </cell>
          <cell r="B29" t="str">
            <v>DEM.FORRO PACOTE /ESTR.MAD.C/TR.ATE CB. E CARGA</v>
          </cell>
          <cell r="C29" t="str">
            <v>m2</v>
          </cell>
          <cell r="D29">
            <v>0</v>
          </cell>
          <cell r="E29">
            <v>3.72</v>
          </cell>
          <cell r="F29">
            <v>3.72</v>
          </cell>
        </row>
        <row r="30">
          <cell r="A30">
            <v>20132</v>
          </cell>
          <cell r="B30" t="str">
            <v>DEMOL.PISO CARPETE C/TRANSP.ATE CAM.BASC.E CARGA</v>
          </cell>
          <cell r="C30" t="str">
            <v>m2</v>
          </cell>
          <cell r="D30">
            <v>0</v>
          </cell>
          <cell r="E30">
            <v>0.92</v>
          </cell>
          <cell r="F30">
            <v>0.92</v>
          </cell>
        </row>
        <row r="31">
          <cell r="A31">
            <v>20133</v>
          </cell>
          <cell r="B31" t="str">
            <v>DEMOL.PISO VINILICO C/TRANSP.ATE CAM.BASC.E CARGA</v>
          </cell>
          <cell r="C31" t="str">
            <v>m2</v>
          </cell>
          <cell r="D31">
            <v>0</v>
          </cell>
          <cell r="E31">
            <v>3.48</v>
          </cell>
          <cell r="F31">
            <v>3.48</v>
          </cell>
        </row>
        <row r="32">
          <cell r="A32">
            <v>20134</v>
          </cell>
          <cell r="B32" t="str">
            <v>DEM.DE FORRO GESSO C/TRANSP.ATE CB.E CARGA</v>
          </cell>
          <cell r="C32" t="str">
            <v>m2</v>
          </cell>
          <cell r="D32">
            <v>0</v>
          </cell>
          <cell r="E32">
            <v>1.74</v>
          </cell>
          <cell r="F32">
            <v>1.74</v>
          </cell>
        </row>
        <row r="33">
          <cell r="A33">
            <v>20135</v>
          </cell>
          <cell r="B33" t="str">
            <v>DEM. ESTRUT. EM METALON PARA FORRO DE GESSO C/TR.CB E CARGA</v>
          </cell>
          <cell r="C33" t="str">
            <v>m2</v>
          </cell>
          <cell r="D33">
            <v>0.09</v>
          </cell>
          <cell r="E33">
            <v>2.03</v>
          </cell>
          <cell r="F33">
            <v>2.12</v>
          </cell>
        </row>
        <row r="34">
          <cell r="A34">
            <v>20136</v>
          </cell>
          <cell r="B34" t="str">
            <v>DEMOLICAO DE CAIBROS E RIPAS</v>
          </cell>
          <cell r="C34" t="str">
            <v>m2</v>
          </cell>
          <cell r="D34">
            <v>0</v>
          </cell>
          <cell r="E34">
            <v>3.34</v>
          </cell>
          <cell r="F34">
            <v>3.34</v>
          </cell>
        </row>
        <row r="35">
          <cell r="A35">
            <v>20137</v>
          </cell>
          <cell r="B35" t="str">
            <v>DEMOLIÇAO BACIA SANITARIA</v>
          </cell>
          <cell r="C35" t="str">
            <v>Un</v>
          </cell>
          <cell r="D35">
            <v>0</v>
          </cell>
          <cell r="E35">
            <v>2.55</v>
          </cell>
          <cell r="F35">
            <v>2.55</v>
          </cell>
        </row>
        <row r="36">
          <cell r="A36">
            <v>20138</v>
          </cell>
          <cell r="B36" t="str">
            <v>DEMOLIÇAO DE LAVATÓRIO</v>
          </cell>
          <cell r="C36" t="str">
            <v>Un</v>
          </cell>
          <cell r="D36">
            <v>0</v>
          </cell>
          <cell r="E36">
            <v>3.39</v>
          </cell>
          <cell r="F36">
            <v>3.39</v>
          </cell>
        </row>
        <row r="37">
          <cell r="A37">
            <v>20139</v>
          </cell>
          <cell r="B37" t="str">
            <v>DEMOLIÇAO DE BANCADAS</v>
          </cell>
          <cell r="C37" t="str">
            <v>m2</v>
          </cell>
          <cell r="D37">
            <v>0</v>
          </cell>
          <cell r="E37">
            <v>2.55</v>
          </cell>
          <cell r="F37">
            <v>2.55</v>
          </cell>
        </row>
        <row r="38">
          <cell r="A38">
            <v>20140</v>
          </cell>
          <cell r="B38" t="str">
            <v>DEMOLIÇAO DE VÁLVULA DE DESCARGA</v>
          </cell>
          <cell r="C38" t="str">
            <v>Un</v>
          </cell>
          <cell r="D38">
            <v>0</v>
          </cell>
          <cell r="E38">
            <v>6.79</v>
          </cell>
          <cell r="F38">
            <v>6.79</v>
          </cell>
        </row>
        <row r="39">
          <cell r="A39">
            <v>20141</v>
          </cell>
          <cell r="B39" t="str">
            <v>DEMOLIÇAO DE CAIXA DESCARGA EXTERNA</v>
          </cell>
          <cell r="C39" t="str">
            <v>Un</v>
          </cell>
          <cell r="D39">
            <v>0</v>
          </cell>
          <cell r="E39">
            <v>2.55</v>
          </cell>
          <cell r="F39">
            <v>2.55</v>
          </cell>
        </row>
        <row r="40">
          <cell r="A40">
            <v>20142</v>
          </cell>
          <cell r="B40" t="str">
            <v>DEMOLIÇAO DE MEIO FIO COM REAPROVEITAMENTO</v>
          </cell>
          <cell r="C40" t="str">
            <v>ML</v>
          </cell>
          <cell r="D40">
            <v>0</v>
          </cell>
          <cell r="E40">
            <v>5.43</v>
          </cell>
          <cell r="F40">
            <v>5.43</v>
          </cell>
        </row>
        <row r="41">
          <cell r="A41">
            <v>20143</v>
          </cell>
          <cell r="B41" t="str">
            <v>DEM. MEIO FIO SEM REAPROV.C/TR.ATE C B E CARGA</v>
          </cell>
          <cell r="C41" t="str">
            <v>ML</v>
          </cell>
          <cell r="D41">
            <v>0</v>
          </cell>
          <cell r="E41">
            <v>4.07</v>
          </cell>
          <cell r="F41">
            <v>4.07</v>
          </cell>
        </row>
        <row r="42">
          <cell r="A42">
            <v>20144</v>
          </cell>
          <cell r="B42" t="str">
            <v>DEMOLIÇÃO MANUAL DE PAVIM.ASFALTICO C/TR.ATE C.B E CARGA</v>
          </cell>
          <cell r="C42" t="str">
            <v>m2</v>
          </cell>
          <cell r="D42">
            <v>0</v>
          </cell>
          <cell r="E42">
            <v>5.29</v>
          </cell>
          <cell r="F42">
            <v>5.29</v>
          </cell>
        </row>
        <row r="43">
          <cell r="A43">
            <v>20145</v>
          </cell>
          <cell r="B43" t="str">
            <v>DEMOLIÇAO DE BACIA TURCA</v>
          </cell>
          <cell r="C43" t="str">
            <v>Un</v>
          </cell>
          <cell r="D43">
            <v>0</v>
          </cell>
          <cell r="E43">
            <v>5.09</v>
          </cell>
          <cell r="F43">
            <v>5.09</v>
          </cell>
        </row>
        <row r="44">
          <cell r="A44">
            <v>20146</v>
          </cell>
          <cell r="B44" t="str">
            <v>DEMOLIÇÃO DE MICTÓRIO</v>
          </cell>
          <cell r="C44" t="str">
            <v>Un</v>
          </cell>
          <cell r="D44">
            <v>0</v>
          </cell>
          <cell r="E44">
            <v>3.39</v>
          </cell>
          <cell r="F44">
            <v>3.39</v>
          </cell>
        </row>
        <row r="45">
          <cell r="A45">
            <v>20147</v>
          </cell>
          <cell r="B45" t="str">
            <v>DEMOLIÇÃO DE FORRO PVC INCLUSIVE ESTRUTURA DE SUSTENTAÇÃO</v>
          </cell>
          <cell r="C45" t="str">
            <v>m2</v>
          </cell>
          <cell r="D45">
            <v>0</v>
          </cell>
          <cell r="E45">
            <v>3.38</v>
          </cell>
          <cell r="F45">
            <v>3.38</v>
          </cell>
        </row>
        <row r="46">
          <cell r="A46">
            <v>20148</v>
          </cell>
          <cell r="B46" t="str">
            <v>DEMOLIÇÃO DE FORRO PVC ( SOMENTE O FORRO)</v>
          </cell>
          <cell r="C46" t="str">
            <v>m2</v>
          </cell>
          <cell r="D46">
            <v>0</v>
          </cell>
          <cell r="E46">
            <v>1.72</v>
          </cell>
          <cell r="F46">
            <v>1.72</v>
          </cell>
        </row>
        <row r="47">
          <cell r="A47">
            <v>20149</v>
          </cell>
          <cell r="B47" t="str">
            <v>DEM.DIVISÓRIAS PAINÉIS PRE-FABR.C/REAP.C/TRANS.ATE CB.E CARGA</v>
          </cell>
          <cell r="C47" t="str">
            <v>m2</v>
          </cell>
          <cell r="D47">
            <v>0</v>
          </cell>
          <cell r="E47">
            <v>3.63</v>
          </cell>
          <cell r="F47">
            <v>3.63</v>
          </cell>
        </row>
        <row r="48">
          <cell r="A48">
            <v>20151</v>
          </cell>
          <cell r="B48" t="str">
            <v>DEMOL.DIVISÓRIA EM PEDRA/CONC.C/TRANSP.ATE C.B.CARGA</v>
          </cell>
          <cell r="C48" t="str">
            <v>m2</v>
          </cell>
          <cell r="D48">
            <v>0</v>
          </cell>
          <cell r="E48">
            <v>5.09</v>
          </cell>
          <cell r="F48">
            <v>5.09</v>
          </cell>
        </row>
        <row r="49">
          <cell r="A49">
            <v>20155</v>
          </cell>
          <cell r="B49" t="str">
            <v>DEMOL.MURO/PAREDE PLACA PRÉ-MOLDADA C/TRANSP.C.B.E CARGA</v>
          </cell>
          <cell r="C49" t="str">
            <v>m2</v>
          </cell>
          <cell r="D49">
            <v>0</v>
          </cell>
          <cell r="E49">
            <v>4.28</v>
          </cell>
          <cell r="F49">
            <v>4.28</v>
          </cell>
        </row>
        <row r="50">
          <cell r="A50">
            <v>20157</v>
          </cell>
          <cell r="B50" t="str">
            <v>DEMOLIÇÃO CALHAS/ RUFOS EM CHAPA C/TR.AT.C.B.E CARGA</v>
          </cell>
          <cell r="C50" t="str">
            <v>m2</v>
          </cell>
          <cell r="D50">
            <v>0</v>
          </cell>
          <cell r="E50">
            <v>3.06</v>
          </cell>
          <cell r="F50">
            <v>3.06</v>
          </cell>
        </row>
        <row r="51">
          <cell r="A51">
            <v>20160</v>
          </cell>
          <cell r="B51" t="str">
            <v>DEMOLIÇÃO DE TELA DE ALAMBRADO</v>
          </cell>
          <cell r="C51" t="str">
            <v>m2</v>
          </cell>
          <cell r="D51">
            <v>0</v>
          </cell>
          <cell r="E51">
            <v>1.53</v>
          </cell>
          <cell r="F51">
            <v>1.53</v>
          </cell>
        </row>
        <row r="52">
          <cell r="A52">
            <v>20162</v>
          </cell>
          <cell r="B52" t="str">
            <v>DEMOLIÇÃO DAS INSTALAÇÕES ELÉTRICAS E AFINS</v>
          </cell>
          <cell r="C52" t="str">
            <v>H</v>
          </cell>
          <cell r="D52">
            <v>0</v>
          </cell>
          <cell r="E52">
            <v>11.61</v>
          </cell>
          <cell r="F52">
            <v>11.61</v>
          </cell>
        </row>
        <row r="53">
          <cell r="A53">
            <v>20163</v>
          </cell>
          <cell r="B53" t="str">
            <v>DEMOLIÇÃO DAS INSTALAÇÕES HIDROSANITÁRIAS E AFINS</v>
          </cell>
          <cell r="C53" t="str">
            <v>H</v>
          </cell>
          <cell r="D53">
            <v>0</v>
          </cell>
          <cell r="E53">
            <v>11.61</v>
          </cell>
          <cell r="F53">
            <v>11.61</v>
          </cell>
        </row>
        <row r="54">
          <cell r="A54">
            <v>20190</v>
          </cell>
          <cell r="B54" t="str">
            <v>LIMPEZA MECANICA DE TERRENO</v>
          </cell>
          <cell r="C54" t="str">
            <v>m2</v>
          </cell>
          <cell r="D54">
            <v>0.18</v>
          </cell>
          <cell r="E54">
            <v>0</v>
          </cell>
          <cell r="F54">
            <v>0.18</v>
          </cell>
        </row>
        <row r="55">
          <cell r="A55">
            <v>20200</v>
          </cell>
          <cell r="B55" t="str">
            <v>FERRAMENTAS</v>
          </cell>
          <cell r="C55" t="str">
            <v>m2</v>
          </cell>
          <cell r="D55">
            <v>1.23</v>
          </cell>
          <cell r="E55">
            <v>0</v>
          </cell>
          <cell r="F55">
            <v>1.23</v>
          </cell>
        </row>
        <row r="56">
          <cell r="A56">
            <v>20201</v>
          </cell>
          <cell r="B56" t="str">
            <v>CORTE EM CAPOEIRA FINA A FOICE</v>
          </cell>
          <cell r="C56" t="str">
            <v>m2</v>
          </cell>
          <cell r="D56">
            <v>0</v>
          </cell>
          <cell r="E56">
            <v>0.63</v>
          </cell>
          <cell r="F56">
            <v>0.63</v>
          </cell>
        </row>
        <row r="57">
          <cell r="A57">
            <v>20202</v>
          </cell>
          <cell r="B57" t="str">
            <v>RASPAGEM E LIMPEZA MANUAL DO TERRENO</v>
          </cell>
          <cell r="C57" t="str">
            <v>m2</v>
          </cell>
          <cell r="D57">
            <v>0</v>
          </cell>
          <cell r="E57">
            <v>2.04</v>
          </cell>
          <cell r="F57">
            <v>2.04</v>
          </cell>
        </row>
        <row r="58">
          <cell r="A58">
            <v>20203</v>
          </cell>
          <cell r="B58" t="str">
            <v>CAPINA - (OBRAS CIVIS)</v>
          </cell>
          <cell r="C58" t="str">
            <v>m2</v>
          </cell>
          <cell r="D58">
            <v>0</v>
          </cell>
          <cell r="E58">
            <v>1.33</v>
          </cell>
          <cell r="F58">
            <v>1.33</v>
          </cell>
        </row>
        <row r="59">
          <cell r="A59">
            <v>20290</v>
          </cell>
          <cell r="B59" t="str">
            <v>BARRACÃO DE OBRA-PD. "A" C/INST.ELET./HID-SANIT.29,04M</v>
          </cell>
          <cell r="C59" t="str">
            <v>Un</v>
          </cell>
          <cell r="D59">
            <v>4764.25</v>
          </cell>
          <cell r="E59">
            <v>1319.76</v>
          </cell>
          <cell r="F59">
            <v>6084.01</v>
          </cell>
        </row>
        <row r="60">
          <cell r="A60">
            <v>20291</v>
          </cell>
          <cell r="B60" t="str">
            <v>BARRACÃO DE OBRA-PD. "B" C/INST.ELET./HID-SANIT.39,93M</v>
          </cell>
          <cell r="C60" t="str">
            <v>Un</v>
          </cell>
          <cell r="D60">
            <v>5697.28</v>
          </cell>
          <cell r="E60">
            <v>1567.21</v>
          </cell>
          <cell r="F60">
            <v>7264.49</v>
          </cell>
        </row>
        <row r="61">
          <cell r="A61">
            <v>20292</v>
          </cell>
          <cell r="B61" t="str">
            <v>BARRACÃO DE OBRA-PD."C" C/INST.ELET./HID.SANIT-50,82M2</v>
          </cell>
          <cell r="C61" t="str">
            <v>Un</v>
          </cell>
          <cell r="D61">
            <v>7520.65</v>
          </cell>
          <cell r="E61">
            <v>1814.67</v>
          </cell>
          <cell r="F61">
            <v>9335.32</v>
          </cell>
        </row>
        <row r="62">
          <cell r="A62">
            <v>20293</v>
          </cell>
          <cell r="B62" t="str">
            <v>BARRACÃO DE OBRA-PD.AGETOP C/INST.ELET./HID-SAN.(6MM)</v>
          </cell>
          <cell r="C62" t="str">
            <v>m2</v>
          </cell>
          <cell r="D62">
            <v>150</v>
          </cell>
          <cell r="E62">
            <v>39.26</v>
          </cell>
          <cell r="F62">
            <v>189.26</v>
          </cell>
        </row>
        <row r="63">
          <cell r="A63">
            <v>20301</v>
          </cell>
          <cell r="B63" t="str">
            <v>BARRACÃO DE OBRA-PD.AGETOP C/INST.ELET./HID-SAN.(COMP.10MM)</v>
          </cell>
          <cell r="C63" t="str">
            <v>m2</v>
          </cell>
          <cell r="D63">
            <v>159.11</v>
          </cell>
          <cell r="E63">
            <v>39.26</v>
          </cell>
          <cell r="F63">
            <v>198.37</v>
          </cell>
        </row>
        <row r="64">
          <cell r="A64">
            <v>20302</v>
          </cell>
          <cell r="B64" t="str">
            <v>DEPÓSITO PARA CIMENTO PADRÃO AGETOP (2,20 X 2,262M) A=4,98 M2</v>
          </cell>
          <cell r="C64" t="str">
            <v>Un</v>
          </cell>
          <cell r="D64">
            <v>819.24</v>
          </cell>
          <cell r="E64">
            <v>430.12</v>
          </cell>
          <cell r="F64">
            <v>1249.36</v>
          </cell>
        </row>
        <row r="65">
          <cell r="A65">
            <v>20400</v>
          </cell>
          <cell r="B65" t="str">
            <v>LIGAÇÃO PROVISÓRIA DE ÁGUA ( INCLUSO RETIRADA DO ESGOTO SANITÁRIO) - PD. AGETOP</v>
          </cell>
          <cell r="C65" t="str">
            <v>Un</v>
          </cell>
          <cell r="D65">
            <v>651.31</v>
          </cell>
          <cell r="E65">
            <v>1306.98</v>
          </cell>
          <cell r="F65">
            <v>1958.29</v>
          </cell>
        </row>
        <row r="66">
          <cell r="A66">
            <v>20501</v>
          </cell>
          <cell r="B66" t="str">
            <v>LIGAÇÃO PROVISÓRIA LUZ E FORÇA - PD. AGETOP</v>
          </cell>
          <cell r="C66" t="str">
            <v>Un</v>
          </cell>
          <cell r="D66">
            <v>1872.29</v>
          </cell>
          <cell r="E66">
            <v>471.26</v>
          </cell>
          <cell r="F66">
            <v>2343.55</v>
          </cell>
        </row>
        <row r="67">
          <cell r="A67">
            <v>20600</v>
          </cell>
          <cell r="B67" t="str">
            <v>TAPUME CHAPA COMP.RESINADA 6MM C/ABERT.E PORTAO</v>
          </cell>
          <cell r="C67" t="str">
            <v>m2</v>
          </cell>
          <cell r="D67">
            <v>24.78</v>
          </cell>
          <cell r="E67">
            <v>14.67</v>
          </cell>
          <cell r="F67">
            <v>39.45</v>
          </cell>
        </row>
        <row r="68">
          <cell r="A68">
            <v>20601</v>
          </cell>
          <cell r="B68" t="str">
            <v>TAPUME DE TABUA C/ ABERTURA E PORTÃO</v>
          </cell>
          <cell r="C68" t="str">
            <v>m2</v>
          </cell>
          <cell r="D68">
            <v>46.21</v>
          </cell>
          <cell r="E68">
            <v>19.55</v>
          </cell>
          <cell r="F68">
            <v>65.76</v>
          </cell>
        </row>
        <row r="69">
          <cell r="A69">
            <v>20701</v>
          </cell>
          <cell r="B69" t="str">
            <v>LOCACAO DA OBRA</v>
          </cell>
          <cell r="C69" t="str">
            <v>m2</v>
          </cell>
          <cell r="D69">
            <v>2.15</v>
          </cell>
          <cell r="E69">
            <v>2.69</v>
          </cell>
          <cell r="F69">
            <v>4.84</v>
          </cell>
        </row>
        <row r="70">
          <cell r="A70">
            <v>20702</v>
          </cell>
          <cell r="B70" t="str">
            <v>LOCACAO DA OBRA COM CAVALETE</v>
          </cell>
          <cell r="C70" t="str">
            <v>m2</v>
          </cell>
          <cell r="D70">
            <v>2.62</v>
          </cell>
          <cell r="E70">
            <v>1.47</v>
          </cell>
          <cell r="F70">
            <v>4.09</v>
          </cell>
        </row>
        <row r="71">
          <cell r="A71">
            <v>20703</v>
          </cell>
          <cell r="B71" t="str">
            <v>LOCACAO DE PRACA</v>
          </cell>
          <cell r="C71" t="str">
            <v>m2</v>
          </cell>
          <cell r="D71">
            <v>0.26</v>
          </cell>
          <cell r="E71">
            <v>0.07</v>
          </cell>
          <cell r="F71">
            <v>0.33</v>
          </cell>
        </row>
        <row r="72">
          <cell r="A72" t="str">
            <v>Código auxiliar</v>
          </cell>
          <cell r="B72" t="str">
            <v>Serviço</v>
          </cell>
          <cell r="C72" t="str">
            <v>Unidade</v>
          </cell>
          <cell r="D72" t="str">
            <v>Material</v>
          </cell>
          <cell r="E72" t="str">
            <v>Mão-de-obra</v>
          </cell>
          <cell r="F72" t="str">
            <v>Total</v>
          </cell>
        </row>
        <row r="73">
          <cell r="A73">
            <v>20801</v>
          </cell>
          <cell r="B73" t="str">
            <v>ABERTURA DE POCOS (CISTERNA) - AGUA POTAVEL</v>
          </cell>
          <cell r="C73" t="str">
            <v>ML</v>
          </cell>
          <cell r="D73">
            <v>0</v>
          </cell>
          <cell r="E73">
            <v>125.37</v>
          </cell>
          <cell r="F73">
            <v>125.37</v>
          </cell>
        </row>
        <row r="74">
          <cell r="A74">
            <v>20807</v>
          </cell>
          <cell r="B74" t="str">
            <v>REVESTIMENTO DE POCOS (CISTERNA) C/TUBOS</v>
          </cell>
          <cell r="C74" t="str">
            <v>ML</v>
          </cell>
          <cell r="D74">
            <v>170</v>
          </cell>
          <cell r="E74">
            <v>48.46</v>
          </cell>
          <cell r="F74">
            <v>218.46</v>
          </cell>
        </row>
        <row r="75">
          <cell r="A75">
            <v>20808</v>
          </cell>
          <cell r="B75" t="str">
            <v>LAJE CIRCULAR PARA POCOS (CISTERNA) C/ENCABECAMENTO</v>
          </cell>
          <cell r="C75" t="str">
            <v>Un</v>
          </cell>
          <cell r="D75">
            <v>112.16</v>
          </cell>
          <cell r="E75">
            <v>170.6</v>
          </cell>
          <cell r="F75">
            <v>282.76</v>
          </cell>
        </row>
        <row r="76">
          <cell r="A76">
            <v>21001</v>
          </cell>
          <cell r="B76" t="str">
            <v>CONSTRUCAO DE BANDEJA SALVA VIDAS PRIMÁRIA DE MADEIRA - LARGURA 2, 50M</v>
          </cell>
          <cell r="C76" t="str">
            <v>ML</v>
          </cell>
          <cell r="D76">
            <v>141.93</v>
          </cell>
          <cell r="E76">
            <v>35.85</v>
          </cell>
          <cell r="F76">
            <v>177.78</v>
          </cell>
        </row>
        <row r="77">
          <cell r="A77">
            <v>21002</v>
          </cell>
          <cell r="B77" t="str">
            <v>CONSTRUCAO DE BANDEJA SALVA VIDAS SECUNDÁRIA DE MADEIRA - LARGURA 1, 40M</v>
          </cell>
          <cell r="C77" t="str">
            <v>m</v>
          </cell>
          <cell r="D77">
            <v>89.89</v>
          </cell>
          <cell r="E77">
            <v>33.46</v>
          </cell>
          <cell r="F77">
            <v>123.35</v>
          </cell>
        </row>
        <row r="78">
          <cell r="A78">
            <v>21003</v>
          </cell>
          <cell r="B78" t="str">
            <v>CONSTRUCAO DE BANDEJA SALVA VIDAS TERCIÁRIA DE MADEIRA - LARGURA 2, 20M</v>
          </cell>
          <cell r="C78" t="str">
            <v>m</v>
          </cell>
          <cell r="D78">
            <v>129.1</v>
          </cell>
          <cell r="E78">
            <v>35.19</v>
          </cell>
          <cell r="F78">
            <v>164.29</v>
          </cell>
        </row>
        <row r="79">
          <cell r="A79">
            <v>21301</v>
          </cell>
          <cell r="B79" t="str">
            <v>PLACA DE OBRA</v>
          </cell>
          <cell r="C79" t="str">
            <v>m2</v>
          </cell>
          <cell r="D79">
            <v>126.61</v>
          </cell>
          <cell r="E79">
            <v>9.77</v>
          </cell>
          <cell r="F79">
            <v>136.38</v>
          </cell>
        </row>
        <row r="80">
          <cell r="A80">
            <v>21399</v>
          </cell>
          <cell r="B80" t="str">
            <v>CONSUMO DE ESGOTO</v>
          </cell>
          <cell r="C80" t="str">
            <v>m3</v>
          </cell>
          <cell r="D80">
            <v>4.61</v>
          </cell>
          <cell r="E80">
            <v>0</v>
          </cell>
          <cell r="F80">
            <v>4.61</v>
          </cell>
        </row>
        <row r="81">
          <cell r="A81">
            <v>21400</v>
          </cell>
          <cell r="B81" t="str">
            <v>CONSUMO DE AGUA</v>
          </cell>
          <cell r="C81" t="str">
            <v>m3</v>
          </cell>
          <cell r="D81">
            <v>5.76</v>
          </cell>
          <cell r="E81">
            <v>0</v>
          </cell>
          <cell r="F81">
            <v>5.76</v>
          </cell>
        </row>
        <row r="82">
          <cell r="A82">
            <v>21401</v>
          </cell>
          <cell r="B82" t="str">
            <v>CONSUMO DE ENERGIA ELETRICA</v>
          </cell>
          <cell r="C82" t="str">
            <v>KWH</v>
          </cell>
          <cell r="D82">
            <v>0.45</v>
          </cell>
          <cell r="E82">
            <v>0</v>
          </cell>
          <cell r="F82">
            <v>0.45</v>
          </cell>
        </row>
        <row r="83">
          <cell r="A83">
            <v>21601</v>
          </cell>
          <cell r="B83" t="str">
            <v>EPI/PCMAT/PCMSO (&gt;= 20 EMPR.) (400m2&lt;=A&lt;=1500m2 ) AREA EDIF.COB.FECH.</v>
          </cell>
          <cell r="C83" t="str">
            <v>m2</v>
          </cell>
          <cell r="D83">
            <v>8.13</v>
          </cell>
          <cell r="E83">
            <v>0</v>
          </cell>
          <cell r="F83">
            <v>8.13</v>
          </cell>
        </row>
        <row r="84">
          <cell r="A84">
            <v>21602</v>
          </cell>
          <cell r="B84" t="str">
            <v>EPI/PPRA (&lt; 20 EMPREGADOS) (A&gt;=200M2) AREAS EDIF.COBERTAS FECHADAS</v>
          </cell>
          <cell r="C84" t="str">
            <v>m2</v>
          </cell>
          <cell r="D84">
            <v>5.21</v>
          </cell>
          <cell r="E84">
            <v>0</v>
          </cell>
          <cell r="F84">
            <v>5.21</v>
          </cell>
        </row>
        <row r="85">
          <cell r="A85">
            <v>165</v>
          </cell>
          <cell r="B85" t="str">
            <v>TRANSPORTES</v>
          </cell>
        </row>
        <row r="86">
          <cell r="A86">
            <v>30000</v>
          </cell>
          <cell r="B86" t="str">
            <v>TRANSPORTES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30101</v>
          </cell>
          <cell r="B87" t="str">
            <v>TRANSPORTES-ENTULHOS EM CAMINHAO INCL.CARGA MANUAL</v>
          </cell>
          <cell r="C87" t="str">
            <v>m3</v>
          </cell>
          <cell r="D87">
            <v>25.73</v>
          </cell>
          <cell r="E87">
            <v>7.33</v>
          </cell>
          <cell r="F87">
            <v>33.06</v>
          </cell>
        </row>
        <row r="88">
          <cell r="A88">
            <v>30104</v>
          </cell>
          <cell r="B88" t="str">
            <v>TRANSP. ENTULHO CACAMBA ESTACIONARIA S/CARGA</v>
          </cell>
          <cell r="C88" t="str">
            <v>m3</v>
          </cell>
          <cell r="D88">
            <v>28.33</v>
          </cell>
          <cell r="E88">
            <v>0</v>
          </cell>
          <cell r="F88">
            <v>28.33</v>
          </cell>
        </row>
        <row r="89">
          <cell r="A89">
            <v>30105</v>
          </cell>
          <cell r="B89" t="str">
            <v>TRANSP.DE ENTULHO EM CAÇAMBA ESTACIONARIA COM CARGA</v>
          </cell>
          <cell r="C89" t="str">
            <v>m3</v>
          </cell>
          <cell r="D89">
            <v>28.33</v>
          </cell>
          <cell r="E89">
            <v>6.62</v>
          </cell>
          <cell r="F89">
            <v>34.95</v>
          </cell>
        </row>
        <row r="90">
          <cell r="A90">
            <v>30106</v>
          </cell>
          <cell r="B90" t="str">
            <v>TRANSP.DE ENTULHO EM CAMINHAO SEM CARGA</v>
          </cell>
          <cell r="C90" t="str">
            <v>m3</v>
          </cell>
          <cell r="D90">
            <v>25.73</v>
          </cell>
          <cell r="E90">
            <v>0</v>
          </cell>
          <cell r="F90">
            <v>25.73</v>
          </cell>
        </row>
        <row r="91">
          <cell r="A91">
            <v>166</v>
          </cell>
          <cell r="B91" t="str">
            <v>SERVIÇO EM TERRA</v>
          </cell>
        </row>
        <row r="92">
          <cell r="A92">
            <v>40000</v>
          </cell>
          <cell r="B92" t="str">
            <v>SERVICO EM TERRA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40101</v>
          </cell>
          <cell r="B93" t="str">
            <v>ESCAVACAO MANUAL DE VALAS &lt; 1 MTS. (OBRAS CIVIS)</v>
          </cell>
          <cell r="C93" t="str">
            <v>m3</v>
          </cell>
          <cell r="D93">
            <v>0</v>
          </cell>
          <cell r="E93">
            <v>26.12</v>
          </cell>
          <cell r="F93">
            <v>26.12</v>
          </cell>
        </row>
        <row r="94">
          <cell r="A94">
            <v>40103</v>
          </cell>
          <cell r="B94" t="str">
            <v>ESCAVAÇAO MANUAL DE VALAS PROF.1 A 2 M</v>
          </cell>
          <cell r="C94" t="str">
            <v>m3</v>
          </cell>
          <cell r="D94">
            <v>0</v>
          </cell>
          <cell r="E94">
            <v>33.08</v>
          </cell>
          <cell r="F94">
            <v>33.08</v>
          </cell>
        </row>
        <row r="95">
          <cell r="A95">
            <v>40104</v>
          </cell>
          <cell r="B95" t="str">
            <v>ESCAVAÇAO MANUAL DE VALAS PROF. 2 A 4 M</v>
          </cell>
          <cell r="C95" t="str">
            <v>m3</v>
          </cell>
          <cell r="D95">
            <v>0</v>
          </cell>
          <cell r="E95">
            <v>37.16</v>
          </cell>
          <cell r="F95">
            <v>37.16</v>
          </cell>
        </row>
        <row r="96">
          <cell r="A96">
            <v>40902</v>
          </cell>
          <cell r="B96" t="str">
            <v>REATERRO COM APILOAMENTO</v>
          </cell>
          <cell r="C96" t="str">
            <v>m3</v>
          </cell>
          <cell r="D96">
            <v>0</v>
          </cell>
          <cell r="E96">
            <v>17.31</v>
          </cell>
          <cell r="F96">
            <v>17.31</v>
          </cell>
        </row>
        <row r="97">
          <cell r="A97">
            <v>40904</v>
          </cell>
          <cell r="B97" t="str">
            <v>REATERRO COM APILOAMENTO MECÂNICO</v>
          </cell>
          <cell r="C97" t="str">
            <v>m3</v>
          </cell>
          <cell r="D97">
            <v>0.29</v>
          </cell>
          <cell r="E97">
            <v>2.47</v>
          </cell>
          <cell r="F97">
            <v>2.76</v>
          </cell>
        </row>
        <row r="98">
          <cell r="A98">
            <v>40905</v>
          </cell>
          <cell r="B98" t="str">
            <v>APILOAMENTO MECÂNICO</v>
          </cell>
          <cell r="C98" t="str">
            <v>m2</v>
          </cell>
          <cell r="D98">
            <v>0.05</v>
          </cell>
          <cell r="E98">
            <v>0.25</v>
          </cell>
          <cell r="F98">
            <v>0.3</v>
          </cell>
        </row>
        <row r="99">
          <cell r="A99">
            <v>41001</v>
          </cell>
          <cell r="B99" t="str">
            <v>ESC.CAMPO ABERTO C/TRANP.MANUAL DE TERRA(OC)</v>
          </cell>
          <cell r="C99" t="str">
            <v>m3</v>
          </cell>
          <cell r="D99">
            <v>0</v>
          </cell>
          <cell r="E99">
            <v>29.83</v>
          </cell>
          <cell r="F99">
            <v>29.83</v>
          </cell>
        </row>
        <row r="100">
          <cell r="A100">
            <v>41002</v>
          </cell>
          <cell r="B100" t="str">
            <v>APILOAMENTO</v>
          </cell>
          <cell r="C100" t="str">
            <v>m2</v>
          </cell>
          <cell r="D100">
            <v>0</v>
          </cell>
          <cell r="E100">
            <v>4.07</v>
          </cell>
          <cell r="F100">
            <v>4.07</v>
          </cell>
        </row>
        <row r="101">
          <cell r="A101">
            <v>41003</v>
          </cell>
          <cell r="B101" t="str">
            <v>ATERRO INTERNO SEM APILOAM.C/TR.EM CARRINHO MÃO</v>
          </cell>
          <cell r="C101" t="str">
            <v>m3</v>
          </cell>
          <cell r="D101">
            <v>0</v>
          </cell>
          <cell r="E101">
            <v>20.36</v>
          </cell>
          <cell r="F101">
            <v>20.36</v>
          </cell>
        </row>
        <row r="102">
          <cell r="A102">
            <v>41004</v>
          </cell>
          <cell r="B102" t="str">
            <v>ESCAVACAO MECANICA</v>
          </cell>
          <cell r="C102" t="str">
            <v>m3</v>
          </cell>
          <cell r="D102">
            <v>1.58</v>
          </cell>
          <cell r="E102">
            <v>0</v>
          </cell>
          <cell r="F102">
            <v>1.58</v>
          </cell>
        </row>
        <row r="103">
          <cell r="A103">
            <v>41005</v>
          </cell>
          <cell r="B103" t="str">
            <v>CARGA MECANIZADA</v>
          </cell>
          <cell r="C103" t="str">
            <v>m3</v>
          </cell>
          <cell r="D103">
            <v>0.99</v>
          </cell>
          <cell r="E103">
            <v>0</v>
          </cell>
          <cell r="F103">
            <v>0.99</v>
          </cell>
        </row>
        <row r="104">
          <cell r="A104">
            <v>41006</v>
          </cell>
          <cell r="B104" t="str">
            <v>TRANSPORTE DE MATERIAL ESCAVADO M3.KM</v>
          </cell>
          <cell r="C104" t="str">
            <v>M3K</v>
          </cell>
          <cell r="D104">
            <v>1.72</v>
          </cell>
          <cell r="E104">
            <v>0</v>
          </cell>
          <cell r="F104">
            <v>1.72</v>
          </cell>
        </row>
        <row r="105">
          <cell r="A105">
            <v>41007</v>
          </cell>
          <cell r="B105" t="str">
            <v>ESPALHAMENTO MECANICO</v>
          </cell>
          <cell r="C105" t="str">
            <v>m2</v>
          </cell>
          <cell r="D105">
            <v>0.24</v>
          </cell>
          <cell r="E105">
            <v>0</v>
          </cell>
          <cell r="F105">
            <v>0.24</v>
          </cell>
        </row>
        <row r="106">
          <cell r="A106">
            <v>41008</v>
          </cell>
          <cell r="B106" t="str">
            <v>COMPACT.MECANICA CONTR.LAB.(95% PN)</v>
          </cell>
          <cell r="C106" t="str">
            <v>m3</v>
          </cell>
          <cell r="D106">
            <v>2.38</v>
          </cell>
          <cell r="E106">
            <v>0</v>
          </cell>
          <cell r="F106">
            <v>2.38</v>
          </cell>
        </row>
        <row r="107">
          <cell r="A107">
            <v>41009</v>
          </cell>
          <cell r="B107" t="str">
            <v>COMPACT.MECANIC.S/CONTR.LABORAT.</v>
          </cell>
          <cell r="C107" t="str">
            <v>m3</v>
          </cell>
          <cell r="D107">
            <v>1.18</v>
          </cell>
          <cell r="E107">
            <v>0</v>
          </cell>
          <cell r="F107">
            <v>1.18</v>
          </cell>
        </row>
        <row r="108">
          <cell r="A108">
            <v>41010</v>
          </cell>
          <cell r="B108" t="str">
            <v>TRANSPORTE C/LAMINA ATE 100 M - (OBRAS CIVIS)</v>
          </cell>
          <cell r="C108" t="str">
            <v>m3</v>
          </cell>
          <cell r="D108">
            <v>0.99</v>
          </cell>
          <cell r="E108">
            <v>0</v>
          </cell>
          <cell r="F108">
            <v>0.99</v>
          </cell>
        </row>
        <row r="109">
          <cell r="A109">
            <v>41140</v>
          </cell>
          <cell r="B109" t="str">
            <v>REGULARIZAÇÃO DO TERRENO SEM APILOAMENTO COM TRANSPORTE MANUAL DA TERRA ESCAVADA</v>
          </cell>
          <cell r="C109" t="str">
            <v>m2</v>
          </cell>
          <cell r="D109">
            <v>0</v>
          </cell>
          <cell r="E109">
            <v>1.89</v>
          </cell>
          <cell r="F109">
            <v>1.89</v>
          </cell>
        </row>
        <row r="110">
          <cell r="A110">
            <v>41145</v>
          </cell>
          <cell r="B110" t="str">
            <v>AQUISIÇÃO DE TERRA  DIRETA COM FORNECEDOR - ENTREGUE NA OBRA - VOLUMES &lt; 250M3</v>
          </cell>
          <cell r="C110" t="str">
            <v>m3</v>
          </cell>
          <cell r="D110">
            <v>9.17</v>
          </cell>
          <cell r="E110">
            <v>0</v>
          </cell>
          <cell r="F110">
            <v>9.17</v>
          </cell>
        </row>
        <row r="111">
          <cell r="A111">
            <v>41160</v>
          </cell>
          <cell r="B111" t="str">
            <v>SOLO CIMENTO 1:12 COM  AQUISIÇÃO DE TERRA</v>
          </cell>
          <cell r="C111" t="str">
            <v>m3</v>
          </cell>
          <cell r="D111">
            <v>68.42</v>
          </cell>
          <cell r="E111">
            <v>49.25</v>
          </cell>
          <cell r="F111">
            <v>117.67</v>
          </cell>
        </row>
        <row r="112">
          <cell r="A112">
            <v>167</v>
          </cell>
          <cell r="B112" t="str">
            <v>FUNDAÇÕES E SONDAGENS</v>
          </cell>
        </row>
        <row r="113">
          <cell r="A113">
            <v>50000</v>
          </cell>
          <cell r="B113" t="str">
            <v>FUNDACOES E SONDAGENS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50101</v>
          </cell>
          <cell r="B114" t="str">
            <v>SONDAGENS P/INTERIOR - (OBRAS CIVIS)</v>
          </cell>
          <cell r="C114" t="str">
            <v>ML</v>
          </cell>
          <cell r="D114">
            <v>62.58</v>
          </cell>
          <cell r="E114">
            <v>0</v>
          </cell>
          <cell r="F114">
            <v>62.58</v>
          </cell>
        </row>
        <row r="115">
          <cell r="A115">
            <v>50102</v>
          </cell>
          <cell r="B115" t="str">
            <v>TRANSPORTE EQUIPAMENTOS P/SONDAGEM ( INCLUSO NO VALOR O RETORNO)</v>
          </cell>
          <cell r="C115" t="str">
            <v>Km</v>
          </cell>
          <cell r="D115">
            <v>2.72</v>
          </cell>
          <cell r="E115">
            <v>0</v>
          </cell>
          <cell r="F115">
            <v>2.72</v>
          </cell>
        </row>
        <row r="116">
          <cell r="A116">
            <v>50103</v>
          </cell>
          <cell r="B116" t="str">
            <v>SONDAGENS P/GOIANIA - (OBRAS CIVIS)</v>
          </cell>
          <cell r="C116" t="str">
            <v>ML</v>
          </cell>
          <cell r="D116">
            <v>55</v>
          </cell>
          <cell r="E116">
            <v>0</v>
          </cell>
          <cell r="F116">
            <v>55</v>
          </cell>
        </row>
        <row r="117">
          <cell r="A117">
            <v>50201</v>
          </cell>
          <cell r="B117" t="str">
            <v>EMBASAMENTO C/TIJOLO COMUM</v>
          </cell>
          <cell r="C117" t="str">
            <v>m3</v>
          </cell>
          <cell r="D117">
            <v>164.81</v>
          </cell>
          <cell r="E117">
            <v>197.85</v>
          </cell>
          <cell r="F117">
            <v>362.66</v>
          </cell>
        </row>
        <row r="118">
          <cell r="A118">
            <v>50204</v>
          </cell>
          <cell r="B118" t="str">
            <v>EMBASAMENTO-PEDRA MARROADA</v>
          </cell>
          <cell r="C118" t="str">
            <v>m3</v>
          </cell>
          <cell r="D118">
            <v>129.01</v>
          </cell>
          <cell r="E118">
            <v>177.18</v>
          </cell>
          <cell r="F118">
            <v>306.19</v>
          </cell>
        </row>
        <row r="119">
          <cell r="A119">
            <v>50250</v>
          </cell>
          <cell r="B119" t="str">
            <v>TRAÇO DE CONCRETO</v>
          </cell>
          <cell r="C119" t="str">
            <v>Un</v>
          </cell>
          <cell r="D119">
            <v>600</v>
          </cell>
          <cell r="E119">
            <v>0</v>
          </cell>
          <cell r="F119">
            <v>600</v>
          </cell>
        </row>
        <row r="120">
          <cell r="A120">
            <v>50251</v>
          </cell>
          <cell r="B120" t="str">
            <v>CORPO DE PROVA</v>
          </cell>
          <cell r="C120" t="str">
            <v>Un</v>
          </cell>
          <cell r="D120">
            <v>12</v>
          </cell>
          <cell r="E120">
            <v>0</v>
          </cell>
          <cell r="F120">
            <v>12</v>
          </cell>
        </row>
        <row r="121">
          <cell r="A121">
            <v>50301</v>
          </cell>
          <cell r="B121" t="str">
            <v>ESTACA A TRADO DIAM.25 CM S/FERRO</v>
          </cell>
          <cell r="C121" t="str">
            <v>M</v>
          </cell>
          <cell r="D121">
            <v>10.66</v>
          </cell>
          <cell r="E121">
            <v>19.32</v>
          </cell>
          <cell r="F121">
            <v>29.98</v>
          </cell>
        </row>
        <row r="122">
          <cell r="A122">
            <v>50302</v>
          </cell>
          <cell r="B122" t="str">
            <v>ESTACA A TRADO DIAM.30 CM S/FERRO</v>
          </cell>
          <cell r="C122" t="str">
            <v>M</v>
          </cell>
          <cell r="D122">
            <v>15.36</v>
          </cell>
          <cell r="E122">
            <v>27.82</v>
          </cell>
          <cell r="F122">
            <v>43.18</v>
          </cell>
        </row>
        <row r="123">
          <cell r="A123">
            <v>50620</v>
          </cell>
          <cell r="B123" t="str">
            <v>PEDRA MARROADA COM LANCAMENTO</v>
          </cell>
          <cell r="C123" t="str">
            <v>m3</v>
          </cell>
          <cell r="D123">
            <v>63.67</v>
          </cell>
          <cell r="E123">
            <v>31.05</v>
          </cell>
          <cell r="F123">
            <v>94.72</v>
          </cell>
        </row>
        <row r="124">
          <cell r="A124">
            <v>50901</v>
          </cell>
          <cell r="B124" t="str">
            <v>ESCAVACAO MANUAL DE VALAS (SAPATAS/BLOCOS)</v>
          </cell>
          <cell r="C124" t="str">
            <v>m3</v>
          </cell>
          <cell r="D124">
            <v>0</v>
          </cell>
          <cell r="E124">
            <v>33.08</v>
          </cell>
          <cell r="F124">
            <v>33.08</v>
          </cell>
        </row>
        <row r="125">
          <cell r="A125">
            <v>50902</v>
          </cell>
          <cell r="B125" t="str">
            <v>APILOAMENTO (BLOCOS/SAPATAS)</v>
          </cell>
          <cell r="C125" t="str">
            <v>m2</v>
          </cell>
          <cell r="D125">
            <v>0</v>
          </cell>
          <cell r="E125">
            <v>4.07</v>
          </cell>
          <cell r="F125">
            <v>4.07</v>
          </cell>
        </row>
        <row r="126">
          <cell r="A126">
            <v>50903</v>
          </cell>
          <cell r="B126" t="str">
            <v>REATERRO C/APILOAMENTO (BLOCOS/SAPATAS)</v>
          </cell>
          <cell r="C126" t="str">
            <v>m3</v>
          </cell>
          <cell r="D126">
            <v>0</v>
          </cell>
          <cell r="E126">
            <v>17.31</v>
          </cell>
          <cell r="F126">
            <v>17.31</v>
          </cell>
        </row>
        <row r="127">
          <cell r="A127">
            <v>50905</v>
          </cell>
          <cell r="B127" t="str">
            <v>REATERRO C/APILOAMENTO MECÂNICO (BLOCOS/SAPATAS)</v>
          </cell>
          <cell r="C127" t="str">
            <v>m3</v>
          </cell>
          <cell r="D127">
            <v>0.29</v>
          </cell>
          <cell r="E127">
            <v>2.47</v>
          </cell>
          <cell r="F127">
            <v>2.76</v>
          </cell>
        </row>
        <row r="128">
          <cell r="A128">
            <v>50907</v>
          </cell>
          <cell r="B128" t="str">
            <v>APILOAMENTO MECÂNICO (BLOCOS/SAPATAS)</v>
          </cell>
          <cell r="C128" t="str">
            <v>m2</v>
          </cell>
          <cell r="D128">
            <v>0.05</v>
          </cell>
          <cell r="E128">
            <v>0.25</v>
          </cell>
          <cell r="F128">
            <v>0.3</v>
          </cell>
        </row>
        <row r="129">
          <cell r="A129">
            <v>51001</v>
          </cell>
          <cell r="B129" t="str">
            <v>ESCAVACAO TUBULOES A CEU ABERTO - (OBRAS CIVIS)</v>
          </cell>
          <cell r="C129" t="str">
            <v>m3</v>
          </cell>
          <cell r="D129">
            <v>0</v>
          </cell>
          <cell r="E129">
            <v>174.75</v>
          </cell>
          <cell r="F129">
            <v>174.75</v>
          </cell>
        </row>
        <row r="130">
          <cell r="A130">
            <v>51002</v>
          </cell>
          <cell r="B130" t="str">
            <v>ALARGAMENTO DE BASE PARA TUBULOES - (OBRAS CIVIS)</v>
          </cell>
          <cell r="C130" t="str">
            <v>m3</v>
          </cell>
          <cell r="D130">
            <v>0</v>
          </cell>
          <cell r="E130">
            <v>158.86</v>
          </cell>
          <cell r="F130">
            <v>158.86</v>
          </cell>
        </row>
        <row r="131">
          <cell r="A131">
            <v>51009</v>
          </cell>
          <cell r="B131" t="str">
            <v>FORMA TABUA PINHO P/FUNDACOES U=3V - (OBRAS CIVIS)</v>
          </cell>
          <cell r="C131" t="str">
            <v>m2</v>
          </cell>
          <cell r="D131">
            <v>13.06</v>
          </cell>
          <cell r="E131">
            <v>31.77</v>
          </cell>
          <cell r="F131">
            <v>44.83</v>
          </cell>
        </row>
        <row r="132">
          <cell r="A132">
            <v>51013</v>
          </cell>
          <cell r="B132" t="str">
            <v>PREPARO CONCRETO FCK-13,5 C/BETONEIRA - (O.CIVIS)</v>
          </cell>
          <cell r="C132" t="str">
            <v>m3</v>
          </cell>
          <cell r="D132">
            <v>211.63</v>
          </cell>
          <cell r="E132">
            <v>55.37</v>
          </cell>
          <cell r="F132">
            <v>267</v>
          </cell>
        </row>
        <row r="133">
          <cell r="A133">
            <v>51015</v>
          </cell>
          <cell r="B133" t="str">
            <v>PREPARO CONCRETO FCK-15 C/BETONEIRA - (O.CIVIS)</v>
          </cell>
          <cell r="C133" t="str">
            <v>m3</v>
          </cell>
          <cell r="D133">
            <v>215.71</v>
          </cell>
          <cell r="E133">
            <v>55.37</v>
          </cell>
          <cell r="F133">
            <v>271.08</v>
          </cell>
        </row>
        <row r="134">
          <cell r="A134">
            <v>51017</v>
          </cell>
          <cell r="B134" t="str">
            <v>PREPARO DE CONCRETO FCK-20 C/BETONEIRA - (O.C.)</v>
          </cell>
          <cell r="C134" t="str">
            <v>m3</v>
          </cell>
          <cell r="D134">
            <v>224.47</v>
          </cell>
          <cell r="E134">
            <v>55.37</v>
          </cell>
          <cell r="F134">
            <v>279.84</v>
          </cell>
        </row>
        <row r="135">
          <cell r="A135">
            <v>51018</v>
          </cell>
          <cell r="B135" t="str">
            <v>PREPARO CONCRETO FCK-18 C/BETONEIRA - (OB.CIVIS)</v>
          </cell>
          <cell r="C135" t="str">
            <v>m3</v>
          </cell>
          <cell r="D135">
            <v>223.93</v>
          </cell>
          <cell r="E135">
            <v>55.37</v>
          </cell>
          <cell r="F135">
            <v>279.3</v>
          </cell>
        </row>
        <row r="136">
          <cell r="A136">
            <v>51020</v>
          </cell>
          <cell r="B136" t="str">
            <v>CONCRETO USINADO BOMBEAVEL FCK-15 - (OBRAS CIVIS</v>
          </cell>
          <cell r="C136" t="str">
            <v>m3</v>
          </cell>
          <cell r="D136">
            <v>255</v>
          </cell>
          <cell r="E136">
            <v>0</v>
          </cell>
          <cell r="F136">
            <v>255</v>
          </cell>
        </row>
        <row r="137">
          <cell r="A137">
            <v>51023</v>
          </cell>
          <cell r="B137" t="str">
            <v>CONCRETO USINADO CONVENCIONAL FCK-15 - (OB.CIVIS)</v>
          </cell>
          <cell r="C137" t="str">
            <v>m3</v>
          </cell>
          <cell r="D137">
            <v>255</v>
          </cell>
          <cell r="E137">
            <v>0</v>
          </cell>
          <cell r="F137">
            <v>255</v>
          </cell>
        </row>
        <row r="138">
          <cell r="A138">
            <v>51025</v>
          </cell>
          <cell r="B138" t="str">
            <v>PREPARO CONCRETO P/LASTRO SEM BETONEIRA - (O.C.)</v>
          </cell>
          <cell r="C138" t="str">
            <v>m3</v>
          </cell>
          <cell r="D138">
            <v>191.64</v>
          </cell>
          <cell r="E138">
            <v>101.8</v>
          </cell>
          <cell r="F138">
            <v>293.44</v>
          </cell>
        </row>
        <row r="139">
          <cell r="A139">
            <v>51026</v>
          </cell>
          <cell r="B139" t="str">
            <v>LANCAMENTO/APLICACAO CONC.EM FUNDAÇÃO- (O.C.)</v>
          </cell>
          <cell r="C139" t="str">
            <v>m3</v>
          </cell>
          <cell r="D139">
            <v>0</v>
          </cell>
          <cell r="E139">
            <v>122.19</v>
          </cell>
          <cell r="F139">
            <v>122.19</v>
          </cell>
        </row>
        <row r="140">
          <cell r="A140">
            <v>51027</v>
          </cell>
          <cell r="B140" t="str">
            <v>LASTRO DE BRITA (OBRAS CIVIS)</v>
          </cell>
          <cell r="C140" t="str">
            <v>m3</v>
          </cell>
          <cell r="D140">
            <v>75</v>
          </cell>
          <cell r="E140">
            <v>20.36</v>
          </cell>
          <cell r="F140">
            <v>95.36</v>
          </cell>
        </row>
        <row r="141">
          <cell r="A141">
            <v>51028</v>
          </cell>
          <cell r="B141" t="str">
            <v>PREPARO DE CONCRETO FCK=7 MPA C/BETONEIRA - (O.C.)</v>
          </cell>
          <cell r="C141" t="str">
            <v>m3</v>
          </cell>
          <cell r="D141">
            <v>178.45</v>
          </cell>
          <cell r="E141">
            <v>55.37</v>
          </cell>
          <cell r="F141">
            <v>233.82</v>
          </cell>
        </row>
        <row r="142">
          <cell r="A142">
            <v>51029</v>
          </cell>
          <cell r="B142" t="str">
            <v>PREPARO CONCRETO 30 MPA C/BETONEIRA</v>
          </cell>
          <cell r="C142" t="str">
            <v>m3</v>
          </cell>
          <cell r="D142">
            <v>244</v>
          </cell>
          <cell r="E142">
            <v>55.37</v>
          </cell>
          <cell r="F142">
            <v>299.37</v>
          </cell>
        </row>
        <row r="143">
          <cell r="A143" t="str">
            <v>Código auxiliar</v>
          </cell>
          <cell r="B143" t="str">
            <v>Serviço</v>
          </cell>
          <cell r="C143" t="str">
            <v>Unidade</v>
          </cell>
          <cell r="D143" t="str">
            <v>Material</v>
          </cell>
          <cell r="E143" t="str">
            <v>Mão-de-obra</v>
          </cell>
          <cell r="F143" t="str">
            <v>Total</v>
          </cell>
        </row>
        <row r="144">
          <cell r="A144">
            <v>51030</v>
          </cell>
          <cell r="B144" t="str">
            <v>PREPARO CONCRETO 25 MPA C/BETONEIRA</v>
          </cell>
          <cell r="C144" t="str">
            <v>m3</v>
          </cell>
          <cell r="D144">
            <v>223.84</v>
          </cell>
          <cell r="E144">
            <v>55.37</v>
          </cell>
          <cell r="F144">
            <v>279.21</v>
          </cell>
        </row>
        <row r="145">
          <cell r="A145">
            <v>51031</v>
          </cell>
          <cell r="B145" t="str">
            <v>CONCRETO USIN.CONVENCIONAL FCK=20 MPA (O.C .)</v>
          </cell>
          <cell r="C145" t="str">
            <v>m3</v>
          </cell>
          <cell r="D145">
            <v>263.93</v>
          </cell>
          <cell r="E145">
            <v>0</v>
          </cell>
          <cell r="F145">
            <v>263.93</v>
          </cell>
        </row>
        <row r="146">
          <cell r="A146">
            <v>51032</v>
          </cell>
          <cell r="B146" t="str">
            <v>CONCR.USINADO CONVENCIONAL FCK=25 MPA (OB. C .)</v>
          </cell>
          <cell r="C146" t="str">
            <v>m3</v>
          </cell>
          <cell r="D146">
            <v>276.68</v>
          </cell>
          <cell r="E146">
            <v>0</v>
          </cell>
          <cell r="F146">
            <v>276.68</v>
          </cell>
        </row>
        <row r="147">
          <cell r="A147">
            <v>51033</v>
          </cell>
          <cell r="B147" t="str">
            <v>CONCR.USINADO CONVENCIONAL FCK=30 MPA (OB.C.)</v>
          </cell>
          <cell r="C147" t="str">
            <v>m3</v>
          </cell>
          <cell r="D147">
            <v>295.8</v>
          </cell>
          <cell r="E147">
            <v>0</v>
          </cell>
          <cell r="F147">
            <v>295.8</v>
          </cell>
        </row>
        <row r="148">
          <cell r="A148">
            <v>51035</v>
          </cell>
          <cell r="B148" t="str">
            <v>CONCR.USINADO BOMBEAVEL FCK=20 MPA (OB.CIVIS)</v>
          </cell>
          <cell r="C148" t="str">
            <v>m3</v>
          </cell>
          <cell r="D148">
            <v>263.93</v>
          </cell>
          <cell r="E148">
            <v>0</v>
          </cell>
          <cell r="F148">
            <v>263.93</v>
          </cell>
        </row>
        <row r="149">
          <cell r="A149">
            <v>51036</v>
          </cell>
          <cell r="B149" t="str">
            <v>CONCR.USINADO BOMBEAVEL FCK=25 MPA (OB.CIVIS)</v>
          </cell>
          <cell r="C149" t="str">
            <v>m3</v>
          </cell>
          <cell r="D149">
            <v>276.68</v>
          </cell>
          <cell r="E149">
            <v>0</v>
          </cell>
          <cell r="F149">
            <v>276.68</v>
          </cell>
        </row>
        <row r="150">
          <cell r="A150">
            <v>51037</v>
          </cell>
          <cell r="B150" t="str">
            <v>CONCR.USINADO BOMBEAVEL FCK=30 MPA (OB.CIVIS)</v>
          </cell>
          <cell r="C150" t="str">
            <v>m3</v>
          </cell>
          <cell r="D150">
            <v>295.8</v>
          </cell>
          <cell r="E150">
            <v>0</v>
          </cell>
          <cell r="F150">
            <v>295.8</v>
          </cell>
        </row>
        <row r="151">
          <cell r="A151">
            <v>51045</v>
          </cell>
          <cell r="B151" t="str">
            <v>BOMBEAMENTO CONCRETO MÍNIMO -10 M3 (OBRAS CIVIS)</v>
          </cell>
          <cell r="C151" t="str">
            <v>m3</v>
          </cell>
          <cell r="D151">
            <v>25</v>
          </cell>
          <cell r="E151">
            <v>0</v>
          </cell>
          <cell r="F151">
            <v>25</v>
          </cell>
        </row>
        <row r="152">
          <cell r="A152">
            <v>51060</v>
          </cell>
          <cell r="B152" t="str">
            <v>LANÇAM./APLIC.CONCR.USIN.BOMBEADO EM FUNDAÇÃO</v>
          </cell>
          <cell r="C152" t="str">
            <v>m3</v>
          </cell>
          <cell r="D152">
            <v>0</v>
          </cell>
          <cell r="E152">
            <v>61.1</v>
          </cell>
          <cell r="F152">
            <v>61.1</v>
          </cell>
        </row>
        <row r="153">
          <cell r="A153">
            <v>52002</v>
          </cell>
          <cell r="B153" t="str">
            <v>ACO CA-25 - 6,3 MM (1/4") - (OBRAS CIVIS)</v>
          </cell>
          <cell r="C153" t="str">
            <v>Kg</v>
          </cell>
          <cell r="D153">
            <v>4.24</v>
          </cell>
          <cell r="E153">
            <v>1.71</v>
          </cell>
          <cell r="F153">
            <v>5.95</v>
          </cell>
        </row>
        <row r="154">
          <cell r="A154">
            <v>52003</v>
          </cell>
          <cell r="B154" t="str">
            <v>ACO CA-50A - 6,3 MM (1/4") - (OBRAS CIVIS)</v>
          </cell>
          <cell r="C154" t="str">
            <v>Kg</v>
          </cell>
          <cell r="D154">
            <v>3.84</v>
          </cell>
          <cell r="E154">
            <v>1.95</v>
          </cell>
          <cell r="F154">
            <v>5.79</v>
          </cell>
        </row>
        <row r="155">
          <cell r="A155">
            <v>52004</v>
          </cell>
          <cell r="B155" t="str">
            <v>ACO CA 50-A - 8,0 MM (5/16") - (OBRAS CIVIS)</v>
          </cell>
          <cell r="C155" t="str">
            <v>Kg</v>
          </cell>
          <cell r="D155">
            <v>3.81</v>
          </cell>
          <cell r="E155">
            <v>1.95</v>
          </cell>
          <cell r="F155">
            <v>5.76</v>
          </cell>
        </row>
        <row r="156">
          <cell r="A156">
            <v>52005</v>
          </cell>
          <cell r="B156" t="str">
            <v>ACO CA-50A - 10,0 MM (3/8") - (OBRAS CIVIS)</v>
          </cell>
          <cell r="C156" t="str">
            <v>Kg</v>
          </cell>
          <cell r="D156">
            <v>3.55</v>
          </cell>
          <cell r="E156">
            <v>1.95</v>
          </cell>
          <cell r="F156">
            <v>5.5</v>
          </cell>
        </row>
        <row r="157">
          <cell r="A157">
            <v>52006</v>
          </cell>
          <cell r="B157" t="str">
            <v>ACO CA 50-A - 12,5 MM (1/2") - (OBRAS CIVIS)</v>
          </cell>
          <cell r="C157" t="str">
            <v>Kg</v>
          </cell>
          <cell r="D157">
            <v>3.46</v>
          </cell>
          <cell r="E157">
            <v>2.45</v>
          </cell>
          <cell r="F157">
            <v>5.91</v>
          </cell>
        </row>
        <row r="158">
          <cell r="A158">
            <v>52007</v>
          </cell>
          <cell r="B158" t="str">
            <v>ACO CA - 50 - 16,0 MM (5/8") - (OBRAS CIVIS)</v>
          </cell>
          <cell r="C158" t="str">
            <v>Kg</v>
          </cell>
          <cell r="D158">
            <v>3.43</v>
          </cell>
          <cell r="E158">
            <v>2.45</v>
          </cell>
          <cell r="F158">
            <v>5.88</v>
          </cell>
        </row>
        <row r="159">
          <cell r="A159">
            <v>52008</v>
          </cell>
          <cell r="B159" t="str">
            <v>ACO CA-50 A - 20,0 MM (3/4") - (OBRAS CIVIS)</v>
          </cell>
          <cell r="C159" t="str">
            <v>Kg</v>
          </cell>
          <cell r="D159">
            <v>3.43</v>
          </cell>
          <cell r="E159">
            <v>2.45</v>
          </cell>
          <cell r="F159">
            <v>5.88</v>
          </cell>
        </row>
        <row r="160">
          <cell r="A160">
            <v>52010</v>
          </cell>
          <cell r="B160" t="str">
            <v>ACO CA 50-A - 25,0 MM (1") - (OBRAS CIVIS)</v>
          </cell>
          <cell r="C160" t="str">
            <v>Kg</v>
          </cell>
          <cell r="D160">
            <v>3.43</v>
          </cell>
          <cell r="E160">
            <v>2.45</v>
          </cell>
          <cell r="F160">
            <v>5.88</v>
          </cell>
        </row>
        <row r="161">
          <cell r="A161">
            <v>52012</v>
          </cell>
          <cell r="B161" t="str">
            <v>ACO CA 60-B 4,2 MM - (OBRAS CIVIS)</v>
          </cell>
          <cell r="C161" t="str">
            <v>Kg</v>
          </cell>
          <cell r="D161">
            <v>3.37</v>
          </cell>
          <cell r="E161">
            <v>1.71</v>
          </cell>
          <cell r="F161">
            <v>5.08</v>
          </cell>
        </row>
        <row r="162">
          <cell r="A162">
            <v>52014</v>
          </cell>
          <cell r="B162" t="str">
            <v>ACO CA-60 - 5,0 MM - (OBRAS CIVIS)</v>
          </cell>
          <cell r="C162" t="str">
            <v>Kg</v>
          </cell>
          <cell r="D162">
            <v>3.4</v>
          </cell>
          <cell r="E162">
            <v>1.71</v>
          </cell>
          <cell r="F162">
            <v>5.11</v>
          </cell>
        </row>
        <row r="163">
          <cell r="A163">
            <v>168</v>
          </cell>
          <cell r="B163" t="str">
            <v>ESTRUTURA</v>
          </cell>
        </row>
        <row r="164">
          <cell r="A164">
            <v>60000</v>
          </cell>
          <cell r="B164" t="str">
            <v>ESTRUTURA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60103</v>
          </cell>
          <cell r="B165" t="str">
            <v>ESCORAMENTO METALICO - VIGAS/LAJES (ALUGUEL/MES)</v>
          </cell>
          <cell r="C165" t="str">
            <v>m2</v>
          </cell>
          <cell r="D165">
            <v>4</v>
          </cell>
          <cell r="E165">
            <v>1.02</v>
          </cell>
          <cell r="F165">
            <v>5.02</v>
          </cell>
        </row>
        <row r="166">
          <cell r="A166">
            <v>60104</v>
          </cell>
          <cell r="B166" t="str">
            <v>ANDAIME METALICO TORRE (ALUGUEL/MES)</v>
          </cell>
          <cell r="C166" t="str">
            <v>ML</v>
          </cell>
          <cell r="D166">
            <v>10</v>
          </cell>
          <cell r="E166">
            <v>2.16</v>
          </cell>
          <cell r="F166">
            <v>12.16</v>
          </cell>
        </row>
        <row r="167">
          <cell r="A167">
            <v>60105</v>
          </cell>
          <cell r="B167" t="str">
            <v>ANDAIME METALICO FACHADEIRO (ALUGUEL/MES)</v>
          </cell>
          <cell r="C167" t="str">
            <v>m2</v>
          </cell>
          <cell r="D167">
            <v>4.12</v>
          </cell>
          <cell r="E167">
            <v>2.77</v>
          </cell>
          <cell r="F167">
            <v>6.89</v>
          </cell>
        </row>
        <row r="168">
          <cell r="A168">
            <v>60160</v>
          </cell>
          <cell r="B168" t="str">
            <v>EPS 20 MM PARA JUNTA DILATAÇÃO</v>
          </cell>
          <cell r="C168" t="str">
            <v>m2</v>
          </cell>
          <cell r="D168">
            <v>9.35</v>
          </cell>
          <cell r="E168">
            <v>1.37</v>
          </cell>
          <cell r="F168">
            <v>10.72</v>
          </cell>
        </row>
        <row r="169">
          <cell r="A169">
            <v>60180</v>
          </cell>
          <cell r="B169" t="str">
            <v>FORMA CHAPA COMPENSADA 6 MM U=3V ( PARA PLACAS/TAMPAS E DIVISÓRIAS PRÉ-MOLDADAS EM CONCRETO)</v>
          </cell>
          <cell r="C169" t="str">
            <v>m2</v>
          </cell>
          <cell r="D169">
            <v>3.87</v>
          </cell>
          <cell r="E169">
            <v>6.5</v>
          </cell>
          <cell r="F169">
            <v>10.37</v>
          </cell>
        </row>
        <row r="170">
          <cell r="A170">
            <v>60191</v>
          </cell>
          <cell r="B170" t="str">
            <v>FORMA DE TABUA CINTA BALDRAME U=8 VEZES</v>
          </cell>
          <cell r="C170" t="str">
            <v>m2</v>
          </cell>
          <cell r="D170">
            <v>11.43</v>
          </cell>
          <cell r="E170">
            <v>7.45</v>
          </cell>
          <cell r="F170">
            <v>18.88</v>
          </cell>
        </row>
        <row r="171">
          <cell r="A171">
            <v>60192</v>
          </cell>
          <cell r="B171" t="str">
            <v>FORMA DE TABUA CINTA/PILAR SOBRE/ENTRE ALVENARIA U=8 VEZES</v>
          </cell>
          <cell r="C171" t="str">
            <v>m2</v>
          </cell>
          <cell r="D171">
            <v>7.21</v>
          </cell>
          <cell r="E171">
            <v>7.45</v>
          </cell>
          <cell r="F171">
            <v>14.66</v>
          </cell>
        </row>
        <row r="172">
          <cell r="A172">
            <v>60201</v>
          </cell>
          <cell r="B172" t="str">
            <v>FORMA CURVA C/TABUA E CH.COMPENSADO U=2 V - (O.C.)</v>
          </cell>
          <cell r="C172" t="str">
            <v>m2</v>
          </cell>
          <cell r="D172">
            <v>23.43</v>
          </cell>
          <cell r="E172">
            <v>61.1</v>
          </cell>
          <cell r="F172">
            <v>84.53</v>
          </cell>
        </row>
        <row r="173">
          <cell r="A173">
            <v>60202</v>
          </cell>
          <cell r="B173" t="str">
            <v>FORMA-TABUA C/REAPROV. 2 VEZES - (OBRAS CIVIS)</v>
          </cell>
          <cell r="C173" t="str">
            <v>m2</v>
          </cell>
          <cell r="D173">
            <v>32.7</v>
          </cell>
          <cell r="E173">
            <v>36.66</v>
          </cell>
          <cell r="F173">
            <v>69.36</v>
          </cell>
        </row>
        <row r="174">
          <cell r="A174">
            <v>60203</v>
          </cell>
          <cell r="B174" t="str">
            <v>FORMA- CH.COMPENSADA 12 MM UTILIZAÇÃO 3 VEZES - (OBRAS CIVIS)</v>
          </cell>
          <cell r="C174" t="str">
            <v>m2</v>
          </cell>
          <cell r="D174">
            <v>18.61</v>
          </cell>
          <cell r="E174">
            <v>30.18</v>
          </cell>
          <cell r="F174">
            <v>48.79</v>
          </cell>
        </row>
        <row r="175">
          <cell r="A175">
            <v>60204</v>
          </cell>
          <cell r="B175" t="str">
            <v>FORMA - CH.COMPENSADA 17MM PLAST REAP 4 V.-(OBRAS CIVIS)</v>
          </cell>
          <cell r="C175" t="str">
            <v>m2</v>
          </cell>
          <cell r="D175">
            <v>18.71</v>
          </cell>
          <cell r="E175">
            <v>28.35</v>
          </cell>
          <cell r="F175">
            <v>47.06</v>
          </cell>
        </row>
        <row r="176">
          <cell r="A176">
            <v>60205</v>
          </cell>
          <cell r="B176" t="str">
            <v>FORMA - CH.COMPENSADA 17MM PLAST REAP 7 V. - (OBRAS CIVIS</v>
          </cell>
          <cell r="C176" t="str">
            <v>m2</v>
          </cell>
          <cell r="D176">
            <v>10.74</v>
          </cell>
          <cell r="E176">
            <v>16.13</v>
          </cell>
          <cell r="F176">
            <v>26.87</v>
          </cell>
        </row>
        <row r="177">
          <cell r="A177">
            <v>60206</v>
          </cell>
          <cell r="B177" t="str">
            <v>FORMA CH.COMPENSADA 12MM-VIGA/PILAR U=1V - (OBRAS CIVIS</v>
          </cell>
          <cell r="C177" t="str">
            <v>m2</v>
          </cell>
          <cell r="D177">
            <v>49.79</v>
          </cell>
          <cell r="E177">
            <v>40.12</v>
          </cell>
          <cell r="F177">
            <v>89.91</v>
          </cell>
        </row>
        <row r="178">
          <cell r="A178">
            <v>60207</v>
          </cell>
          <cell r="B178" t="str">
            <v>FORMA CH.COMPENSADA 12MM-VIGA/PILAR U=2V - (OBRAS CIVIS</v>
          </cell>
          <cell r="C178" t="str">
            <v>m2</v>
          </cell>
          <cell r="D178">
            <v>27.13</v>
          </cell>
          <cell r="E178">
            <v>34.13</v>
          </cell>
          <cell r="F178">
            <v>61.26</v>
          </cell>
        </row>
        <row r="179">
          <cell r="A179">
            <v>60208</v>
          </cell>
          <cell r="B179" t="str">
            <v>FORMA CH.COMPENSADA 12MM-VIGA/PILAR U=3V - (OBRAS CIVIS</v>
          </cell>
          <cell r="C179" t="str">
            <v>m2</v>
          </cell>
          <cell r="D179">
            <v>18.6</v>
          </cell>
          <cell r="E179">
            <v>32.99</v>
          </cell>
          <cell r="F179">
            <v>51.59</v>
          </cell>
        </row>
        <row r="180">
          <cell r="A180">
            <v>60209</v>
          </cell>
          <cell r="B180" t="str">
            <v>FORMA CH.COMPENSADA 12MM-VIGA/PILAR U=4V - (OBRAS CIVIS</v>
          </cell>
          <cell r="C180" t="str">
            <v>m2</v>
          </cell>
          <cell r="D180">
            <v>13.82</v>
          </cell>
          <cell r="E180">
            <v>31.71</v>
          </cell>
          <cell r="F180">
            <v>45.53</v>
          </cell>
        </row>
        <row r="181">
          <cell r="A181">
            <v>60210</v>
          </cell>
          <cell r="B181" t="str">
            <v>FORMA CH.COMPENSADA PLASTIF. 12MM-U=5V - (OBRAS CIVIS)</v>
          </cell>
          <cell r="C181" t="str">
            <v>m2</v>
          </cell>
          <cell r="D181">
            <v>18.01</v>
          </cell>
          <cell r="E181">
            <v>32.99</v>
          </cell>
          <cell r="F181">
            <v>51</v>
          </cell>
        </row>
        <row r="182">
          <cell r="A182">
            <v>60212</v>
          </cell>
          <cell r="B182" t="str">
            <v>FORMA CH.COMPENSADA PLASTIF.12MM-VIGA/PILAR U=3V-(O.C.)</v>
          </cell>
          <cell r="C182" t="str">
            <v>m2</v>
          </cell>
          <cell r="D182">
            <v>22.39</v>
          </cell>
          <cell r="E182">
            <v>32.99</v>
          </cell>
          <cell r="F182">
            <v>55.38</v>
          </cell>
        </row>
        <row r="183">
          <cell r="A183">
            <v>60213</v>
          </cell>
          <cell r="B183" t="str">
            <v>FORMA CH.COMPENSADA PLASTIF.12MM-VIGA/PILAR U=2V-(O.C.)</v>
          </cell>
          <cell r="C183" t="str">
            <v>m2</v>
          </cell>
          <cell r="D183">
            <v>32.7</v>
          </cell>
          <cell r="E183">
            <v>34.13</v>
          </cell>
          <cell r="F183">
            <v>66.83</v>
          </cell>
        </row>
        <row r="184">
          <cell r="A184">
            <v>60214</v>
          </cell>
          <cell r="B184" t="str">
            <v>FORMA CH.COMPENSADA PLASTIF.12 MM-VIGA/PILAR U=1V-(O.C)</v>
          </cell>
          <cell r="C184" t="str">
            <v>m2</v>
          </cell>
          <cell r="D184">
            <v>59.77</v>
          </cell>
          <cell r="E184">
            <v>40.12</v>
          </cell>
          <cell r="F184">
            <v>99.89</v>
          </cell>
        </row>
        <row r="185">
          <cell r="A185">
            <v>60302</v>
          </cell>
          <cell r="B185" t="str">
            <v>ACO CA-25 - 6,3 MM (1/4") - (OBRAS CIVIS)</v>
          </cell>
          <cell r="C185" t="str">
            <v>Kg</v>
          </cell>
          <cell r="D185">
            <v>4.24</v>
          </cell>
          <cell r="E185">
            <v>1.71</v>
          </cell>
          <cell r="F185">
            <v>5.95</v>
          </cell>
        </row>
        <row r="186">
          <cell r="A186">
            <v>60303</v>
          </cell>
          <cell r="B186" t="str">
            <v>ACO CA-50-A - 6,3 MM (1/4") - (OBRAS CIVIS)</v>
          </cell>
          <cell r="C186" t="str">
            <v>Kg</v>
          </cell>
          <cell r="D186">
            <v>3.84</v>
          </cell>
          <cell r="E186">
            <v>1.95</v>
          </cell>
          <cell r="F186">
            <v>5.79</v>
          </cell>
        </row>
        <row r="187">
          <cell r="A187">
            <v>60304</v>
          </cell>
          <cell r="B187" t="str">
            <v>ACO CA-50 A - 8,0 MM (5/16") - (OBRAS CIVIS)</v>
          </cell>
          <cell r="C187" t="str">
            <v>Kg</v>
          </cell>
          <cell r="D187">
            <v>3.81</v>
          </cell>
          <cell r="E187">
            <v>1.95</v>
          </cell>
          <cell r="F187">
            <v>5.76</v>
          </cell>
        </row>
        <row r="188">
          <cell r="A188">
            <v>60305</v>
          </cell>
          <cell r="B188" t="str">
            <v>ACO CA-50A - 10,0 MM (3/8") - (OBRAS CIVIS)</v>
          </cell>
          <cell r="C188" t="str">
            <v>Kg</v>
          </cell>
          <cell r="D188">
            <v>3.55</v>
          </cell>
          <cell r="E188">
            <v>1.95</v>
          </cell>
          <cell r="F188">
            <v>5.5</v>
          </cell>
        </row>
        <row r="189">
          <cell r="A189">
            <v>60306</v>
          </cell>
          <cell r="B189" t="str">
            <v>ACO CA-50A - 12,5 MM (1/2") - (OBRAS CIVIS)</v>
          </cell>
          <cell r="C189" t="str">
            <v>Kg</v>
          </cell>
          <cell r="D189">
            <v>3.46</v>
          </cell>
          <cell r="E189">
            <v>2.45</v>
          </cell>
          <cell r="F189">
            <v>5.91</v>
          </cell>
        </row>
        <row r="190">
          <cell r="A190">
            <v>60307</v>
          </cell>
          <cell r="B190" t="str">
            <v>ACO CA-50 - 16,0 MM (5/8") - (OBRAS CIVIS)</v>
          </cell>
          <cell r="C190" t="str">
            <v>Kg</v>
          </cell>
          <cell r="D190">
            <v>3.43</v>
          </cell>
          <cell r="E190">
            <v>2.45</v>
          </cell>
          <cell r="F190">
            <v>5.88</v>
          </cell>
        </row>
        <row r="191">
          <cell r="A191">
            <v>60308</v>
          </cell>
          <cell r="B191" t="str">
            <v>ACO CA 50-A - 20,0 MM (3/4") - (OBRAS CIVIS)</v>
          </cell>
          <cell r="C191" t="str">
            <v>Kg</v>
          </cell>
          <cell r="D191">
            <v>3.43</v>
          </cell>
          <cell r="E191">
            <v>2.45</v>
          </cell>
          <cell r="F191">
            <v>5.88</v>
          </cell>
        </row>
        <row r="192">
          <cell r="A192">
            <v>60310</v>
          </cell>
          <cell r="B192" t="str">
            <v>ACO CA 50-A - 25,0 MM (1") - (OBRAS CIVIS)</v>
          </cell>
          <cell r="C192" t="str">
            <v>Kg</v>
          </cell>
          <cell r="D192">
            <v>3.43</v>
          </cell>
          <cell r="E192">
            <v>2.45</v>
          </cell>
          <cell r="F192">
            <v>5.88</v>
          </cell>
        </row>
        <row r="193">
          <cell r="A193">
            <v>60312</v>
          </cell>
          <cell r="B193" t="str">
            <v>ACO ACO-60B - 4,2 MM - (OBRAS CIVIS)</v>
          </cell>
          <cell r="C193" t="str">
            <v>Kg</v>
          </cell>
          <cell r="D193">
            <v>3.37</v>
          </cell>
          <cell r="E193">
            <v>1.71</v>
          </cell>
          <cell r="F193">
            <v>5.08</v>
          </cell>
        </row>
        <row r="194">
          <cell r="A194">
            <v>60314</v>
          </cell>
          <cell r="B194" t="str">
            <v>ACO CA - 60 - 5,0 MM - (OBRAS CIVIS)</v>
          </cell>
          <cell r="C194" t="str">
            <v>Kg</v>
          </cell>
          <cell r="D194">
            <v>3.4</v>
          </cell>
          <cell r="E194">
            <v>1.71</v>
          </cell>
          <cell r="F194">
            <v>5.11</v>
          </cell>
        </row>
        <row r="195">
          <cell r="A195">
            <v>60315</v>
          </cell>
          <cell r="B195" t="str">
            <v>ACO CA-60 - 6,0 MM - (OBRAS CIVIS)</v>
          </cell>
          <cell r="C195" t="str">
            <v>Kg</v>
          </cell>
          <cell r="D195">
            <v>3.62</v>
          </cell>
          <cell r="E195">
            <v>1.71</v>
          </cell>
          <cell r="F195">
            <v>5.33</v>
          </cell>
        </row>
        <row r="196">
          <cell r="A196">
            <v>60470</v>
          </cell>
          <cell r="B196" t="str">
            <v>LASTRO DE BRITA - (OBRAS CIVIS)</v>
          </cell>
          <cell r="C196" t="str">
            <v>m3</v>
          </cell>
          <cell r="D196">
            <v>75</v>
          </cell>
          <cell r="E196">
            <v>20.36</v>
          </cell>
          <cell r="F196">
            <v>95.36</v>
          </cell>
        </row>
        <row r="197">
          <cell r="A197">
            <v>60486</v>
          </cell>
          <cell r="B197" t="str">
            <v>TRAÇO DE CONCRETO</v>
          </cell>
          <cell r="C197" t="str">
            <v>Un</v>
          </cell>
          <cell r="D197">
            <v>600</v>
          </cell>
          <cell r="E197">
            <v>0</v>
          </cell>
          <cell r="F197">
            <v>600</v>
          </cell>
        </row>
        <row r="198">
          <cell r="A198">
            <v>60487</v>
          </cell>
          <cell r="B198" t="str">
            <v>CORPO DE PROVA</v>
          </cell>
          <cell r="C198" t="str">
            <v>Un</v>
          </cell>
          <cell r="D198">
            <v>12</v>
          </cell>
          <cell r="E198">
            <v>0</v>
          </cell>
          <cell r="F198">
            <v>12</v>
          </cell>
        </row>
        <row r="199">
          <cell r="A199">
            <v>60501</v>
          </cell>
          <cell r="B199" t="str">
            <v>PREPARO CONCRETO FCK-13,5 C/BETON. - (OBRAS CIVIS)</v>
          </cell>
          <cell r="C199" t="str">
            <v>m3</v>
          </cell>
          <cell r="D199">
            <v>211.63</v>
          </cell>
          <cell r="E199">
            <v>55.37</v>
          </cell>
          <cell r="F199">
            <v>267</v>
          </cell>
        </row>
        <row r="200">
          <cell r="A200">
            <v>60505</v>
          </cell>
          <cell r="B200" t="str">
            <v>PREPARO CONCRETO FCK-15 C/BETON. - (OBRAS CIVIS)</v>
          </cell>
          <cell r="C200" t="str">
            <v>m3</v>
          </cell>
          <cell r="D200">
            <v>215.71</v>
          </cell>
          <cell r="E200">
            <v>55.37</v>
          </cell>
          <cell r="F200">
            <v>271.08</v>
          </cell>
        </row>
        <row r="201">
          <cell r="A201">
            <v>60507</v>
          </cell>
          <cell r="B201" t="str">
            <v>PREPARO DE CONCRETO FCK-20 C/BETONEIRA - (OB.C.)</v>
          </cell>
          <cell r="C201" t="str">
            <v>m3</v>
          </cell>
          <cell r="D201">
            <v>224.47</v>
          </cell>
          <cell r="E201">
            <v>55.37</v>
          </cell>
          <cell r="F201">
            <v>279.84</v>
          </cell>
        </row>
        <row r="202">
          <cell r="A202">
            <v>60508</v>
          </cell>
          <cell r="B202" t="str">
            <v>PREPARO CONCRETO FCK-18 C/BETON. - (OBRAS CIVIS)</v>
          </cell>
          <cell r="C202" t="str">
            <v>m3</v>
          </cell>
          <cell r="D202">
            <v>223.93</v>
          </cell>
          <cell r="E202">
            <v>55.37</v>
          </cell>
          <cell r="F202">
            <v>279.3</v>
          </cell>
        </row>
        <row r="203">
          <cell r="A203">
            <v>60510</v>
          </cell>
          <cell r="B203" t="str">
            <v>CONCRETO USINADO BOMBEAVEL FCK-15 - (OBRAS CIVIS)</v>
          </cell>
          <cell r="C203" t="str">
            <v>m3</v>
          </cell>
          <cell r="D203">
            <v>255</v>
          </cell>
          <cell r="E203">
            <v>0</v>
          </cell>
          <cell r="F203">
            <v>255</v>
          </cell>
        </row>
        <row r="204">
          <cell r="A204">
            <v>60512</v>
          </cell>
          <cell r="B204" t="str">
            <v>CONCRETO USINADO CONVENCIONAL FCK-20 - (OB.C.)</v>
          </cell>
          <cell r="C204" t="str">
            <v>m3</v>
          </cell>
          <cell r="D204">
            <v>263.93</v>
          </cell>
          <cell r="E204">
            <v>0</v>
          </cell>
          <cell r="F204">
            <v>263.93</v>
          </cell>
        </row>
        <row r="205">
          <cell r="A205">
            <v>60513</v>
          </cell>
          <cell r="B205" t="str">
            <v>PREPARO CONCRETO P/LASTRO SEM BET. - (OBRAS CIVIS)</v>
          </cell>
          <cell r="C205" t="str">
            <v>m3</v>
          </cell>
          <cell r="D205">
            <v>191.64</v>
          </cell>
          <cell r="E205">
            <v>101.8</v>
          </cell>
          <cell r="F205">
            <v>293.44</v>
          </cell>
        </row>
        <row r="206">
          <cell r="A206">
            <v>60515</v>
          </cell>
          <cell r="B206" t="str">
            <v>CONCRETO USINADO CONVENC. FCK-15 - (OBRAS CIVIS)</v>
          </cell>
          <cell r="C206" t="str">
            <v>m3</v>
          </cell>
          <cell r="D206">
            <v>255</v>
          </cell>
          <cell r="E206">
            <v>0</v>
          </cell>
          <cell r="F206">
            <v>255</v>
          </cell>
        </row>
        <row r="207">
          <cell r="A207">
            <v>60517</v>
          </cell>
          <cell r="B207" t="str">
            <v>PREPARO CONCRETO 25 MPA C/BETONEIRA</v>
          </cell>
          <cell r="C207" t="str">
            <v>m3</v>
          </cell>
          <cell r="D207">
            <v>223.84</v>
          </cell>
          <cell r="E207">
            <v>55.37</v>
          </cell>
          <cell r="F207">
            <v>279.21</v>
          </cell>
        </row>
        <row r="208">
          <cell r="A208">
            <v>60518</v>
          </cell>
          <cell r="B208" t="str">
            <v>PREPARO CONCRETO 30 MPA C/BETONEIRA</v>
          </cell>
          <cell r="C208" t="str">
            <v>m3</v>
          </cell>
          <cell r="D208">
            <v>244</v>
          </cell>
          <cell r="E208">
            <v>55.37</v>
          </cell>
          <cell r="F208">
            <v>299.37</v>
          </cell>
        </row>
        <row r="209">
          <cell r="A209">
            <v>60520</v>
          </cell>
          <cell r="B209" t="str">
            <v>CONCR.USINADO CONVENCIONAL FCK=25 MPA (OB.C.)</v>
          </cell>
          <cell r="C209" t="str">
            <v>m3</v>
          </cell>
          <cell r="D209">
            <v>276.68</v>
          </cell>
          <cell r="E209">
            <v>0</v>
          </cell>
          <cell r="F209">
            <v>276.68</v>
          </cell>
        </row>
        <row r="210">
          <cell r="A210">
            <v>60521</v>
          </cell>
          <cell r="B210" t="str">
            <v>CONCR.USINADO CONVENCIONAL FCK=30 MPA (OB.C.)</v>
          </cell>
          <cell r="C210" t="str">
            <v>m3</v>
          </cell>
          <cell r="D210">
            <v>295.8</v>
          </cell>
          <cell r="E210">
            <v>0</v>
          </cell>
          <cell r="F210">
            <v>295.8</v>
          </cell>
        </row>
        <row r="211">
          <cell r="A211">
            <v>60523</v>
          </cell>
          <cell r="B211" t="str">
            <v>CONCR.USINADO BOMBEAVEL FCK=20 MPA (OB. CIVIS)</v>
          </cell>
          <cell r="C211" t="str">
            <v>m3</v>
          </cell>
          <cell r="D211">
            <v>263.93</v>
          </cell>
          <cell r="E211">
            <v>0</v>
          </cell>
          <cell r="F211">
            <v>263.93</v>
          </cell>
        </row>
        <row r="212">
          <cell r="A212">
            <v>60524</v>
          </cell>
          <cell r="B212" t="str">
            <v>CONCR.USINADO BOMBEAVEL FCK=25 MPA (OB.CIVIS)</v>
          </cell>
          <cell r="C212" t="str">
            <v>m3</v>
          </cell>
          <cell r="D212">
            <v>276.68</v>
          </cell>
          <cell r="E212">
            <v>0</v>
          </cell>
          <cell r="F212">
            <v>276.68</v>
          </cell>
        </row>
        <row r="213">
          <cell r="A213">
            <v>60525</v>
          </cell>
          <cell r="B213" t="str">
            <v>CONCR.USINADO BOMBEAVEL FCK=30 MPA (OB.CIVIS)</v>
          </cell>
          <cell r="C213" t="str">
            <v>m3</v>
          </cell>
          <cell r="D213">
            <v>295.8</v>
          </cell>
          <cell r="E213">
            <v>0</v>
          </cell>
          <cell r="F213">
            <v>295.8</v>
          </cell>
        </row>
        <row r="214">
          <cell r="A214">
            <v>60800</v>
          </cell>
          <cell r="B214" t="str">
            <v>LANÇAM./APLIC.CONCR.USIN.BOMBEADO ESTRUT.(OC)</v>
          </cell>
          <cell r="C214" t="str">
            <v>m3</v>
          </cell>
          <cell r="D214">
            <v>0</v>
          </cell>
          <cell r="E214">
            <v>76.37</v>
          </cell>
          <cell r="F214">
            <v>76.37</v>
          </cell>
        </row>
        <row r="215">
          <cell r="A215">
            <v>60801</v>
          </cell>
          <cell r="B215" t="str">
            <v>LANCAMENTO/APLICACAO CONCRETO - (OBRAS CIVIS)</v>
          </cell>
          <cell r="C215" t="str">
            <v>m3</v>
          </cell>
          <cell r="D215">
            <v>0</v>
          </cell>
          <cell r="E215">
            <v>152.74</v>
          </cell>
          <cell r="F215">
            <v>152.74</v>
          </cell>
        </row>
        <row r="216">
          <cell r="A216">
            <v>60802</v>
          </cell>
          <cell r="B216" t="str">
            <v>LANC./APLIC. CONCRETO EM ESTRUTURA - (OBRAS CIVIS)</v>
          </cell>
          <cell r="C216" t="str">
            <v>m3</v>
          </cell>
          <cell r="D216">
            <v>0.06</v>
          </cell>
          <cell r="E216">
            <v>152.74</v>
          </cell>
          <cell r="F216">
            <v>152.8</v>
          </cell>
        </row>
        <row r="217">
          <cell r="A217">
            <v>60803</v>
          </cell>
          <cell r="B217" t="str">
            <v>BOMBEAMENTO CONCRETO-MINIMO 10 M3 - (OBRAS CIVIS)</v>
          </cell>
          <cell r="C217" t="str">
            <v>m3</v>
          </cell>
          <cell r="D217">
            <v>25</v>
          </cell>
          <cell r="E217">
            <v>0</v>
          </cell>
          <cell r="F217">
            <v>25</v>
          </cell>
        </row>
        <row r="218">
          <cell r="A218" t="str">
            <v>Código auxiliar</v>
          </cell>
          <cell r="B218" t="str">
            <v>Serviço</v>
          </cell>
          <cell r="C218" t="str">
            <v>Unidade</v>
          </cell>
          <cell r="D218" t="str">
            <v>Material</v>
          </cell>
          <cell r="E218" t="str">
            <v>Mão-de-obra</v>
          </cell>
          <cell r="F218" t="str">
            <v>Total</v>
          </cell>
        </row>
        <row r="219">
          <cell r="A219">
            <v>61001</v>
          </cell>
          <cell r="B219" t="str">
            <v>TRATAMENTO CONCRETO APARENTE</v>
          </cell>
          <cell r="C219" t="str">
            <v>m2</v>
          </cell>
          <cell r="D219">
            <v>1.18</v>
          </cell>
          <cell r="E219">
            <v>9.27</v>
          </cell>
          <cell r="F219">
            <v>10.45</v>
          </cell>
        </row>
        <row r="220">
          <cell r="A220">
            <v>61101</v>
          </cell>
          <cell r="B220" t="str">
            <v>FORRO EM LAJE PRE-MOLDADA INC.CAPEAMENTO/FERR.DISTRIB./ESCORAMENTO E FORMA/DESFORMA</v>
          </cell>
          <cell r="C220" t="str">
            <v>m2</v>
          </cell>
          <cell r="D220">
            <v>43.73</v>
          </cell>
          <cell r="E220">
            <v>12.12</v>
          </cell>
          <cell r="F220">
            <v>55.85</v>
          </cell>
        </row>
        <row r="221">
          <cell r="A221">
            <v>61102</v>
          </cell>
          <cell r="B221" t="str">
            <v>LAJE PRE-MOLDADA PARA PISO INC. CAPEAMENTO/FERR.DISTRIB./ ESCORAMENTO E FORMA/DESFORMA</v>
          </cell>
          <cell r="C221" t="str">
            <v>m2</v>
          </cell>
          <cell r="D221">
            <v>50.82</v>
          </cell>
          <cell r="E221">
            <v>12.41</v>
          </cell>
          <cell r="F221">
            <v>63.23</v>
          </cell>
        </row>
        <row r="222">
          <cell r="A222">
            <v>61106</v>
          </cell>
          <cell r="B222" t="str">
            <v>ESCORAMENTO MONTAGEM E DESFORMA DE LAJE EM "U" E/OU "TRELIÇADA" - U= 1 VEZ</v>
          </cell>
          <cell r="C222" t="str">
            <v>m2</v>
          </cell>
          <cell r="D222">
            <v>12.86</v>
          </cell>
          <cell r="E222">
            <v>9.64</v>
          </cell>
          <cell r="F222">
            <v>22.5</v>
          </cell>
        </row>
        <row r="223">
          <cell r="A223">
            <v>61107</v>
          </cell>
          <cell r="B223" t="str">
            <v>ESCORAMENTO MONTAGEM E DESFORMA DE LAJE EM "U" E/OU "TRELIÇADA" - U= 2 V</v>
          </cell>
          <cell r="C223" t="str">
            <v>m2</v>
          </cell>
          <cell r="D223">
            <v>7.73</v>
          </cell>
          <cell r="E223">
            <v>7.83</v>
          </cell>
          <cell r="F223">
            <v>15.56</v>
          </cell>
        </row>
        <row r="224">
          <cell r="A224">
            <v>61108</v>
          </cell>
          <cell r="B224" t="str">
            <v>ESCORAMENTO MONTAGEM E DESFORMA LAJE EM "U" E/OU "TRELIÇADA" - U=3V</v>
          </cell>
          <cell r="C224" t="str">
            <v>m2</v>
          </cell>
          <cell r="D224">
            <v>6.03</v>
          </cell>
          <cell r="E224">
            <v>7.22</v>
          </cell>
          <cell r="F224">
            <v>13.25</v>
          </cell>
        </row>
        <row r="225">
          <cell r="A225">
            <v>61130</v>
          </cell>
          <cell r="B225" t="str">
            <v>MURO ARRIMO PADRÃO AGETOP EM CANALETA SEM REVESTIMENTO-(COM ALTURA ATÉ 2,50M)-INCLUSO FUNDAÇÃO</v>
          </cell>
          <cell r="C225" t="str">
            <v>m2</v>
          </cell>
          <cell r="D225">
            <v>118.31</v>
          </cell>
          <cell r="E225">
            <v>119.41</v>
          </cell>
          <cell r="F225">
            <v>237.72</v>
          </cell>
        </row>
        <row r="226">
          <cell r="A226">
            <v>169</v>
          </cell>
          <cell r="B226" t="str">
            <v>INST. ELÉT./TELEFÔNICA/CABEAMENTO ESTRUTURADO</v>
          </cell>
        </row>
        <row r="227">
          <cell r="A227">
            <v>70000</v>
          </cell>
          <cell r="B227" t="str">
            <v>INST. ELET./TELEFONICA/CABEAMENTO ESTRUTURADO</v>
          </cell>
          <cell r="D227">
            <v>0</v>
          </cell>
          <cell r="E227">
            <v>0</v>
          </cell>
          <cell r="F227">
            <v>0</v>
          </cell>
        </row>
        <row r="228">
          <cell r="A228">
            <v>70111</v>
          </cell>
          <cell r="B228" t="str">
            <v>CX.DE PASSAGEM 40X40 S/F C/TAMPA CONCRETO</v>
          </cell>
          <cell r="C228" t="str">
            <v>Un</v>
          </cell>
          <cell r="D228">
            <v>39.27</v>
          </cell>
          <cell r="E228">
            <v>106.56</v>
          </cell>
          <cell r="F228">
            <v>145.83</v>
          </cell>
        </row>
        <row r="229">
          <cell r="A229">
            <v>70204</v>
          </cell>
          <cell r="B229" t="str">
            <v>ALCA PREFORMADA DE DISTRIBUICAO</v>
          </cell>
          <cell r="C229" t="str">
            <v>Un</v>
          </cell>
          <cell r="D229">
            <v>1.55</v>
          </cell>
          <cell r="E229">
            <v>6.12</v>
          </cell>
          <cell r="F229">
            <v>7.67</v>
          </cell>
        </row>
        <row r="230">
          <cell r="A230">
            <v>70207</v>
          </cell>
          <cell r="B230" t="str">
            <v>ANEL GUIA No. 2</v>
          </cell>
          <cell r="C230" t="str">
            <v>Un</v>
          </cell>
          <cell r="D230">
            <v>0.89</v>
          </cell>
          <cell r="E230">
            <v>3.67</v>
          </cell>
          <cell r="F230">
            <v>4.56</v>
          </cell>
        </row>
        <row r="231">
          <cell r="A231">
            <v>70211</v>
          </cell>
          <cell r="B231" t="str">
            <v>ANILHA PLÁSTICA 25 CM</v>
          </cell>
          <cell r="C231" t="str">
            <v>Un</v>
          </cell>
          <cell r="D231">
            <v>0.04</v>
          </cell>
          <cell r="E231">
            <v>0.19</v>
          </cell>
          <cell r="F231">
            <v>0.23</v>
          </cell>
        </row>
        <row r="232">
          <cell r="A232">
            <v>70218</v>
          </cell>
          <cell r="B232" t="str">
            <v>ARAME DE AÇO GALVANIZADO No. 12 BWG</v>
          </cell>
          <cell r="C232" t="str">
            <v>M</v>
          </cell>
          <cell r="D232">
            <v>0.26</v>
          </cell>
          <cell r="E232">
            <v>1</v>
          </cell>
          <cell r="F232">
            <v>1.26</v>
          </cell>
        </row>
        <row r="233">
          <cell r="A233">
            <v>70220</v>
          </cell>
          <cell r="B233" t="str">
            <v>ARAND.A PROVA DE TEMPO C/GRADE MET.SUP.90 GR&lt;100W</v>
          </cell>
          <cell r="C233" t="str">
            <v>Un</v>
          </cell>
          <cell r="D233">
            <v>60.68</v>
          </cell>
          <cell r="E233">
            <v>9.77</v>
          </cell>
          <cell r="F233">
            <v>70.45</v>
          </cell>
        </row>
        <row r="234">
          <cell r="A234">
            <v>70221</v>
          </cell>
          <cell r="B234" t="str">
            <v>ARANDELA USO INTERNO 100 W</v>
          </cell>
          <cell r="C234" t="str">
            <v>Un</v>
          </cell>
          <cell r="D234">
            <v>63.65</v>
          </cell>
          <cell r="E234">
            <v>9.77</v>
          </cell>
          <cell r="F234">
            <v>73.42</v>
          </cell>
        </row>
        <row r="235">
          <cell r="A235">
            <v>70222</v>
          </cell>
          <cell r="B235" t="str">
            <v>ARANDELA DE USO INTERNO 60 W</v>
          </cell>
          <cell r="C235" t="str">
            <v>Un</v>
          </cell>
          <cell r="D235">
            <v>64.45</v>
          </cell>
          <cell r="E235">
            <v>9.77</v>
          </cell>
          <cell r="F235">
            <v>74.22</v>
          </cell>
        </row>
        <row r="236">
          <cell r="A236">
            <v>70225</v>
          </cell>
          <cell r="B236" t="str">
            <v>ARANDELA USO EXTERNO 100 W 45º</v>
          </cell>
          <cell r="C236" t="str">
            <v>Un</v>
          </cell>
          <cell r="D236">
            <v>65.02</v>
          </cell>
          <cell r="E236">
            <v>24.44</v>
          </cell>
          <cell r="F236">
            <v>89.46</v>
          </cell>
        </row>
        <row r="237">
          <cell r="A237">
            <v>70226</v>
          </cell>
          <cell r="B237" t="str">
            <v>ARANDELA DE EMBUTIR USO EXTERNO/INTERNO (ATE 100 W)</v>
          </cell>
          <cell r="C237" t="str">
            <v>Un</v>
          </cell>
          <cell r="D237">
            <v>55.96</v>
          </cell>
          <cell r="E237">
            <v>24.44</v>
          </cell>
          <cell r="F237">
            <v>80.4</v>
          </cell>
        </row>
        <row r="238">
          <cell r="A238">
            <v>70229</v>
          </cell>
          <cell r="B238" t="str">
            <v>ARAME GALVANIZADO 12 BWG</v>
          </cell>
          <cell r="C238" t="str">
            <v>Kg</v>
          </cell>
          <cell r="D238">
            <v>5.08</v>
          </cell>
          <cell r="E238">
            <v>22.16</v>
          </cell>
          <cell r="F238">
            <v>27.24</v>
          </cell>
        </row>
        <row r="239">
          <cell r="A239">
            <v>70230</v>
          </cell>
          <cell r="B239" t="str">
            <v>ARMACAO SECUNDARIA LEVE 1 ELEMENTO</v>
          </cell>
          <cell r="C239" t="str">
            <v>Un</v>
          </cell>
          <cell r="D239">
            <v>9.9</v>
          </cell>
          <cell r="E239">
            <v>12.22</v>
          </cell>
          <cell r="F239">
            <v>22.12</v>
          </cell>
        </row>
        <row r="240">
          <cell r="A240">
            <v>70231</v>
          </cell>
          <cell r="B240" t="str">
            <v>ARMACAO SECUNDARIA LEVE 2 ELEMENTOS</v>
          </cell>
          <cell r="C240" t="str">
            <v>Un</v>
          </cell>
          <cell r="D240">
            <v>10.76</v>
          </cell>
          <cell r="E240">
            <v>24.44</v>
          </cell>
          <cell r="F240">
            <v>35.2</v>
          </cell>
        </row>
        <row r="241">
          <cell r="A241">
            <v>70232</v>
          </cell>
          <cell r="B241" t="str">
            <v>ARMACAO SECUNDARIA LEVE 3 ELEMENTOS</v>
          </cell>
          <cell r="C241" t="str">
            <v>Un</v>
          </cell>
          <cell r="D241">
            <v>23.5</v>
          </cell>
          <cell r="E241">
            <v>36.66</v>
          </cell>
          <cell r="F241">
            <v>60.16</v>
          </cell>
        </row>
        <row r="242">
          <cell r="A242">
            <v>70233</v>
          </cell>
          <cell r="B242" t="str">
            <v>ARMACAO SECUNDARIA LEVE 4 ELEMENTOS</v>
          </cell>
          <cell r="C242" t="str">
            <v>Un</v>
          </cell>
          <cell r="D242">
            <v>31.6</v>
          </cell>
          <cell r="E242">
            <v>48.88</v>
          </cell>
          <cell r="F242">
            <v>80.48</v>
          </cell>
        </row>
        <row r="243">
          <cell r="A243">
            <v>70240</v>
          </cell>
          <cell r="B243" t="str">
            <v>ARMACAO SECUNDARIA PESADA 1 ELEMENTO</v>
          </cell>
          <cell r="C243" t="str">
            <v>Un</v>
          </cell>
          <cell r="D243">
            <v>7.3</v>
          </cell>
          <cell r="E243">
            <v>14.67</v>
          </cell>
          <cell r="F243">
            <v>21.97</v>
          </cell>
        </row>
        <row r="244">
          <cell r="A244">
            <v>70241</v>
          </cell>
          <cell r="B244" t="str">
            <v>ARMACAO SECUNDARIA PESADA 2 ELEMENTOS</v>
          </cell>
          <cell r="C244" t="str">
            <v>Un</v>
          </cell>
          <cell r="D244">
            <v>11.67</v>
          </cell>
          <cell r="E244">
            <v>29.33</v>
          </cell>
          <cell r="F244">
            <v>41</v>
          </cell>
        </row>
        <row r="245">
          <cell r="A245">
            <v>70242</v>
          </cell>
          <cell r="B245" t="str">
            <v>ARMACAO SECUNDARIA PESADA 3 ELEMENTOS</v>
          </cell>
          <cell r="C245" t="str">
            <v>Un</v>
          </cell>
          <cell r="D245">
            <v>38.28</v>
          </cell>
          <cell r="E245">
            <v>58.65</v>
          </cell>
          <cell r="F245">
            <v>96.93</v>
          </cell>
        </row>
        <row r="246">
          <cell r="A246">
            <v>70243</v>
          </cell>
          <cell r="B246" t="str">
            <v>ARMACAO SECUNDARIA PESADA 4 ELEMENTOS</v>
          </cell>
          <cell r="C246" t="str">
            <v>Un</v>
          </cell>
          <cell r="D246">
            <v>65.95</v>
          </cell>
          <cell r="E246">
            <v>58.65</v>
          </cell>
          <cell r="F246">
            <v>124.6</v>
          </cell>
        </row>
        <row r="247">
          <cell r="A247">
            <v>70250</v>
          </cell>
          <cell r="B247" t="str">
            <v>ARRUELA QUAD.ACO GALVANIZADO 3X38X38MM FURO 18MM</v>
          </cell>
          <cell r="C247" t="str">
            <v>Un</v>
          </cell>
          <cell r="D247">
            <v>0.56</v>
          </cell>
          <cell r="E247">
            <v>0.49</v>
          </cell>
          <cell r="F247">
            <v>1.05</v>
          </cell>
        </row>
        <row r="248">
          <cell r="A248">
            <v>70251</v>
          </cell>
          <cell r="B248" t="str">
            <v>ARRUELA LISA D=1/4"</v>
          </cell>
          <cell r="C248" t="str">
            <v>Un</v>
          </cell>
          <cell r="D248">
            <v>0.06</v>
          </cell>
          <cell r="E248">
            <v>0</v>
          </cell>
          <cell r="F248">
            <v>0.06</v>
          </cell>
        </row>
        <row r="249">
          <cell r="A249">
            <v>70252</v>
          </cell>
          <cell r="B249" t="str">
            <v>ARRUELA LISA D=5/16"</v>
          </cell>
          <cell r="C249" t="str">
            <v>Un</v>
          </cell>
          <cell r="D249">
            <v>0.06</v>
          </cell>
          <cell r="E249">
            <v>0</v>
          </cell>
          <cell r="F249">
            <v>0.06</v>
          </cell>
        </row>
        <row r="250">
          <cell r="A250">
            <v>70260</v>
          </cell>
          <cell r="B250" t="str">
            <v>BARRA DE COBRE 1" X 1/8" (0,8052 KG/M)</v>
          </cell>
          <cell r="C250" t="str">
            <v>ML</v>
          </cell>
          <cell r="D250">
            <v>35.8</v>
          </cell>
          <cell r="E250">
            <v>16.37</v>
          </cell>
          <cell r="F250">
            <v>52.17</v>
          </cell>
        </row>
        <row r="251">
          <cell r="A251">
            <v>70261</v>
          </cell>
          <cell r="B251" t="str">
            <v>BARRA DE COBRE 1" X 3/16" (1,0432 KG/M)</v>
          </cell>
          <cell r="C251" t="str">
            <v>ML</v>
          </cell>
          <cell r="D251">
            <v>51.25</v>
          </cell>
          <cell r="E251">
            <v>16.37</v>
          </cell>
          <cell r="F251">
            <v>67.62</v>
          </cell>
        </row>
        <row r="252">
          <cell r="A252">
            <v>70262</v>
          </cell>
          <cell r="B252" t="str">
            <v>BARRA DE COBRE 1.1/2" X 1/8" (1,0483 KG/M)</v>
          </cell>
          <cell r="C252" t="str">
            <v>ML</v>
          </cell>
          <cell r="D252">
            <v>53</v>
          </cell>
          <cell r="E252">
            <v>16.37</v>
          </cell>
          <cell r="F252">
            <v>69.37</v>
          </cell>
        </row>
        <row r="253">
          <cell r="A253">
            <v>70263</v>
          </cell>
          <cell r="B253" t="str">
            <v>BARRA DE COBRE 1.1/2" X 3/16" (1,5648 KG/M)</v>
          </cell>
          <cell r="C253" t="str">
            <v>ML</v>
          </cell>
          <cell r="D253">
            <v>74.54</v>
          </cell>
          <cell r="E253">
            <v>16.37</v>
          </cell>
          <cell r="F253">
            <v>90.91</v>
          </cell>
        </row>
        <row r="254">
          <cell r="A254">
            <v>70264</v>
          </cell>
          <cell r="B254" t="str">
            <v>BARRA DE COBRE 1.1/4" X 1/8" (0,8690 KG/M)</v>
          </cell>
          <cell r="C254" t="str">
            <v>ML</v>
          </cell>
          <cell r="D254">
            <v>47.16</v>
          </cell>
          <cell r="E254">
            <v>16.37</v>
          </cell>
          <cell r="F254">
            <v>63.53</v>
          </cell>
        </row>
        <row r="255">
          <cell r="A255">
            <v>70265</v>
          </cell>
          <cell r="B255" t="str">
            <v>BARRA DE COBRE 1.1/4" X 3/16" (1,3040 KG/M)</v>
          </cell>
          <cell r="C255" t="str">
            <v>ML</v>
          </cell>
          <cell r="D255">
            <v>63.93</v>
          </cell>
          <cell r="E255">
            <v>16.37</v>
          </cell>
          <cell r="F255">
            <v>80.3</v>
          </cell>
        </row>
        <row r="256">
          <cell r="A256">
            <v>70266</v>
          </cell>
          <cell r="B256" t="str">
            <v>BARRA DE COBRE 1/2" X 3/16" (0,5216 KG/M)</v>
          </cell>
          <cell r="C256" t="str">
            <v>ML</v>
          </cell>
          <cell r="D256">
            <v>33.71</v>
          </cell>
          <cell r="E256">
            <v>16.37</v>
          </cell>
          <cell r="F256">
            <v>50.08</v>
          </cell>
        </row>
        <row r="257">
          <cell r="A257">
            <v>70267</v>
          </cell>
          <cell r="B257" t="str">
            <v>BARRA DE COBRE 2" X 1/8" (1,3905 KG/M)</v>
          </cell>
          <cell r="C257" t="str">
            <v>ML</v>
          </cell>
          <cell r="D257">
            <v>75.45</v>
          </cell>
          <cell r="E257">
            <v>16.37</v>
          </cell>
          <cell r="F257">
            <v>91.82</v>
          </cell>
        </row>
        <row r="258">
          <cell r="A258">
            <v>70268</v>
          </cell>
          <cell r="B258" t="str">
            <v>BARRA DE COBRE 2" X 3/16" (2,0865 KG/M)</v>
          </cell>
          <cell r="C258" t="str">
            <v>ML</v>
          </cell>
          <cell r="D258">
            <v>99.27</v>
          </cell>
          <cell r="E258">
            <v>16.37</v>
          </cell>
          <cell r="F258">
            <v>115.64</v>
          </cell>
        </row>
        <row r="259">
          <cell r="A259">
            <v>70269</v>
          </cell>
          <cell r="B259" t="str">
            <v>BARRA DE COBRE 3/4" X 3/16" (0,7823 KG/M)</v>
          </cell>
          <cell r="C259" t="str">
            <v>ML</v>
          </cell>
          <cell r="D259">
            <v>38.31</v>
          </cell>
          <cell r="E259">
            <v>16.37</v>
          </cell>
          <cell r="F259">
            <v>54.68</v>
          </cell>
        </row>
        <row r="260">
          <cell r="A260">
            <v>70270</v>
          </cell>
          <cell r="B260" t="str">
            <v>BARRA DE COBRE 3/4"X1/8" (0,5214 KG/M)</v>
          </cell>
          <cell r="C260" t="str">
            <v>ML</v>
          </cell>
          <cell r="D260">
            <v>26.8</v>
          </cell>
          <cell r="E260">
            <v>16.37</v>
          </cell>
          <cell r="F260">
            <v>43.17</v>
          </cell>
        </row>
        <row r="261">
          <cell r="A261">
            <v>70271</v>
          </cell>
          <cell r="B261" t="str">
            <v>BARRA DE COBRE 2" X 1/4" ( 2,870 KG/M)</v>
          </cell>
          <cell r="C261" t="str">
            <v>m</v>
          </cell>
          <cell r="D261">
            <v>138.5</v>
          </cell>
          <cell r="E261">
            <v>16.37</v>
          </cell>
          <cell r="F261">
            <v>154.87</v>
          </cell>
        </row>
        <row r="262">
          <cell r="A262">
            <v>70281</v>
          </cell>
          <cell r="B262" t="str">
            <v>BASE P/GLOBO OU DROPS (1 LAMPADA) BOCA 10" CMCLS</v>
          </cell>
          <cell r="C262" t="str">
            <v>Un</v>
          </cell>
          <cell r="D262">
            <v>3.57</v>
          </cell>
          <cell r="E262">
            <v>3.41</v>
          </cell>
          <cell r="F262">
            <v>6.98</v>
          </cell>
        </row>
        <row r="263">
          <cell r="A263">
            <v>70282</v>
          </cell>
          <cell r="B263" t="str">
            <v>BASE DE FERRO FUNDIDO P/MASTRO 1.1/2"</v>
          </cell>
          <cell r="C263" t="str">
            <v>Un</v>
          </cell>
          <cell r="D263">
            <v>43.42</v>
          </cell>
          <cell r="E263">
            <v>24.44</v>
          </cell>
          <cell r="F263">
            <v>67.86</v>
          </cell>
        </row>
        <row r="264">
          <cell r="A264">
            <v>70283</v>
          </cell>
          <cell r="B264" t="str">
            <v>BLOCO BER-10 (BLOCO DE ENGATE RAPIDO)</v>
          </cell>
          <cell r="C264" t="str">
            <v>Un</v>
          </cell>
          <cell r="D264">
            <v>5</v>
          </cell>
          <cell r="E264">
            <v>12.22</v>
          </cell>
          <cell r="F264">
            <v>17.22</v>
          </cell>
        </row>
        <row r="265">
          <cell r="A265">
            <v>70284</v>
          </cell>
          <cell r="B265" t="str">
            <v>BLOCO TELEFONICO BLI-10 C/CANALETA</v>
          </cell>
          <cell r="C265" t="str">
            <v>Un</v>
          </cell>
          <cell r="D265">
            <v>3.25</v>
          </cell>
          <cell r="E265">
            <v>12.22</v>
          </cell>
          <cell r="F265">
            <v>15.47</v>
          </cell>
        </row>
        <row r="266">
          <cell r="A266">
            <v>70285</v>
          </cell>
          <cell r="B266" t="str">
            <v>BORNE TERMINAL SAK 2,5 MM2</v>
          </cell>
          <cell r="C266" t="str">
            <v>Un</v>
          </cell>
          <cell r="D266">
            <v>2.85</v>
          </cell>
          <cell r="E266">
            <v>7.33</v>
          </cell>
          <cell r="F266">
            <v>10.18</v>
          </cell>
        </row>
        <row r="267">
          <cell r="A267">
            <v>70286</v>
          </cell>
          <cell r="B267" t="str">
            <v>BORNE TERMINAL SAK 4 MM2</v>
          </cell>
          <cell r="C267" t="str">
            <v>Un</v>
          </cell>
          <cell r="D267">
            <v>3.48</v>
          </cell>
          <cell r="E267">
            <v>7.33</v>
          </cell>
          <cell r="F267">
            <v>10.81</v>
          </cell>
        </row>
        <row r="268">
          <cell r="A268">
            <v>70287</v>
          </cell>
          <cell r="B268" t="str">
            <v>BORNE TERMINAL SAK 6 MM2</v>
          </cell>
          <cell r="C268" t="str">
            <v>Un</v>
          </cell>
          <cell r="D268">
            <v>4.66</v>
          </cell>
          <cell r="E268">
            <v>7.33</v>
          </cell>
          <cell r="F268">
            <v>11.99</v>
          </cell>
        </row>
        <row r="269">
          <cell r="A269">
            <v>70288</v>
          </cell>
          <cell r="B269" t="str">
            <v>BORNE TERMINAL SAK 10 MM2</v>
          </cell>
          <cell r="C269" t="str">
            <v>Un</v>
          </cell>
          <cell r="D269">
            <v>6.11</v>
          </cell>
          <cell r="E269">
            <v>8.55</v>
          </cell>
          <cell r="F269">
            <v>14.66</v>
          </cell>
        </row>
        <row r="270">
          <cell r="A270">
            <v>70289</v>
          </cell>
          <cell r="B270" t="str">
            <v>BORNE TERMINAL SAK 16 MM2</v>
          </cell>
          <cell r="C270" t="str">
            <v>Un</v>
          </cell>
          <cell r="D270">
            <v>6.79</v>
          </cell>
          <cell r="E270">
            <v>8.55</v>
          </cell>
          <cell r="F270">
            <v>15.34</v>
          </cell>
        </row>
        <row r="271">
          <cell r="A271">
            <v>70290</v>
          </cell>
          <cell r="B271" t="str">
            <v>BORNE TERMINAL SAK 25 MM2</v>
          </cell>
          <cell r="C271" t="str">
            <v>Un</v>
          </cell>
          <cell r="D271">
            <v>14.8</v>
          </cell>
          <cell r="E271">
            <v>8.55</v>
          </cell>
          <cell r="F271">
            <v>23.35</v>
          </cell>
        </row>
        <row r="272">
          <cell r="A272">
            <v>70291</v>
          </cell>
          <cell r="B272" t="str">
            <v>BORNE TERMINAL SAK 35 MM2</v>
          </cell>
          <cell r="C272" t="str">
            <v>Un</v>
          </cell>
          <cell r="D272">
            <v>14.9</v>
          </cell>
          <cell r="E272">
            <v>9.77</v>
          </cell>
          <cell r="F272">
            <v>24.67</v>
          </cell>
        </row>
        <row r="273">
          <cell r="A273">
            <v>70292</v>
          </cell>
          <cell r="B273" t="str">
            <v>BORNE TERMINAL SAK 50 MM2</v>
          </cell>
          <cell r="C273" t="str">
            <v>Un</v>
          </cell>
          <cell r="D273">
            <v>33.94</v>
          </cell>
          <cell r="E273">
            <v>9.77</v>
          </cell>
          <cell r="F273">
            <v>43.71</v>
          </cell>
        </row>
        <row r="274">
          <cell r="A274">
            <v>70293</v>
          </cell>
          <cell r="B274" t="str">
            <v>BORNE TERMINAL SAK 70 MM2</v>
          </cell>
          <cell r="C274" t="str">
            <v>Un</v>
          </cell>
          <cell r="D274">
            <v>48.11</v>
          </cell>
          <cell r="E274">
            <v>9.77</v>
          </cell>
          <cell r="F274">
            <v>57.88</v>
          </cell>
        </row>
        <row r="275">
          <cell r="A275">
            <v>70295</v>
          </cell>
          <cell r="B275" t="str">
            <v>BORNE TERMINAL SAK 95 MM2</v>
          </cell>
          <cell r="C275" t="str">
            <v>Un</v>
          </cell>
          <cell r="D275">
            <v>54.77</v>
          </cell>
          <cell r="E275">
            <v>12.22</v>
          </cell>
          <cell r="F275">
            <v>66.99</v>
          </cell>
        </row>
        <row r="276">
          <cell r="A276">
            <v>70296</v>
          </cell>
          <cell r="B276" t="str">
            <v>BORNE TERMINAL SAK 120 MM2</v>
          </cell>
          <cell r="C276" t="str">
            <v>Un</v>
          </cell>
          <cell r="D276">
            <v>77.91</v>
          </cell>
          <cell r="E276">
            <v>12.22</v>
          </cell>
          <cell r="F276">
            <v>90.13</v>
          </cell>
        </row>
        <row r="277">
          <cell r="A277">
            <v>70297</v>
          </cell>
          <cell r="B277" t="str">
            <v>BORNE TERMINAL SAK 150 MM2</v>
          </cell>
          <cell r="C277" t="str">
            <v>Un</v>
          </cell>
          <cell r="D277">
            <v>84.93</v>
          </cell>
          <cell r="E277">
            <v>12.22</v>
          </cell>
          <cell r="F277">
            <v>97.15</v>
          </cell>
        </row>
        <row r="278">
          <cell r="A278">
            <v>70303</v>
          </cell>
          <cell r="B278" t="str">
            <v>BOTOEIRA "LIGA-DESLIGA" DE EMBUTIR</v>
          </cell>
          <cell r="C278" t="str">
            <v>Un</v>
          </cell>
          <cell r="D278">
            <v>34.15</v>
          </cell>
          <cell r="E278">
            <v>24.44</v>
          </cell>
          <cell r="F278">
            <v>58.59</v>
          </cell>
        </row>
        <row r="279">
          <cell r="A279">
            <v>70304</v>
          </cell>
          <cell r="B279" t="str">
            <v>BOTOEIRA "LIGA-DESLIGA" P/INSTALACAO APARENTE</v>
          </cell>
          <cell r="C279" t="str">
            <v>Un</v>
          </cell>
          <cell r="D279">
            <v>85.59</v>
          </cell>
          <cell r="E279">
            <v>24.44</v>
          </cell>
          <cell r="F279">
            <v>110.03</v>
          </cell>
        </row>
        <row r="280">
          <cell r="A280">
            <v>70305</v>
          </cell>
          <cell r="B280" t="str">
            <v>BOTOEIRA "LIGA-DESLIGA" P/INST.EM PORTA DE QUADRO</v>
          </cell>
          <cell r="C280" t="str">
            <v>Un</v>
          </cell>
          <cell r="D280">
            <v>34.15</v>
          </cell>
          <cell r="E280">
            <v>24.44</v>
          </cell>
          <cell r="F280">
            <v>58.59</v>
          </cell>
        </row>
        <row r="281">
          <cell r="A281">
            <v>70320</v>
          </cell>
          <cell r="B281" t="str">
            <v>BOX CURVO DIAMETRO 1/2"</v>
          </cell>
          <cell r="C281" t="str">
            <v>Un</v>
          </cell>
          <cell r="D281">
            <v>3.96</v>
          </cell>
          <cell r="E281">
            <v>1.71</v>
          </cell>
          <cell r="F281">
            <v>5.67</v>
          </cell>
        </row>
        <row r="282">
          <cell r="A282">
            <v>70321</v>
          </cell>
          <cell r="B282" t="str">
            <v>BOX CURVO DIAMETRO 3/4"</v>
          </cell>
          <cell r="C282" t="str">
            <v>Un</v>
          </cell>
          <cell r="D282">
            <v>4.65</v>
          </cell>
          <cell r="E282">
            <v>2.45</v>
          </cell>
          <cell r="F282">
            <v>7.1</v>
          </cell>
        </row>
        <row r="283">
          <cell r="A283">
            <v>70325</v>
          </cell>
          <cell r="B283" t="str">
            <v>BOX CURVO DIAMETRO 1"</v>
          </cell>
          <cell r="C283" t="str">
            <v>Un</v>
          </cell>
          <cell r="D283">
            <v>5.31</v>
          </cell>
          <cell r="E283">
            <v>3.17</v>
          </cell>
          <cell r="F283">
            <v>8.48</v>
          </cell>
        </row>
        <row r="284">
          <cell r="A284">
            <v>70330</v>
          </cell>
          <cell r="B284" t="str">
            <v>BOX RETO DIAMETRO 1/2"</v>
          </cell>
          <cell r="C284" t="str">
            <v>Un</v>
          </cell>
          <cell r="D284">
            <v>1.82</v>
          </cell>
          <cell r="E284">
            <v>0.49</v>
          </cell>
          <cell r="F284">
            <v>2.31</v>
          </cell>
        </row>
        <row r="285">
          <cell r="A285">
            <v>70331</v>
          </cell>
          <cell r="B285" t="str">
            <v>BOX RETO DIAMETRO 3/4"</v>
          </cell>
          <cell r="C285" t="str">
            <v>Un</v>
          </cell>
          <cell r="D285">
            <v>1.85</v>
          </cell>
          <cell r="E285">
            <v>0.74</v>
          </cell>
          <cell r="F285">
            <v>2.59</v>
          </cell>
        </row>
        <row r="286">
          <cell r="A286">
            <v>70335</v>
          </cell>
          <cell r="B286" t="str">
            <v>BOX RETO DIAMETRO 1"</v>
          </cell>
          <cell r="C286" t="str">
            <v>Un</v>
          </cell>
          <cell r="D286">
            <v>2.55</v>
          </cell>
          <cell r="E286">
            <v>1.22</v>
          </cell>
          <cell r="F286">
            <v>3.77</v>
          </cell>
        </row>
        <row r="287">
          <cell r="A287">
            <v>70350</v>
          </cell>
          <cell r="B287" t="str">
            <v>BRACADEIRA METALICA TIPO "C" DIAM.1/2"</v>
          </cell>
          <cell r="C287" t="str">
            <v>Un</v>
          </cell>
          <cell r="D287">
            <v>0.15</v>
          </cell>
          <cell r="E287">
            <v>0.24</v>
          </cell>
          <cell r="F287">
            <v>0.39</v>
          </cell>
        </row>
        <row r="288">
          <cell r="A288">
            <v>70351</v>
          </cell>
          <cell r="B288" t="str">
            <v>BRACADEIRA METALICA TIPO "C" DIAM. 3/4"</v>
          </cell>
          <cell r="C288" t="str">
            <v>Un</v>
          </cell>
          <cell r="D288">
            <v>0.25</v>
          </cell>
          <cell r="E288">
            <v>0.24</v>
          </cell>
          <cell r="F288">
            <v>0.49</v>
          </cell>
        </row>
        <row r="289">
          <cell r="A289" t="str">
            <v>Código auxiliar</v>
          </cell>
          <cell r="B289" t="str">
            <v>Serviço</v>
          </cell>
          <cell r="C289" t="str">
            <v>Unidade</v>
          </cell>
          <cell r="D289" t="str">
            <v>Material</v>
          </cell>
          <cell r="E289" t="str">
            <v>Mão-de-obra</v>
          </cell>
          <cell r="F289" t="str">
            <v>Total</v>
          </cell>
        </row>
        <row r="290">
          <cell r="A290">
            <v>70352</v>
          </cell>
          <cell r="B290" t="str">
            <v>BRACADEIRA METALICA TIPO "C" DIAM. 1"</v>
          </cell>
          <cell r="C290" t="str">
            <v>Un</v>
          </cell>
          <cell r="D290">
            <v>0.25</v>
          </cell>
          <cell r="E290">
            <v>0.24</v>
          </cell>
          <cell r="F290">
            <v>0.49</v>
          </cell>
        </row>
        <row r="291">
          <cell r="A291">
            <v>70353</v>
          </cell>
          <cell r="B291" t="str">
            <v>BRACADEIRA METALICA TIPO "C" DIAM. 1.1/4"</v>
          </cell>
          <cell r="C291" t="str">
            <v>Un</v>
          </cell>
          <cell r="D291">
            <v>0.29</v>
          </cell>
          <cell r="E291">
            <v>0.74</v>
          </cell>
          <cell r="F291">
            <v>1.03</v>
          </cell>
        </row>
        <row r="292">
          <cell r="A292">
            <v>70354</v>
          </cell>
          <cell r="B292" t="str">
            <v>BRACADEIRA METALICA TIPO "C" DIAM. 1.1/2"</v>
          </cell>
          <cell r="C292" t="str">
            <v>Un</v>
          </cell>
          <cell r="D292">
            <v>0.35</v>
          </cell>
          <cell r="E292">
            <v>0.98</v>
          </cell>
          <cell r="F292">
            <v>1.33</v>
          </cell>
        </row>
        <row r="293">
          <cell r="A293">
            <v>70355</v>
          </cell>
          <cell r="B293" t="str">
            <v>BRACADEIRA METALICA TIPO "C" DIAM. 2"</v>
          </cell>
          <cell r="C293" t="str">
            <v>Un</v>
          </cell>
          <cell r="D293">
            <v>1.23</v>
          </cell>
          <cell r="E293">
            <v>1.47</v>
          </cell>
          <cell r="F293">
            <v>2.7</v>
          </cell>
        </row>
        <row r="294">
          <cell r="A294">
            <v>70356</v>
          </cell>
          <cell r="B294" t="str">
            <v>BRACADEIRA METALICA TIPO "C" DIAM. 2.1/2"</v>
          </cell>
          <cell r="C294" t="str">
            <v>Un</v>
          </cell>
          <cell r="D294">
            <v>1.31</v>
          </cell>
          <cell r="E294">
            <v>2.93</v>
          </cell>
          <cell r="F294">
            <v>4.24</v>
          </cell>
        </row>
        <row r="295">
          <cell r="A295">
            <v>70357</v>
          </cell>
          <cell r="B295" t="str">
            <v>BRACADEIRA METALICA TIPO "C" DIAM. 3"</v>
          </cell>
          <cell r="C295" t="str">
            <v>Un</v>
          </cell>
          <cell r="D295">
            <v>1.37</v>
          </cell>
          <cell r="E295">
            <v>4.4</v>
          </cell>
          <cell r="F295">
            <v>5.77</v>
          </cell>
        </row>
        <row r="296">
          <cell r="A296">
            <v>70358</v>
          </cell>
          <cell r="B296" t="str">
            <v>BRACADEIRA METALICA TIPO "C" DIAM. 4"</v>
          </cell>
          <cell r="C296" t="str">
            <v>Un</v>
          </cell>
          <cell r="D296">
            <v>1.65</v>
          </cell>
          <cell r="E296">
            <v>6.12</v>
          </cell>
          <cell r="F296">
            <v>7.77</v>
          </cell>
        </row>
        <row r="297">
          <cell r="A297">
            <v>70370</v>
          </cell>
          <cell r="B297" t="str">
            <v>BRACADEIRA METALICA TIPO "D" DIAM. 1/2"</v>
          </cell>
          <cell r="C297" t="str">
            <v>Un</v>
          </cell>
          <cell r="D297">
            <v>0.27</v>
          </cell>
          <cell r="E297">
            <v>0.24</v>
          </cell>
          <cell r="F297">
            <v>0.51</v>
          </cell>
        </row>
        <row r="298">
          <cell r="A298">
            <v>70371</v>
          </cell>
          <cell r="B298" t="str">
            <v>BRACADEIRA METALICA TIPO "D" DIAM. 3/4"</v>
          </cell>
          <cell r="C298" t="str">
            <v>Un</v>
          </cell>
          <cell r="D298">
            <v>0.34</v>
          </cell>
          <cell r="E298">
            <v>0.24</v>
          </cell>
          <cell r="F298">
            <v>0.58</v>
          </cell>
        </row>
        <row r="299">
          <cell r="A299">
            <v>70372</v>
          </cell>
          <cell r="B299" t="str">
            <v>BRACADEIRA METALICA TIPO "D" DIAM. 1"</v>
          </cell>
          <cell r="C299" t="str">
            <v>Un</v>
          </cell>
          <cell r="D299">
            <v>0.39</v>
          </cell>
          <cell r="E299">
            <v>0.24</v>
          </cell>
          <cell r="F299">
            <v>0.63</v>
          </cell>
        </row>
        <row r="300">
          <cell r="A300">
            <v>70373</v>
          </cell>
          <cell r="B300" t="str">
            <v>BRACADEIRA METALICA TIPO "D" DIAM. 1.1/4"</v>
          </cell>
          <cell r="C300" t="str">
            <v>Un</v>
          </cell>
          <cell r="D300">
            <v>0.68</v>
          </cell>
          <cell r="E300">
            <v>0.74</v>
          </cell>
          <cell r="F300">
            <v>1.42</v>
          </cell>
        </row>
        <row r="301">
          <cell r="A301">
            <v>70374</v>
          </cell>
          <cell r="B301" t="str">
            <v>BRACADEIRA METALICA TIPO "D" DIAM. 1.1/2"</v>
          </cell>
          <cell r="C301" t="str">
            <v>Un</v>
          </cell>
          <cell r="D301">
            <v>0.7</v>
          </cell>
          <cell r="E301">
            <v>0.98</v>
          </cell>
          <cell r="F301">
            <v>1.68</v>
          </cell>
        </row>
        <row r="302">
          <cell r="A302">
            <v>70375</v>
          </cell>
          <cell r="B302" t="str">
            <v>BRACADEIRA METALICA TIPO "D" DIAM. 2"</v>
          </cell>
          <cell r="C302" t="str">
            <v>Un</v>
          </cell>
          <cell r="D302">
            <v>1.04</v>
          </cell>
          <cell r="E302">
            <v>1.47</v>
          </cell>
          <cell r="F302">
            <v>2.51</v>
          </cell>
        </row>
        <row r="303">
          <cell r="A303">
            <v>70376</v>
          </cell>
          <cell r="B303" t="str">
            <v>BRACADEIRA METALICA TIPO "D" DIAM. 2.1/2"</v>
          </cell>
          <cell r="C303" t="str">
            <v>Un</v>
          </cell>
          <cell r="D303">
            <v>1.04</v>
          </cell>
          <cell r="E303">
            <v>2.93</v>
          </cell>
          <cell r="F303">
            <v>3.97</v>
          </cell>
        </row>
        <row r="304">
          <cell r="A304">
            <v>70377</v>
          </cell>
          <cell r="B304" t="str">
            <v>BRACADEIRA METALICA TIPO "D" DIAM. 3"</v>
          </cell>
          <cell r="C304" t="str">
            <v>Un</v>
          </cell>
          <cell r="D304">
            <v>1.25</v>
          </cell>
          <cell r="E304">
            <v>4.4</v>
          </cell>
          <cell r="F304">
            <v>5.65</v>
          </cell>
        </row>
        <row r="305">
          <cell r="A305">
            <v>70378</v>
          </cell>
          <cell r="B305" t="str">
            <v>BRACADEIRA METALICA TIPO "D" DIAM. 4"</v>
          </cell>
          <cell r="C305" t="str">
            <v>Un</v>
          </cell>
          <cell r="D305">
            <v>1.76</v>
          </cell>
          <cell r="E305">
            <v>6.12</v>
          </cell>
          <cell r="F305">
            <v>7.88</v>
          </cell>
        </row>
        <row r="306">
          <cell r="A306">
            <v>70379</v>
          </cell>
          <cell r="B306" t="str">
            <v>BRAÇADEIRA PARA 3 ESTAIS 1.1/2"</v>
          </cell>
          <cell r="C306" t="str">
            <v>Un</v>
          </cell>
          <cell r="D306">
            <v>5.76</v>
          </cell>
          <cell r="E306">
            <v>8.55</v>
          </cell>
          <cell r="F306">
            <v>14.31</v>
          </cell>
        </row>
        <row r="307">
          <cell r="A307">
            <v>70380</v>
          </cell>
          <cell r="B307" t="str">
            <v>BRAÇADEIRA METÁLICA CIRCULAR 2" C/CHUMBADOR</v>
          </cell>
          <cell r="C307" t="str">
            <v>Un</v>
          </cell>
          <cell r="D307">
            <v>4.04</v>
          </cell>
          <cell r="E307">
            <v>8.55</v>
          </cell>
          <cell r="F307">
            <v>12.59</v>
          </cell>
        </row>
        <row r="308">
          <cell r="A308">
            <v>70383</v>
          </cell>
          <cell r="B308" t="str">
            <v>BRACO CURVO GALVANIZADO P/LUMINARIA AO TEMPO (2" E 3 METROS)</v>
          </cell>
          <cell r="C308" t="str">
            <v>Un</v>
          </cell>
          <cell r="D308">
            <v>102</v>
          </cell>
          <cell r="E308">
            <v>12.22</v>
          </cell>
          <cell r="F308">
            <v>114.22</v>
          </cell>
        </row>
        <row r="309">
          <cell r="A309">
            <v>70384</v>
          </cell>
          <cell r="B309" t="str">
            <v>BRACO RETO GALVANIZADO P/LUMINARIA AO TEMPO (3/4" E 1 METRO)</v>
          </cell>
          <cell r="C309" t="str">
            <v>Un</v>
          </cell>
          <cell r="D309">
            <v>15</v>
          </cell>
          <cell r="E309">
            <v>12.22</v>
          </cell>
          <cell r="F309">
            <v>27.22</v>
          </cell>
        </row>
        <row r="310">
          <cell r="A310">
            <v>70386</v>
          </cell>
          <cell r="B310" t="str">
            <v>BRAÇO C AÇO GALVANIZADO , CONFORME NTD-17</v>
          </cell>
          <cell r="C310" t="str">
            <v>un</v>
          </cell>
          <cell r="D310">
            <v>78</v>
          </cell>
          <cell r="E310">
            <v>4.89</v>
          </cell>
          <cell r="F310">
            <v>82.89</v>
          </cell>
        </row>
        <row r="311">
          <cell r="A311">
            <v>70390</v>
          </cell>
          <cell r="B311" t="str">
            <v>BUCHA DE NYLON S-5</v>
          </cell>
          <cell r="C311" t="str">
            <v>Un</v>
          </cell>
          <cell r="D311">
            <v>0.04</v>
          </cell>
          <cell r="E311">
            <v>0.23</v>
          </cell>
          <cell r="F311">
            <v>0.27</v>
          </cell>
        </row>
        <row r="312">
          <cell r="A312">
            <v>70391</v>
          </cell>
          <cell r="B312" t="str">
            <v>BUCHA DE NYLON S-6</v>
          </cell>
          <cell r="C312" t="str">
            <v>Un</v>
          </cell>
          <cell r="D312">
            <v>0.05</v>
          </cell>
          <cell r="E312">
            <v>0.23</v>
          </cell>
          <cell r="F312">
            <v>0.28</v>
          </cell>
        </row>
        <row r="313">
          <cell r="A313">
            <v>70392</v>
          </cell>
          <cell r="B313" t="str">
            <v>BUCHA DE NYLON S-8</v>
          </cell>
          <cell r="C313" t="str">
            <v>Un</v>
          </cell>
          <cell r="D313">
            <v>0.05</v>
          </cell>
          <cell r="E313">
            <v>0.23</v>
          </cell>
          <cell r="F313">
            <v>0.28</v>
          </cell>
        </row>
        <row r="314">
          <cell r="A314">
            <v>70393</v>
          </cell>
          <cell r="B314" t="str">
            <v>BUCHA DE NYLON S-10</v>
          </cell>
          <cell r="C314" t="str">
            <v>Un</v>
          </cell>
          <cell r="D314">
            <v>0.08</v>
          </cell>
          <cell r="E314">
            <v>0.49</v>
          </cell>
          <cell r="F314">
            <v>0.57</v>
          </cell>
        </row>
        <row r="315">
          <cell r="A315">
            <v>70394</v>
          </cell>
          <cell r="B315" t="str">
            <v>BUCHA DE NYLON S-12</v>
          </cell>
          <cell r="C315" t="str">
            <v>Un</v>
          </cell>
          <cell r="D315">
            <v>0.12</v>
          </cell>
          <cell r="E315">
            <v>0.49</v>
          </cell>
          <cell r="F315">
            <v>0.61</v>
          </cell>
        </row>
        <row r="316">
          <cell r="A316">
            <v>70420</v>
          </cell>
          <cell r="B316" t="str">
            <v>BUCHA E ARRUELA METALICA DIAM. 1/2"</v>
          </cell>
          <cell r="C316" t="str">
            <v>PR</v>
          </cell>
          <cell r="D316">
            <v>0.11</v>
          </cell>
          <cell r="E316">
            <v>0.24</v>
          </cell>
          <cell r="F316">
            <v>0.35</v>
          </cell>
        </row>
        <row r="317">
          <cell r="A317">
            <v>70421</v>
          </cell>
          <cell r="B317" t="str">
            <v>BUCHA E ARRUELA METALICA DIAM. 3/4"</v>
          </cell>
          <cell r="C317" t="str">
            <v>PR</v>
          </cell>
          <cell r="D317">
            <v>0.21</v>
          </cell>
          <cell r="E317">
            <v>0.24</v>
          </cell>
          <cell r="F317">
            <v>0.45</v>
          </cell>
        </row>
        <row r="318">
          <cell r="A318">
            <v>70422</v>
          </cell>
          <cell r="B318" t="str">
            <v>BUCHA E ARRUELA METALICA DIAM. 1"</v>
          </cell>
          <cell r="C318" t="str">
            <v>PR</v>
          </cell>
          <cell r="D318">
            <v>0.39</v>
          </cell>
          <cell r="E318">
            <v>0.24</v>
          </cell>
          <cell r="F318">
            <v>0.63</v>
          </cell>
        </row>
        <row r="319">
          <cell r="A319">
            <v>70423</v>
          </cell>
          <cell r="B319" t="str">
            <v>BUCHA E ARRUELA METALICA DIAM. 1.1/4"</v>
          </cell>
          <cell r="C319" t="str">
            <v>PR</v>
          </cell>
          <cell r="D319">
            <v>0.5</v>
          </cell>
          <cell r="E319">
            <v>0.74</v>
          </cell>
          <cell r="F319">
            <v>1.24</v>
          </cell>
        </row>
        <row r="320">
          <cell r="A320">
            <v>70424</v>
          </cell>
          <cell r="B320" t="str">
            <v>BUCHA E ARRUELA METALICA DIAM. 1.1/2"</v>
          </cell>
          <cell r="C320" t="str">
            <v>PR</v>
          </cell>
          <cell r="D320">
            <v>0.65</v>
          </cell>
          <cell r="E320">
            <v>0.98</v>
          </cell>
          <cell r="F320">
            <v>1.63</v>
          </cell>
        </row>
        <row r="321">
          <cell r="A321">
            <v>70425</v>
          </cell>
          <cell r="B321" t="str">
            <v>BUCHA E ARRUELA METALICA DIAM. 2"</v>
          </cell>
          <cell r="C321" t="str">
            <v>PR</v>
          </cell>
          <cell r="D321">
            <v>0.95</v>
          </cell>
          <cell r="E321">
            <v>1.47</v>
          </cell>
          <cell r="F321">
            <v>2.42</v>
          </cell>
        </row>
        <row r="322">
          <cell r="A322">
            <v>70426</v>
          </cell>
          <cell r="B322" t="str">
            <v>BUCHA E ARRUELA METALICA DIAM. 2.1/2"</v>
          </cell>
          <cell r="C322" t="str">
            <v>PR</v>
          </cell>
          <cell r="D322">
            <v>2.87</v>
          </cell>
          <cell r="E322">
            <v>2.93</v>
          </cell>
          <cell r="F322">
            <v>5.8</v>
          </cell>
        </row>
        <row r="323">
          <cell r="A323">
            <v>70427</v>
          </cell>
          <cell r="B323" t="str">
            <v>BUCHA E ARRUELA METALICA DIAM. 3"</v>
          </cell>
          <cell r="C323" t="str">
            <v>PR</v>
          </cell>
          <cell r="D323">
            <v>4.47</v>
          </cell>
          <cell r="E323">
            <v>4.4</v>
          </cell>
          <cell r="F323">
            <v>8.87</v>
          </cell>
        </row>
        <row r="324">
          <cell r="A324">
            <v>70428</v>
          </cell>
          <cell r="B324" t="str">
            <v>BUCHA E ARRUELA METALICA DIAM. 4"</v>
          </cell>
          <cell r="C324" t="str">
            <v>PR</v>
          </cell>
          <cell r="D324">
            <v>6.46</v>
          </cell>
          <cell r="E324">
            <v>6.12</v>
          </cell>
          <cell r="F324">
            <v>12.58</v>
          </cell>
        </row>
        <row r="325">
          <cell r="A325">
            <v>70450</v>
          </cell>
          <cell r="B325" t="str">
            <v>BUCHA P/TIJOLO FURADO S-6</v>
          </cell>
          <cell r="C325" t="str">
            <v>Un</v>
          </cell>
          <cell r="D325">
            <v>0.07</v>
          </cell>
          <cell r="E325">
            <v>0.23</v>
          </cell>
          <cell r="F325">
            <v>0.3</v>
          </cell>
        </row>
        <row r="326">
          <cell r="A326">
            <v>70451</v>
          </cell>
          <cell r="B326" t="str">
            <v>BUCHA P/TIJOLO FURADO S-8</v>
          </cell>
          <cell r="C326" t="str">
            <v>Un</v>
          </cell>
          <cell r="D326">
            <v>0.12</v>
          </cell>
          <cell r="E326">
            <v>0.23</v>
          </cell>
          <cell r="F326">
            <v>0.35</v>
          </cell>
        </row>
        <row r="327">
          <cell r="A327">
            <v>70452</v>
          </cell>
          <cell r="B327" t="str">
            <v>BUCHA P/TIJOLO FURADO S-10</v>
          </cell>
          <cell r="C327" t="str">
            <v>Un</v>
          </cell>
          <cell r="D327">
            <v>0.19</v>
          </cell>
          <cell r="E327">
            <v>0.49</v>
          </cell>
          <cell r="F327">
            <v>0.68</v>
          </cell>
        </row>
        <row r="328">
          <cell r="A328">
            <v>70500</v>
          </cell>
          <cell r="B328" t="str">
            <v>CABECOTE DE LIGA DE ALUMINIO DIAM. 3/4"</v>
          </cell>
          <cell r="C328" t="str">
            <v>Un</v>
          </cell>
          <cell r="D328">
            <v>2.3</v>
          </cell>
          <cell r="E328">
            <v>0.98</v>
          </cell>
          <cell r="F328">
            <v>3.28</v>
          </cell>
        </row>
        <row r="329">
          <cell r="A329">
            <v>70501</v>
          </cell>
          <cell r="B329" t="str">
            <v>CABECOTE DE LIGA DE ALUMINIO DIAM. 1"</v>
          </cell>
          <cell r="C329" t="str">
            <v>Un</v>
          </cell>
          <cell r="D329">
            <v>2.74</v>
          </cell>
          <cell r="E329">
            <v>1.47</v>
          </cell>
          <cell r="F329">
            <v>4.21</v>
          </cell>
        </row>
        <row r="330">
          <cell r="A330">
            <v>70502</v>
          </cell>
          <cell r="B330" t="str">
            <v>CABECOTE DE LIGA DE ALUMINIO DIAM. 1.1/4"</v>
          </cell>
          <cell r="C330" t="str">
            <v>Un</v>
          </cell>
          <cell r="D330">
            <v>3.56</v>
          </cell>
          <cell r="E330">
            <v>1.95</v>
          </cell>
          <cell r="F330">
            <v>5.51</v>
          </cell>
        </row>
        <row r="331">
          <cell r="A331">
            <v>70503</v>
          </cell>
          <cell r="B331" t="str">
            <v>CABECOTE DE LIGA DE ALUMINIO DIAM. 1.1/2"</v>
          </cell>
          <cell r="C331" t="str">
            <v>Un</v>
          </cell>
          <cell r="D331">
            <v>4.19</v>
          </cell>
          <cell r="E331">
            <v>2.69</v>
          </cell>
          <cell r="F331">
            <v>6.88</v>
          </cell>
        </row>
        <row r="332">
          <cell r="A332">
            <v>70504</v>
          </cell>
          <cell r="B332" t="str">
            <v>CABECOTE DE LIGA DE ALUMINIO DIAM. 2"</v>
          </cell>
          <cell r="C332" t="str">
            <v>Un</v>
          </cell>
          <cell r="D332">
            <v>7.6</v>
          </cell>
          <cell r="E332">
            <v>3.17</v>
          </cell>
          <cell r="F332">
            <v>10.77</v>
          </cell>
        </row>
        <row r="333">
          <cell r="A333">
            <v>70505</v>
          </cell>
          <cell r="B333" t="str">
            <v>CABECOTE DE LIGA DE ALUMINIO DIAM. 2.1/2"</v>
          </cell>
          <cell r="C333" t="str">
            <v>Un</v>
          </cell>
          <cell r="D333">
            <v>9.05</v>
          </cell>
          <cell r="E333">
            <v>6.12</v>
          </cell>
          <cell r="F333">
            <v>15.17</v>
          </cell>
        </row>
        <row r="334">
          <cell r="A334">
            <v>70506</v>
          </cell>
          <cell r="B334" t="str">
            <v>CABECOTE DE LIGA DE ALUMINIO DIAM. 3"</v>
          </cell>
          <cell r="C334" t="str">
            <v>Un</v>
          </cell>
          <cell r="D334">
            <v>13.58</v>
          </cell>
          <cell r="E334">
            <v>10.51</v>
          </cell>
          <cell r="F334">
            <v>24.09</v>
          </cell>
        </row>
        <row r="335">
          <cell r="A335">
            <v>70507</v>
          </cell>
          <cell r="B335" t="str">
            <v>CABECOTE DE LIGA DE ALUMINIO DIAM. 4"</v>
          </cell>
          <cell r="C335" t="str">
            <v>Un</v>
          </cell>
          <cell r="D335">
            <v>26</v>
          </cell>
          <cell r="E335">
            <v>13.44</v>
          </cell>
          <cell r="F335">
            <v>39.44</v>
          </cell>
        </row>
        <row r="336">
          <cell r="A336">
            <v>70509</v>
          </cell>
          <cell r="B336" t="str">
            <v>CABO EPR/XLPE (90°C) 1KV - 10MM2</v>
          </cell>
          <cell r="C336" t="str">
            <v>M</v>
          </cell>
          <cell r="D336">
            <v>3.76</v>
          </cell>
          <cell r="E336">
            <v>1.71</v>
          </cell>
          <cell r="F336">
            <v>5.47</v>
          </cell>
        </row>
        <row r="337">
          <cell r="A337">
            <v>70510</v>
          </cell>
          <cell r="B337" t="str">
            <v>CABO EPR/XLPE (90°C) 1 KV - 16 MM2</v>
          </cell>
          <cell r="C337" t="str">
            <v>M</v>
          </cell>
          <cell r="D337">
            <v>5.84</v>
          </cell>
          <cell r="E337">
            <v>1.95</v>
          </cell>
          <cell r="F337">
            <v>7.79</v>
          </cell>
        </row>
        <row r="338">
          <cell r="A338">
            <v>70511</v>
          </cell>
          <cell r="B338" t="str">
            <v>CABO EPR/XLPE (90°C) 1 KV - 25 MM2</v>
          </cell>
          <cell r="C338" t="str">
            <v>M</v>
          </cell>
          <cell r="D338">
            <v>8.99</v>
          </cell>
          <cell r="E338">
            <v>2.08</v>
          </cell>
          <cell r="F338">
            <v>11.07</v>
          </cell>
        </row>
        <row r="339">
          <cell r="A339">
            <v>70512</v>
          </cell>
          <cell r="B339" t="str">
            <v>CABO EPR/XLPE (90°C) 1 KV - 35 MM2</v>
          </cell>
          <cell r="C339" t="str">
            <v>M</v>
          </cell>
          <cell r="D339">
            <v>12.1</v>
          </cell>
          <cell r="E339">
            <v>2.57</v>
          </cell>
          <cell r="F339">
            <v>14.67</v>
          </cell>
        </row>
        <row r="340">
          <cell r="A340">
            <v>70513</v>
          </cell>
          <cell r="B340" t="str">
            <v>CABO EPR/XLPE (90°C) 1 KV - 50 MM2</v>
          </cell>
          <cell r="C340" t="str">
            <v>M</v>
          </cell>
          <cell r="D340">
            <v>16.37</v>
          </cell>
          <cell r="E340">
            <v>3.79</v>
          </cell>
          <cell r="F340">
            <v>20.16</v>
          </cell>
        </row>
        <row r="341">
          <cell r="A341">
            <v>70514</v>
          </cell>
          <cell r="B341" t="str">
            <v>CABO EPR/XLPE (90°C) 1 KV - 70 MM2</v>
          </cell>
          <cell r="C341" t="str">
            <v>M</v>
          </cell>
          <cell r="D341">
            <v>16.63</v>
          </cell>
          <cell r="E341">
            <v>4.15</v>
          </cell>
          <cell r="F341">
            <v>20.78</v>
          </cell>
        </row>
        <row r="342">
          <cell r="A342">
            <v>70515</v>
          </cell>
          <cell r="B342" t="str">
            <v>CABO EPR/XLPE (90°C) 1 KV - 95 MM2</v>
          </cell>
          <cell r="C342" t="str">
            <v>M</v>
          </cell>
          <cell r="D342">
            <v>33.27</v>
          </cell>
          <cell r="E342">
            <v>4.4</v>
          </cell>
          <cell r="F342">
            <v>37.67</v>
          </cell>
        </row>
        <row r="343">
          <cell r="A343">
            <v>70516</v>
          </cell>
          <cell r="B343" t="str">
            <v>CABO EPR/XLPE (90ºC) 1 KV - 120 MM2</v>
          </cell>
          <cell r="C343" t="str">
            <v>M</v>
          </cell>
          <cell r="D343">
            <v>42.88</v>
          </cell>
          <cell r="E343">
            <v>5.62</v>
          </cell>
          <cell r="F343">
            <v>48.5</v>
          </cell>
        </row>
        <row r="344">
          <cell r="A344">
            <v>70517</v>
          </cell>
          <cell r="B344" t="str">
            <v>CABO EPR/XLPE (90°C) 1 KV - 150 MM2</v>
          </cell>
          <cell r="C344" t="str">
            <v>M</v>
          </cell>
          <cell r="D344">
            <v>41.2</v>
          </cell>
          <cell r="E344">
            <v>6.96</v>
          </cell>
          <cell r="F344">
            <v>48.16</v>
          </cell>
        </row>
        <row r="345">
          <cell r="A345">
            <v>70518</v>
          </cell>
          <cell r="B345" t="str">
            <v>CABO EPR/XLPE (90°C) 1 KV - 185 MM2</v>
          </cell>
          <cell r="C345" t="str">
            <v>M</v>
          </cell>
          <cell r="D345">
            <v>51.92</v>
          </cell>
          <cell r="E345">
            <v>7.94</v>
          </cell>
          <cell r="F345">
            <v>59.86</v>
          </cell>
        </row>
        <row r="346">
          <cell r="A346">
            <v>70519</v>
          </cell>
          <cell r="B346" t="str">
            <v>CABO DE COBRE XLPE (90°C) 15 KV - 50 MM2</v>
          </cell>
          <cell r="C346" t="str">
            <v>m</v>
          </cell>
          <cell r="D346">
            <v>38.3</v>
          </cell>
          <cell r="E346">
            <v>3.67</v>
          </cell>
          <cell r="F346">
            <v>41.97</v>
          </cell>
        </row>
        <row r="347">
          <cell r="A347">
            <v>70520</v>
          </cell>
          <cell r="B347" t="str">
            <v>CABO DE AÇO ALMA DE FIBRA 1/4"</v>
          </cell>
          <cell r="C347" t="str">
            <v>M</v>
          </cell>
          <cell r="D347">
            <v>2.97</v>
          </cell>
          <cell r="E347">
            <v>1.59</v>
          </cell>
          <cell r="F347">
            <v>4.56</v>
          </cell>
        </row>
        <row r="348">
          <cell r="A348">
            <v>70525</v>
          </cell>
          <cell r="B348" t="str">
            <v>CABO DE ALUMÍNIO 2 CA</v>
          </cell>
          <cell r="C348" t="str">
            <v>m</v>
          </cell>
          <cell r="D348">
            <v>1.6</v>
          </cell>
          <cell r="E348">
            <v>1.59</v>
          </cell>
          <cell r="F348">
            <v>3.19</v>
          </cell>
        </row>
        <row r="349">
          <cell r="A349">
            <v>70531</v>
          </cell>
          <cell r="B349" t="str">
            <v>CABO AGRUPADO PVC (70ºC) 1KV 4 X 2,5 MM2</v>
          </cell>
          <cell r="C349" t="str">
            <v>M</v>
          </cell>
          <cell r="D349">
            <v>4.08</v>
          </cell>
          <cell r="E349">
            <v>1.47</v>
          </cell>
          <cell r="F349">
            <v>5.55</v>
          </cell>
        </row>
        <row r="350">
          <cell r="A350">
            <v>70533</v>
          </cell>
          <cell r="B350" t="str">
            <v>CABO AGRUPADO PVC (70ºC) 1KV 4 X 4 MM2</v>
          </cell>
          <cell r="C350" t="str">
            <v>M</v>
          </cell>
          <cell r="D350">
            <v>6.71</v>
          </cell>
          <cell r="E350">
            <v>1.47</v>
          </cell>
          <cell r="F350">
            <v>8.18</v>
          </cell>
        </row>
        <row r="351">
          <cell r="A351">
            <v>70534</v>
          </cell>
          <cell r="B351" t="str">
            <v>CABO AGRUPADO PVC (70ºC) 1KV 4 X 6 MM2</v>
          </cell>
          <cell r="C351" t="str">
            <v>M</v>
          </cell>
          <cell r="D351">
            <v>9.19</v>
          </cell>
          <cell r="E351">
            <v>1.59</v>
          </cell>
          <cell r="F351">
            <v>10.78</v>
          </cell>
        </row>
        <row r="352">
          <cell r="A352">
            <v>70535</v>
          </cell>
          <cell r="B352" t="str">
            <v>CABO AGRUPADO PVC (70ºC) 1KV 4 X 10 MM2</v>
          </cell>
          <cell r="C352" t="str">
            <v>M</v>
          </cell>
          <cell r="D352">
            <v>16.47</v>
          </cell>
          <cell r="E352">
            <v>1.71</v>
          </cell>
          <cell r="F352">
            <v>18.18</v>
          </cell>
        </row>
        <row r="353">
          <cell r="A353">
            <v>70536</v>
          </cell>
          <cell r="B353" t="str">
            <v>CABO AGRUPADO PVC (70ºC) 1KV 4 X 16 MM2</v>
          </cell>
          <cell r="C353" t="str">
            <v>M</v>
          </cell>
          <cell r="D353">
            <v>24.5</v>
          </cell>
          <cell r="E353">
            <v>1.95</v>
          </cell>
          <cell r="F353">
            <v>26.45</v>
          </cell>
        </row>
        <row r="354">
          <cell r="A354">
            <v>70537</v>
          </cell>
          <cell r="B354" t="str">
            <v>CABO AGRUPADO PVC (70ºC) 1KV 4 X 25 MM2</v>
          </cell>
          <cell r="C354" t="str">
            <v>M</v>
          </cell>
          <cell r="D354">
            <v>40.58</v>
          </cell>
          <cell r="E354">
            <v>2.08</v>
          </cell>
          <cell r="F354">
            <v>42.66</v>
          </cell>
        </row>
        <row r="355">
          <cell r="A355">
            <v>70540</v>
          </cell>
          <cell r="B355" t="str">
            <v>CABO DE COBRE NU No. 10 MM2 (11,11M /KG)</v>
          </cell>
          <cell r="C355" t="str">
            <v>M</v>
          </cell>
          <cell r="D355">
            <v>3.65</v>
          </cell>
          <cell r="E355">
            <v>1.71</v>
          </cell>
          <cell r="F355">
            <v>5.36</v>
          </cell>
        </row>
        <row r="356">
          <cell r="A356">
            <v>70541</v>
          </cell>
          <cell r="B356" t="str">
            <v>CABO DE COBRE NU No. 16 MM2 (6,94 M/KG)</v>
          </cell>
          <cell r="C356" t="str">
            <v>M</v>
          </cell>
          <cell r="D356">
            <v>4.99</v>
          </cell>
          <cell r="E356">
            <v>1.95</v>
          </cell>
          <cell r="F356">
            <v>6.94</v>
          </cell>
        </row>
        <row r="357">
          <cell r="A357">
            <v>70542</v>
          </cell>
          <cell r="B357" t="str">
            <v>CABO DE COBRE NU No. 25 MM2 (4,73 M /KG)</v>
          </cell>
          <cell r="C357" t="str">
            <v>M</v>
          </cell>
          <cell r="D357">
            <v>8.31</v>
          </cell>
          <cell r="E357">
            <v>2.08</v>
          </cell>
          <cell r="F357">
            <v>10.39</v>
          </cell>
        </row>
        <row r="358">
          <cell r="A358">
            <v>70543</v>
          </cell>
          <cell r="B358" t="str">
            <v>CABO DE COBRE NÚ No. 35 MM2</v>
          </cell>
          <cell r="C358" t="str">
            <v>M</v>
          </cell>
          <cell r="D358">
            <v>10.96</v>
          </cell>
          <cell r="E358">
            <v>3.91</v>
          </cell>
          <cell r="F358">
            <v>14.87</v>
          </cell>
        </row>
        <row r="359">
          <cell r="A359">
            <v>70544</v>
          </cell>
          <cell r="B359" t="str">
            <v>CABO DE COBRE NÚ No. 50 MM2</v>
          </cell>
          <cell r="C359" t="str">
            <v>M</v>
          </cell>
          <cell r="D359">
            <v>15.15</v>
          </cell>
          <cell r="E359">
            <v>4.15</v>
          </cell>
          <cell r="F359">
            <v>19.3</v>
          </cell>
        </row>
        <row r="360">
          <cell r="A360">
            <v>70545</v>
          </cell>
          <cell r="B360" t="str">
            <v>CABO DE COBRE NÚ No. 70 MM2</v>
          </cell>
          <cell r="C360" t="str">
            <v>M</v>
          </cell>
          <cell r="D360">
            <v>22.75</v>
          </cell>
          <cell r="E360">
            <v>7.58</v>
          </cell>
          <cell r="F360">
            <v>30.33</v>
          </cell>
        </row>
        <row r="361">
          <cell r="A361">
            <v>70546</v>
          </cell>
          <cell r="B361" t="str">
            <v>CABO DE COBRE NÚ No. 95 MM2</v>
          </cell>
          <cell r="C361" t="str">
            <v>M</v>
          </cell>
          <cell r="D361">
            <v>26.47</v>
          </cell>
          <cell r="E361">
            <v>8.31</v>
          </cell>
          <cell r="F361">
            <v>34.78</v>
          </cell>
        </row>
        <row r="362">
          <cell r="A362">
            <v>70555</v>
          </cell>
          <cell r="B362" t="str">
            <v>CABO FLEXIVEL PARALELO 2 X 1,5 MM2</v>
          </cell>
          <cell r="C362" t="str">
            <v>M</v>
          </cell>
          <cell r="D362">
            <v>1.18</v>
          </cell>
          <cell r="E362">
            <v>1.34</v>
          </cell>
          <cell r="F362">
            <v>2.52</v>
          </cell>
        </row>
        <row r="363">
          <cell r="A363">
            <v>70556</v>
          </cell>
          <cell r="B363" t="str">
            <v>CABO FLEXIVEL PARALELO 2 X 2,5 MM2</v>
          </cell>
          <cell r="C363" t="str">
            <v>M</v>
          </cell>
          <cell r="D363">
            <v>1.87</v>
          </cell>
          <cell r="E363">
            <v>1.47</v>
          </cell>
          <cell r="F363">
            <v>3.34</v>
          </cell>
        </row>
        <row r="364">
          <cell r="A364">
            <v>70557</v>
          </cell>
          <cell r="B364" t="str">
            <v>CABO FLEXIVEL PARALELO 2X1 MM2</v>
          </cell>
          <cell r="C364" t="str">
            <v>M</v>
          </cell>
          <cell r="D364">
            <v>0.86</v>
          </cell>
          <cell r="E364">
            <v>1.22</v>
          </cell>
          <cell r="F364">
            <v>2.08</v>
          </cell>
        </row>
        <row r="365">
          <cell r="A365" t="str">
            <v>Código auxiliar</v>
          </cell>
          <cell r="B365" t="str">
            <v>Serviço</v>
          </cell>
          <cell r="C365" t="str">
            <v>Unidade</v>
          </cell>
          <cell r="D365" t="str">
            <v>Material</v>
          </cell>
          <cell r="E365" t="str">
            <v>Mão-de-obra</v>
          </cell>
          <cell r="F365" t="str">
            <v>Total</v>
          </cell>
        </row>
        <row r="366">
          <cell r="A366">
            <v>70560</v>
          </cell>
          <cell r="B366" t="str">
            <v>CABO ISOLADO PP 3 X 4,0 MM2</v>
          </cell>
          <cell r="C366" t="str">
            <v>M</v>
          </cell>
          <cell r="D366">
            <v>5.13</v>
          </cell>
          <cell r="E366">
            <v>5.09</v>
          </cell>
          <cell r="F366">
            <v>10.22</v>
          </cell>
        </row>
        <row r="367">
          <cell r="A367">
            <v>70561</v>
          </cell>
          <cell r="B367" t="str">
            <v>CABO ISOLADO PP 3 X 2,5 MM2</v>
          </cell>
          <cell r="C367" t="str">
            <v>M</v>
          </cell>
          <cell r="D367">
            <v>3.22</v>
          </cell>
          <cell r="E367">
            <v>3.32</v>
          </cell>
          <cell r="F367">
            <v>6.54</v>
          </cell>
        </row>
        <row r="368">
          <cell r="A368">
            <v>70570</v>
          </cell>
          <cell r="B368" t="str">
            <v>CABO ISOLADO PVC 750 V. No. 10 MM2</v>
          </cell>
          <cell r="C368" t="str">
            <v>M</v>
          </cell>
          <cell r="D368">
            <v>3.7</v>
          </cell>
          <cell r="E368">
            <v>1.71</v>
          </cell>
          <cell r="F368">
            <v>5.41</v>
          </cell>
        </row>
        <row r="369">
          <cell r="A369">
            <v>70571</v>
          </cell>
          <cell r="B369" t="str">
            <v>CABO ISOLADO PVC 750 V, No. 16 MM2</v>
          </cell>
          <cell r="C369" t="str">
            <v>M</v>
          </cell>
          <cell r="D369">
            <v>5.99</v>
          </cell>
          <cell r="E369">
            <v>1.95</v>
          </cell>
          <cell r="F369">
            <v>7.94</v>
          </cell>
        </row>
        <row r="370">
          <cell r="A370">
            <v>70572</v>
          </cell>
          <cell r="B370" t="str">
            <v>CABO ISOLADO PVC 750 V, No. 25 MM2</v>
          </cell>
          <cell r="C370" t="str">
            <v>M</v>
          </cell>
          <cell r="D370">
            <v>9.13</v>
          </cell>
          <cell r="E370">
            <v>2.08</v>
          </cell>
          <cell r="F370">
            <v>11.21</v>
          </cell>
        </row>
        <row r="371">
          <cell r="A371">
            <v>70573</v>
          </cell>
          <cell r="B371" t="str">
            <v>CABO ISOLADO PVC 750 V, No. 35 MM2</v>
          </cell>
          <cell r="C371" t="str">
            <v>M</v>
          </cell>
          <cell r="D371">
            <v>12.52</v>
          </cell>
          <cell r="E371">
            <v>2.57</v>
          </cell>
          <cell r="F371">
            <v>15.09</v>
          </cell>
        </row>
        <row r="372">
          <cell r="A372">
            <v>70574</v>
          </cell>
          <cell r="B372" t="str">
            <v>CABO ISOLADO PVC 750 V, No. 50 MM2</v>
          </cell>
          <cell r="C372" t="str">
            <v>M</v>
          </cell>
          <cell r="D372">
            <v>18.19</v>
          </cell>
          <cell r="E372">
            <v>3.79</v>
          </cell>
          <cell r="F372">
            <v>21.98</v>
          </cell>
        </row>
        <row r="373">
          <cell r="A373">
            <v>70575</v>
          </cell>
          <cell r="B373" t="str">
            <v>CABO ISOLADO PVC 750 V, No. 70 MM2</v>
          </cell>
          <cell r="C373" t="str">
            <v>M</v>
          </cell>
          <cell r="D373">
            <v>24.35</v>
          </cell>
          <cell r="E373">
            <v>4.15</v>
          </cell>
          <cell r="F373">
            <v>28.5</v>
          </cell>
        </row>
        <row r="374">
          <cell r="A374">
            <v>70576</v>
          </cell>
          <cell r="B374" t="str">
            <v>CABO ISOLADO PVC 750 V, No. 95 MM2</v>
          </cell>
          <cell r="C374" t="str">
            <v>M</v>
          </cell>
          <cell r="D374">
            <v>37.23</v>
          </cell>
          <cell r="E374">
            <v>4.4</v>
          </cell>
          <cell r="F374">
            <v>41.63</v>
          </cell>
        </row>
        <row r="375">
          <cell r="A375">
            <v>70577</v>
          </cell>
          <cell r="B375" t="str">
            <v>CABO ISOLADO PVC 750 V, No. 120 MM2</v>
          </cell>
          <cell r="C375" t="str">
            <v>M</v>
          </cell>
          <cell r="D375">
            <v>46.02</v>
          </cell>
          <cell r="E375">
            <v>5.62</v>
          </cell>
          <cell r="F375">
            <v>51.64</v>
          </cell>
        </row>
        <row r="376">
          <cell r="A376">
            <v>70578</v>
          </cell>
          <cell r="B376" t="str">
            <v>CABO ISOLADO PVC 750 V, No. 150 MM2</v>
          </cell>
          <cell r="C376" t="str">
            <v>M</v>
          </cell>
          <cell r="D376">
            <v>60.41</v>
          </cell>
          <cell r="E376">
            <v>6.96</v>
          </cell>
          <cell r="F376">
            <v>67.37</v>
          </cell>
        </row>
        <row r="377">
          <cell r="A377">
            <v>70580</v>
          </cell>
          <cell r="B377" t="str">
            <v>CABO PVC (70ºC) 1 KV No 1,5 MM2</v>
          </cell>
          <cell r="C377" t="str">
            <v>M</v>
          </cell>
          <cell r="D377">
            <v>0.63</v>
          </cell>
          <cell r="E377">
            <v>1.22</v>
          </cell>
          <cell r="F377">
            <v>1.85</v>
          </cell>
        </row>
        <row r="378">
          <cell r="A378">
            <v>70581</v>
          </cell>
          <cell r="B378" t="str">
            <v>CABO PVC (70ºC) 1 KV No. 2,5 MM2</v>
          </cell>
          <cell r="C378" t="str">
            <v>M</v>
          </cell>
          <cell r="D378">
            <v>1.32</v>
          </cell>
          <cell r="E378">
            <v>1.34</v>
          </cell>
          <cell r="F378">
            <v>2.66</v>
          </cell>
        </row>
        <row r="379">
          <cell r="A379">
            <v>70582</v>
          </cell>
          <cell r="B379" t="str">
            <v>CABO PVC (70ºC) 1 KV No. 4 MM2</v>
          </cell>
          <cell r="C379" t="str">
            <v>M</v>
          </cell>
          <cell r="D379">
            <v>1.51</v>
          </cell>
          <cell r="E379">
            <v>1.47</v>
          </cell>
          <cell r="F379">
            <v>2.98</v>
          </cell>
        </row>
        <row r="380">
          <cell r="A380">
            <v>70583</v>
          </cell>
          <cell r="B380" t="str">
            <v>CABO PVC (70ºC) 1 KV No. 6 MM2</v>
          </cell>
          <cell r="C380" t="str">
            <v>M</v>
          </cell>
          <cell r="D380">
            <v>2.24</v>
          </cell>
          <cell r="E380">
            <v>1.59</v>
          </cell>
          <cell r="F380">
            <v>3.83</v>
          </cell>
        </row>
        <row r="381">
          <cell r="A381">
            <v>70584</v>
          </cell>
          <cell r="B381" t="str">
            <v>CABO PVC (70ºC) 1 KV No. 10 MM2</v>
          </cell>
          <cell r="C381" t="str">
            <v>M</v>
          </cell>
          <cell r="D381">
            <v>4.11</v>
          </cell>
          <cell r="E381">
            <v>1.71</v>
          </cell>
          <cell r="F381">
            <v>5.82</v>
          </cell>
        </row>
        <row r="382">
          <cell r="A382">
            <v>70585</v>
          </cell>
          <cell r="B382" t="str">
            <v>CABO PVC (70ºC) 1 KV No. 16 MM2</v>
          </cell>
          <cell r="C382" t="str">
            <v>M</v>
          </cell>
          <cell r="D382">
            <v>5.96</v>
          </cell>
          <cell r="E382">
            <v>1.95</v>
          </cell>
          <cell r="F382">
            <v>7.91</v>
          </cell>
        </row>
        <row r="383">
          <cell r="A383">
            <v>70586</v>
          </cell>
          <cell r="B383" t="str">
            <v>CABO PVC (70ºC) 1 KV No. 25 MM2</v>
          </cell>
          <cell r="C383" t="str">
            <v>M</v>
          </cell>
          <cell r="D383">
            <v>8.99</v>
          </cell>
          <cell r="E383">
            <v>2.08</v>
          </cell>
          <cell r="F383">
            <v>11.07</v>
          </cell>
        </row>
        <row r="384">
          <cell r="A384">
            <v>70587</v>
          </cell>
          <cell r="B384" t="str">
            <v>CABO PVC (70ºC) 1 KV No. 35 MM2</v>
          </cell>
          <cell r="C384" t="str">
            <v>M</v>
          </cell>
          <cell r="D384">
            <v>11.45</v>
          </cell>
          <cell r="E384">
            <v>2.57</v>
          </cell>
          <cell r="F384">
            <v>14.02</v>
          </cell>
        </row>
        <row r="385">
          <cell r="A385">
            <v>70588</v>
          </cell>
          <cell r="B385" t="str">
            <v>CABO PVC (70ºC) 1 KV No. 50 MM2</v>
          </cell>
          <cell r="C385" t="str">
            <v>M</v>
          </cell>
          <cell r="D385">
            <v>16.85</v>
          </cell>
          <cell r="E385">
            <v>3.79</v>
          </cell>
          <cell r="F385">
            <v>20.64</v>
          </cell>
        </row>
        <row r="386">
          <cell r="A386">
            <v>70589</v>
          </cell>
          <cell r="B386" t="str">
            <v>CABO PVC (70ºC) 1 KV No. 70 MM2</v>
          </cell>
          <cell r="C386" t="str">
            <v>M</v>
          </cell>
          <cell r="D386">
            <v>27.5</v>
          </cell>
          <cell r="E386">
            <v>4.15</v>
          </cell>
          <cell r="F386">
            <v>31.65</v>
          </cell>
        </row>
        <row r="387">
          <cell r="A387">
            <v>70590</v>
          </cell>
          <cell r="B387" t="str">
            <v>CABO PVC (70ºC) 1 KV No. 95 MM2</v>
          </cell>
          <cell r="C387" t="str">
            <v>M</v>
          </cell>
          <cell r="D387">
            <v>34.32</v>
          </cell>
          <cell r="E387">
            <v>4.4</v>
          </cell>
          <cell r="F387">
            <v>38.72</v>
          </cell>
        </row>
        <row r="388">
          <cell r="A388">
            <v>70591</v>
          </cell>
          <cell r="B388" t="str">
            <v>CABO PVC (70ºC) 1 KV No. 120 MM2</v>
          </cell>
          <cell r="C388" t="str">
            <v>M</v>
          </cell>
          <cell r="D388">
            <v>46.02</v>
          </cell>
          <cell r="E388">
            <v>5.62</v>
          </cell>
          <cell r="F388">
            <v>51.64</v>
          </cell>
        </row>
        <row r="389">
          <cell r="A389">
            <v>70592</v>
          </cell>
          <cell r="B389" t="str">
            <v>CABO PVC (70ºC) 1 KV No. 150 MM2</v>
          </cell>
          <cell r="C389" t="str">
            <v>M</v>
          </cell>
          <cell r="D389">
            <v>55.76</v>
          </cell>
          <cell r="E389">
            <v>6.96</v>
          </cell>
          <cell r="F389">
            <v>62.72</v>
          </cell>
        </row>
        <row r="390">
          <cell r="A390">
            <v>70593</v>
          </cell>
          <cell r="B390" t="str">
            <v>CABO PVC (70ºC) , 1 KV, No. 185 MM2</v>
          </cell>
          <cell r="C390" t="str">
            <v>M</v>
          </cell>
          <cell r="D390">
            <v>67.08</v>
          </cell>
          <cell r="E390">
            <v>7.94</v>
          </cell>
          <cell r="F390">
            <v>75.02</v>
          </cell>
        </row>
        <row r="391">
          <cell r="A391">
            <v>70594</v>
          </cell>
          <cell r="B391" t="str">
            <v>CABO PVC (70ºC) 1 KV No. 300 MM2</v>
          </cell>
          <cell r="C391" t="str">
            <v>M</v>
          </cell>
          <cell r="D391">
            <v>113.98</v>
          </cell>
          <cell r="E391">
            <v>12.05</v>
          </cell>
          <cell r="F391">
            <v>126.03</v>
          </cell>
        </row>
        <row r="392">
          <cell r="A392">
            <v>70601</v>
          </cell>
          <cell r="B392" t="str">
            <v>CABO TELEFONICO CCI-50 1 PAR</v>
          </cell>
          <cell r="C392" t="str">
            <v>M</v>
          </cell>
          <cell r="D392">
            <v>0.23</v>
          </cell>
          <cell r="E392">
            <v>1.22</v>
          </cell>
          <cell r="F392">
            <v>1.45</v>
          </cell>
        </row>
        <row r="393">
          <cell r="A393">
            <v>70602</v>
          </cell>
          <cell r="B393" t="str">
            <v>CABO TELEFONICO CCI-50 2 PARES</v>
          </cell>
          <cell r="C393" t="str">
            <v>M</v>
          </cell>
          <cell r="D393">
            <v>0.4</v>
          </cell>
          <cell r="E393">
            <v>1.34</v>
          </cell>
          <cell r="F393">
            <v>1.74</v>
          </cell>
        </row>
        <row r="394">
          <cell r="A394">
            <v>70603</v>
          </cell>
          <cell r="B394" t="str">
            <v>CABO TELEFONICO CCI-50 3 PARES</v>
          </cell>
          <cell r="C394" t="str">
            <v>M</v>
          </cell>
          <cell r="D394">
            <v>0.5</v>
          </cell>
          <cell r="E394">
            <v>1.47</v>
          </cell>
          <cell r="F394">
            <v>1.97</v>
          </cell>
        </row>
        <row r="395">
          <cell r="A395">
            <v>70607</v>
          </cell>
          <cell r="B395" t="str">
            <v>CABO TELEFONICO CCE-50 2 PARES</v>
          </cell>
          <cell r="C395" t="str">
            <v>M</v>
          </cell>
          <cell r="D395">
            <v>1.1</v>
          </cell>
          <cell r="E395">
            <v>1.34</v>
          </cell>
          <cell r="F395">
            <v>2.44</v>
          </cell>
        </row>
        <row r="396">
          <cell r="A396">
            <v>70608</v>
          </cell>
          <cell r="B396" t="str">
            <v>CABO TELEFONICO CCE-50 3 PARES</v>
          </cell>
          <cell r="C396" t="str">
            <v>M</v>
          </cell>
          <cell r="D396">
            <v>1.3</v>
          </cell>
          <cell r="E396">
            <v>1.47</v>
          </cell>
          <cell r="F396">
            <v>2.77</v>
          </cell>
        </row>
        <row r="397">
          <cell r="A397">
            <v>70610</v>
          </cell>
          <cell r="B397" t="str">
            <v>CABO TELEFONICO CI-50,10 PARES (USO INTERNO)</v>
          </cell>
          <cell r="C397" t="str">
            <v>M</v>
          </cell>
          <cell r="D397">
            <v>1.9</v>
          </cell>
          <cell r="E397">
            <v>2.08</v>
          </cell>
          <cell r="F397">
            <v>3.98</v>
          </cell>
        </row>
        <row r="398">
          <cell r="A398">
            <v>70611</v>
          </cell>
          <cell r="B398" t="str">
            <v>CABO TELEFONICO CI-50,20 PARES (USO INTERNO)</v>
          </cell>
          <cell r="C398" t="str">
            <v>M</v>
          </cell>
          <cell r="D398">
            <v>4</v>
          </cell>
          <cell r="E398">
            <v>2.57</v>
          </cell>
          <cell r="F398">
            <v>6.57</v>
          </cell>
        </row>
        <row r="399">
          <cell r="A399">
            <v>70612</v>
          </cell>
          <cell r="B399" t="str">
            <v>CABO TELEFONICO CI-50,30 PARES (USO INTERNO)</v>
          </cell>
          <cell r="C399" t="str">
            <v>M</v>
          </cell>
          <cell r="D399">
            <v>7.45</v>
          </cell>
          <cell r="E399">
            <v>3.79</v>
          </cell>
          <cell r="F399">
            <v>11.24</v>
          </cell>
        </row>
        <row r="400">
          <cell r="A400">
            <v>70613</v>
          </cell>
          <cell r="B400" t="str">
            <v>CABO TELEFONICO CI-50,50 PARES (USO INTERNO)</v>
          </cell>
          <cell r="C400" t="str">
            <v>M</v>
          </cell>
          <cell r="D400">
            <v>12.86</v>
          </cell>
          <cell r="E400">
            <v>4.15</v>
          </cell>
          <cell r="F400">
            <v>17.01</v>
          </cell>
        </row>
        <row r="401">
          <cell r="A401">
            <v>70620</v>
          </cell>
          <cell r="B401" t="str">
            <v>CABO TELEFON. CTP-APL-50 DE 10 PARES (USO EXTERNO)</v>
          </cell>
          <cell r="C401" t="str">
            <v>M</v>
          </cell>
          <cell r="D401">
            <v>3.48</v>
          </cell>
          <cell r="E401">
            <v>2.08</v>
          </cell>
          <cell r="F401">
            <v>5.56</v>
          </cell>
        </row>
        <row r="402">
          <cell r="A402">
            <v>70621</v>
          </cell>
          <cell r="B402" t="str">
            <v>CABO TELEFON. CTP-APL-50 DE 20 PARES (USO EXTERNO)</v>
          </cell>
          <cell r="C402" t="str">
            <v>M</v>
          </cell>
          <cell r="D402">
            <v>5.86</v>
          </cell>
          <cell r="E402">
            <v>2.57</v>
          </cell>
          <cell r="F402">
            <v>8.43</v>
          </cell>
        </row>
        <row r="403">
          <cell r="A403">
            <v>70622</v>
          </cell>
          <cell r="B403" t="str">
            <v>CABO TELEFON. CTP-APL-50 DE 30 PARES (USO EXTERNO)</v>
          </cell>
          <cell r="C403" t="str">
            <v>M</v>
          </cell>
          <cell r="D403">
            <v>8.07</v>
          </cell>
          <cell r="E403">
            <v>3.79</v>
          </cell>
          <cell r="F403">
            <v>11.86</v>
          </cell>
        </row>
        <row r="404">
          <cell r="A404">
            <v>70626</v>
          </cell>
          <cell r="B404" t="str">
            <v>CABO UTP-4P, CAT. 6 , 24 AWG</v>
          </cell>
          <cell r="C404" t="str">
            <v>M</v>
          </cell>
          <cell r="D404">
            <v>1.09</v>
          </cell>
          <cell r="E404">
            <v>1.59</v>
          </cell>
          <cell r="F404">
            <v>2.68</v>
          </cell>
        </row>
        <row r="405">
          <cell r="A405">
            <v>70630</v>
          </cell>
          <cell r="B405" t="str">
            <v>CAIXA "ARSTOP" C/1 TOMADA HEXAGONAL 2P+T E 1 DISJ.MONOP.20A</v>
          </cell>
          <cell r="C405" t="str">
            <v>Un</v>
          </cell>
          <cell r="D405">
            <v>30.69</v>
          </cell>
          <cell r="E405">
            <v>18.82</v>
          </cell>
          <cell r="F405">
            <v>49.51</v>
          </cell>
        </row>
        <row r="406">
          <cell r="A406">
            <v>70631</v>
          </cell>
          <cell r="B406" t="str">
            <v>CAIXA 75X75X31 MM LINHA X OU EQUIVALENTE</v>
          </cell>
          <cell r="C406" t="str">
            <v>Un</v>
          </cell>
          <cell r="D406">
            <v>2.08</v>
          </cell>
          <cell r="E406">
            <v>1.95</v>
          </cell>
          <cell r="F406">
            <v>4.03</v>
          </cell>
        </row>
        <row r="407">
          <cell r="A407">
            <v>70633</v>
          </cell>
          <cell r="B407" t="str">
            <v>(CAIXA DE PASSAGEM)ESCAV.MANUAL C/APILOAM. PARA...</v>
          </cell>
          <cell r="C407" t="str">
            <v>m3</v>
          </cell>
          <cell r="D407">
            <v>0</v>
          </cell>
          <cell r="E407">
            <v>47.13</v>
          </cell>
          <cell r="F407">
            <v>47.13</v>
          </cell>
        </row>
        <row r="408">
          <cell r="A408">
            <v>70634</v>
          </cell>
          <cell r="B408" t="str">
            <v>(CAIXA DE PASSAGEM)TAMPA CONCRETO E=5 CM PARA...</v>
          </cell>
          <cell r="C408" t="str">
            <v>m2</v>
          </cell>
          <cell r="D408">
            <v>34.33</v>
          </cell>
          <cell r="E408">
            <v>82.81</v>
          </cell>
          <cell r="F408">
            <v>117.14</v>
          </cell>
        </row>
        <row r="409">
          <cell r="A409">
            <v>70635</v>
          </cell>
          <cell r="B409" t="str">
            <v>(CX.PASSAGEM)ALV.1/2 VEZ TIJ.COM.REV.INTERN PARA..</v>
          </cell>
          <cell r="C409" t="str">
            <v>m2</v>
          </cell>
          <cell r="D409">
            <v>23.47</v>
          </cell>
          <cell r="E409">
            <v>61.3</v>
          </cell>
          <cell r="F409">
            <v>84.77</v>
          </cell>
        </row>
        <row r="410">
          <cell r="A410">
            <v>70636</v>
          </cell>
          <cell r="B410" t="str">
            <v>(CX.PASSAGEM)ALV.1 VEZ TIJ.COM.REV.INTERN. PARA...</v>
          </cell>
          <cell r="C410" t="str">
            <v>m2</v>
          </cell>
          <cell r="D410">
            <v>42.45</v>
          </cell>
          <cell r="E410">
            <v>86.55</v>
          </cell>
          <cell r="F410">
            <v>129</v>
          </cell>
        </row>
        <row r="411">
          <cell r="A411">
            <v>70637</v>
          </cell>
          <cell r="B411" t="str">
            <v>(CAIXA DE PASSAGEM)LASTRO DE BRITA PARA...</v>
          </cell>
          <cell r="C411" t="str">
            <v>m3</v>
          </cell>
          <cell r="D411">
            <v>72</v>
          </cell>
          <cell r="E411">
            <v>10.18</v>
          </cell>
          <cell r="F411">
            <v>82.18</v>
          </cell>
        </row>
        <row r="412">
          <cell r="A412">
            <v>70645</v>
          </cell>
          <cell r="B412" t="str">
            <v>CAIXA DE PASSAGEM METALICA 15X15X12 CM</v>
          </cell>
          <cell r="C412" t="str">
            <v>Un</v>
          </cell>
          <cell r="D412">
            <v>6.45</v>
          </cell>
          <cell r="E412">
            <v>17.11</v>
          </cell>
          <cell r="F412">
            <v>23.56</v>
          </cell>
        </row>
        <row r="413">
          <cell r="A413">
            <v>70646</v>
          </cell>
          <cell r="B413" t="str">
            <v>CAIXA DE PASSAGEM METALICA 20X20X12 CM</v>
          </cell>
          <cell r="C413" t="str">
            <v>Un</v>
          </cell>
          <cell r="D413">
            <v>9.98</v>
          </cell>
          <cell r="E413">
            <v>30.56</v>
          </cell>
          <cell r="F413">
            <v>40.54</v>
          </cell>
        </row>
        <row r="414">
          <cell r="A414">
            <v>70647</v>
          </cell>
          <cell r="B414" t="str">
            <v>CAIXA DE PASSAGEM METALICA 30X30X12 CM</v>
          </cell>
          <cell r="C414" t="str">
            <v>Un</v>
          </cell>
          <cell r="D414">
            <v>17.78</v>
          </cell>
          <cell r="E414">
            <v>36.66</v>
          </cell>
          <cell r="F414">
            <v>54.44</v>
          </cell>
        </row>
        <row r="415">
          <cell r="A415">
            <v>70648</v>
          </cell>
          <cell r="B415" t="str">
            <v>CAIXA DE PASSAGEM METALICA 40X40X15 CM</v>
          </cell>
          <cell r="C415" t="str">
            <v>Un</v>
          </cell>
          <cell r="D415">
            <v>25.15</v>
          </cell>
          <cell r="E415">
            <v>48.88</v>
          </cell>
          <cell r="F415">
            <v>74.03</v>
          </cell>
        </row>
        <row r="416">
          <cell r="A416">
            <v>70649</v>
          </cell>
          <cell r="B416" t="str">
            <v>CAIXA DE PASSAGEM METALICA 50X50X15 CM</v>
          </cell>
          <cell r="C416" t="str">
            <v>Un</v>
          </cell>
          <cell r="D416">
            <v>38.97</v>
          </cell>
          <cell r="E416">
            <v>48.88</v>
          </cell>
          <cell r="F416">
            <v>87.85</v>
          </cell>
        </row>
        <row r="417">
          <cell r="A417">
            <v>70650</v>
          </cell>
          <cell r="B417" t="str">
            <v>CAIXA DE PASSAGEM METALICA 60X60X12 CM</v>
          </cell>
          <cell r="C417" t="str">
            <v>Un</v>
          </cell>
          <cell r="D417">
            <v>72</v>
          </cell>
          <cell r="E417">
            <v>48.88</v>
          </cell>
          <cell r="F417">
            <v>120.88</v>
          </cell>
        </row>
        <row r="418">
          <cell r="A418">
            <v>70670</v>
          </cell>
          <cell r="B418" t="str">
            <v>CAIXA DISTRIBUICAO TELEFONICA 40X40X12 CM</v>
          </cell>
          <cell r="C418" t="str">
            <v>Un</v>
          </cell>
          <cell r="D418">
            <v>55.63</v>
          </cell>
          <cell r="E418">
            <v>48.88</v>
          </cell>
          <cell r="F418">
            <v>104.51</v>
          </cell>
        </row>
        <row r="419">
          <cell r="A419">
            <v>70671</v>
          </cell>
          <cell r="B419" t="str">
            <v>CAIXA DISTRIBUICAO TELEFONICA 60X60X12 CM</v>
          </cell>
          <cell r="C419" t="str">
            <v>Un</v>
          </cell>
          <cell r="D419">
            <v>82.26</v>
          </cell>
          <cell r="E419">
            <v>48.88</v>
          </cell>
          <cell r="F419">
            <v>131.14</v>
          </cell>
        </row>
        <row r="420">
          <cell r="A420">
            <v>70672</v>
          </cell>
          <cell r="B420" t="str">
            <v>CAIXA DISTRIBUICAO TELEFONICA 80X80X12 CM</v>
          </cell>
          <cell r="C420" t="str">
            <v>Un</v>
          </cell>
          <cell r="D420">
            <v>140.3</v>
          </cell>
          <cell r="E420">
            <v>48.88</v>
          </cell>
          <cell r="F420">
            <v>189.18</v>
          </cell>
        </row>
        <row r="421">
          <cell r="A421">
            <v>70673</v>
          </cell>
          <cell r="B421" t="str">
            <v>CAIXA DISTRIBUICAO TELEFONICA 120X120X12 CM</v>
          </cell>
          <cell r="C421" t="str">
            <v>Un</v>
          </cell>
          <cell r="D421">
            <v>274.79</v>
          </cell>
          <cell r="E421">
            <v>56.21</v>
          </cell>
          <cell r="F421">
            <v>331</v>
          </cell>
        </row>
        <row r="422">
          <cell r="A422">
            <v>70674</v>
          </cell>
          <cell r="B422" t="str">
            <v>CAIXA DISTRIBUICAO TELEFONICA 150X150X15 CM</v>
          </cell>
          <cell r="C422" t="str">
            <v>Un</v>
          </cell>
          <cell r="D422">
            <v>1189.69</v>
          </cell>
          <cell r="E422">
            <v>61.1</v>
          </cell>
          <cell r="F422">
            <v>1250.79</v>
          </cell>
        </row>
        <row r="423">
          <cell r="A423">
            <v>70680</v>
          </cell>
          <cell r="B423" t="str">
            <v>CAIXA MET.HEXAGONAL P/ARANDELA (SEXTAVADA 3"X3")</v>
          </cell>
          <cell r="C423" t="str">
            <v>Un</v>
          </cell>
          <cell r="D423">
            <v>1</v>
          </cell>
          <cell r="E423">
            <v>3.67</v>
          </cell>
          <cell r="F423">
            <v>4.67</v>
          </cell>
        </row>
        <row r="424">
          <cell r="A424">
            <v>70681</v>
          </cell>
          <cell r="B424" t="str">
            <v>CAIXA METALICA OCTOGONAL FUNDO MOVEL, SIMPLES 2"</v>
          </cell>
          <cell r="C424" t="str">
            <v>Un</v>
          </cell>
          <cell r="D424">
            <v>1.9</v>
          </cell>
          <cell r="E424">
            <v>3.67</v>
          </cell>
          <cell r="F424">
            <v>5.57</v>
          </cell>
        </row>
        <row r="425">
          <cell r="A425">
            <v>70682</v>
          </cell>
          <cell r="B425" t="str">
            <v>CAIXA METALICA OCTOGONAL FUNDO MOVEL,DUPLA 4"</v>
          </cell>
          <cell r="C425" t="str">
            <v>Un</v>
          </cell>
          <cell r="D425">
            <v>2.11</v>
          </cell>
          <cell r="E425">
            <v>3.67</v>
          </cell>
          <cell r="F425">
            <v>5.78</v>
          </cell>
        </row>
        <row r="426">
          <cell r="A426">
            <v>70691</v>
          </cell>
          <cell r="B426" t="str">
            <v>CAIXA METALICA RET. 4" X 2" X 2"</v>
          </cell>
          <cell r="C426" t="str">
            <v>Un</v>
          </cell>
          <cell r="D426">
            <v>0.89</v>
          </cell>
          <cell r="E426">
            <v>3.67</v>
          </cell>
          <cell r="F426">
            <v>4.56</v>
          </cell>
        </row>
        <row r="427">
          <cell r="A427">
            <v>70692</v>
          </cell>
          <cell r="B427" t="str">
            <v>CAIXA METALICA QUADRADA 4"X4"X2"</v>
          </cell>
          <cell r="C427" t="str">
            <v>Un</v>
          </cell>
          <cell r="D427">
            <v>1.71</v>
          </cell>
          <cell r="E427">
            <v>3.67</v>
          </cell>
          <cell r="F427">
            <v>5.38</v>
          </cell>
        </row>
        <row r="428">
          <cell r="A428">
            <v>70695</v>
          </cell>
          <cell r="B428" t="str">
            <v>CX.METALICA P/PROTEÇÃO GERAL 500X580X220MM DE 100A ATÉ 500A</v>
          </cell>
          <cell r="C428" t="str">
            <v>Un</v>
          </cell>
          <cell r="D428">
            <v>186.66</v>
          </cell>
          <cell r="E428">
            <v>21.24</v>
          </cell>
          <cell r="F428">
            <v>207.9</v>
          </cell>
        </row>
        <row r="429">
          <cell r="A429">
            <v>70696</v>
          </cell>
          <cell r="B429" t="str">
            <v>CX.METALICA P/PROTEÇÃO GERAL 750X820X220MM DE 500A ATÉ 1000A</v>
          </cell>
          <cell r="C429" t="str">
            <v>Un</v>
          </cell>
          <cell r="D429">
            <v>315.91</v>
          </cell>
          <cell r="E429">
            <v>33.49</v>
          </cell>
          <cell r="F429">
            <v>349.4</v>
          </cell>
        </row>
        <row r="430">
          <cell r="A430">
            <v>70697</v>
          </cell>
          <cell r="B430" t="str">
            <v>CX.METALICA P/T.C. 750X820X266MM C/LACRE</v>
          </cell>
          <cell r="C430" t="str">
            <v>Un</v>
          </cell>
          <cell r="D430">
            <v>315.91</v>
          </cell>
          <cell r="E430">
            <v>33.49</v>
          </cell>
          <cell r="F430">
            <v>349.4</v>
          </cell>
        </row>
        <row r="431">
          <cell r="A431">
            <v>70698</v>
          </cell>
          <cell r="B431" t="str">
            <v>CX.METALICA P/PROTEÇÃO GERAL 1000X1200X310MM DE 500A ATÉ 1000A</v>
          </cell>
          <cell r="C431" t="str">
            <v>Un</v>
          </cell>
          <cell r="D431">
            <v>486.1</v>
          </cell>
          <cell r="E431">
            <v>52.35</v>
          </cell>
          <cell r="F431">
            <v>538.45</v>
          </cell>
        </row>
        <row r="432">
          <cell r="A432">
            <v>70699</v>
          </cell>
          <cell r="B432" t="str">
            <v>CX.METALICA P/T.C. 1000X1200X310MM C/LACRE</v>
          </cell>
          <cell r="C432" t="str">
            <v>Un</v>
          </cell>
          <cell r="D432">
            <v>483.1</v>
          </cell>
          <cell r="E432">
            <v>52.35</v>
          </cell>
          <cell r="F432">
            <v>535.45</v>
          </cell>
        </row>
        <row r="433">
          <cell r="A433">
            <v>70700</v>
          </cell>
          <cell r="B433" t="str">
            <v>CAIXA P/QUADRO DISTRIB.30X40X20 CM</v>
          </cell>
          <cell r="C433" t="str">
            <v>Un</v>
          </cell>
          <cell r="D433">
            <v>82.57</v>
          </cell>
          <cell r="E433">
            <v>48.88</v>
          </cell>
          <cell r="F433">
            <v>131.45</v>
          </cell>
        </row>
        <row r="434">
          <cell r="A434">
            <v>70701</v>
          </cell>
          <cell r="B434" t="str">
            <v>CAIXA P/QUADRO DISTRIB.30X40X15 CM</v>
          </cell>
          <cell r="C434" t="str">
            <v>Un</v>
          </cell>
          <cell r="D434">
            <v>99</v>
          </cell>
          <cell r="E434">
            <v>48.88</v>
          </cell>
          <cell r="F434">
            <v>147.88</v>
          </cell>
        </row>
        <row r="435">
          <cell r="A435">
            <v>70702</v>
          </cell>
          <cell r="B435" t="str">
            <v>CAIXA P/QUADRO DISTRIB.40X40X15 CM</v>
          </cell>
          <cell r="C435" t="str">
            <v>Un</v>
          </cell>
          <cell r="D435">
            <v>85.49</v>
          </cell>
          <cell r="E435">
            <v>48.88</v>
          </cell>
          <cell r="F435">
            <v>134.37</v>
          </cell>
        </row>
        <row r="436">
          <cell r="A436">
            <v>70703</v>
          </cell>
          <cell r="B436" t="str">
            <v>CAIXA P/QUADRO DISTRIB.40X40X20 CM</v>
          </cell>
          <cell r="C436" t="str">
            <v>Un</v>
          </cell>
          <cell r="D436">
            <v>100.39</v>
          </cell>
          <cell r="E436">
            <v>48.88</v>
          </cell>
          <cell r="F436">
            <v>149.27</v>
          </cell>
        </row>
        <row r="437">
          <cell r="A437">
            <v>70704</v>
          </cell>
          <cell r="B437" t="str">
            <v>CAIXA P/QUADRO DISTRIB.45X75X20 CM</v>
          </cell>
          <cell r="C437" t="str">
            <v>Un</v>
          </cell>
          <cell r="D437">
            <v>288.64</v>
          </cell>
          <cell r="E437">
            <v>61.1</v>
          </cell>
          <cell r="F437">
            <v>349.74</v>
          </cell>
        </row>
        <row r="438">
          <cell r="A438">
            <v>70705</v>
          </cell>
          <cell r="B438" t="str">
            <v>CAIXA P/QUADRO DISTRIB.60X60X20 CM</v>
          </cell>
          <cell r="C438" t="str">
            <v>Un</v>
          </cell>
          <cell r="D438">
            <v>263.59</v>
          </cell>
          <cell r="E438">
            <v>61.1</v>
          </cell>
          <cell r="F438">
            <v>324.69</v>
          </cell>
        </row>
        <row r="439">
          <cell r="A439">
            <v>70707</v>
          </cell>
          <cell r="B439" t="str">
            <v>CX.METALICA P/PROTEÇÃO GERAL 220X280X130MM ATÉ 100A</v>
          </cell>
          <cell r="C439" t="str">
            <v>Un</v>
          </cell>
          <cell r="D439">
            <v>40.06</v>
          </cell>
          <cell r="E439">
            <v>97.76</v>
          </cell>
          <cell r="F439">
            <v>137.82</v>
          </cell>
        </row>
        <row r="440">
          <cell r="A440">
            <v>70708</v>
          </cell>
          <cell r="B440" t="str">
            <v>CX.METALICA P/MEDIDOR MONOFASICO PD. CELG 220X280X130MM</v>
          </cell>
          <cell r="C440" t="str">
            <v>Un</v>
          </cell>
          <cell r="D440">
            <v>31.3</v>
          </cell>
          <cell r="E440">
            <v>73.32</v>
          </cell>
          <cell r="F440">
            <v>104.62</v>
          </cell>
        </row>
        <row r="441">
          <cell r="A441" t="str">
            <v>Código auxiliar</v>
          </cell>
          <cell r="B441" t="str">
            <v>Serviço</v>
          </cell>
          <cell r="C441" t="str">
            <v>Unidade</v>
          </cell>
          <cell r="D441" t="str">
            <v>Material</v>
          </cell>
          <cell r="E441" t="str">
            <v>Mão-de-obra</v>
          </cell>
          <cell r="F441" t="str">
            <v>Total</v>
          </cell>
        </row>
        <row r="442">
          <cell r="A442">
            <v>70709</v>
          </cell>
          <cell r="B442" t="str">
            <v>CAIXA PASSAGEM 20X20X25 FUNDO BRITA S/TAMPA</v>
          </cell>
          <cell r="C442" t="str">
            <v>Un</v>
          </cell>
          <cell r="D442">
            <v>8.18</v>
          </cell>
          <cell r="E442">
            <v>20.33</v>
          </cell>
          <cell r="F442">
            <v>28.51</v>
          </cell>
        </row>
        <row r="443">
          <cell r="A443">
            <v>70710</v>
          </cell>
          <cell r="B443" t="str">
            <v>CAIXA PASSAGEM 30X30X40 C/TAMPA E DRENO BRITA</v>
          </cell>
          <cell r="C443" t="str">
            <v>Un</v>
          </cell>
          <cell r="D443">
            <v>30.5</v>
          </cell>
          <cell r="E443">
            <v>69.58</v>
          </cell>
          <cell r="F443">
            <v>100.08</v>
          </cell>
        </row>
        <row r="444">
          <cell r="A444">
            <v>70711</v>
          </cell>
          <cell r="B444" t="str">
            <v>CAIXA PASSAGEM 35X60X50 FUNDO DE CONC.(P/TAMPA R1)</v>
          </cell>
          <cell r="C444" t="str">
            <v>Un</v>
          </cell>
          <cell r="D444">
            <v>33.95</v>
          </cell>
          <cell r="E444">
            <v>96.17</v>
          </cell>
          <cell r="F444">
            <v>130.12</v>
          </cell>
        </row>
        <row r="445">
          <cell r="A445">
            <v>70712</v>
          </cell>
          <cell r="B445" t="str">
            <v>CAIXA PASSAGEM 107 X 52 X 50 FUNDO DE CONC.(P/TAMPA R2)</v>
          </cell>
          <cell r="C445" t="str">
            <v>Un</v>
          </cell>
          <cell r="D445">
            <v>57.41</v>
          </cell>
          <cell r="E445">
            <v>183.17</v>
          </cell>
          <cell r="F445">
            <v>240.58</v>
          </cell>
        </row>
        <row r="446">
          <cell r="A446">
            <v>70713</v>
          </cell>
          <cell r="B446" t="str">
            <v>CAIXA PASSAGEM 40X40X50 FUNDO DE BRITA S/TAMPA</v>
          </cell>
          <cell r="C446" t="str">
            <v>Un</v>
          </cell>
          <cell r="D446">
            <v>26.38</v>
          </cell>
          <cell r="E446">
            <v>75.43</v>
          </cell>
          <cell r="F446">
            <v>101.81</v>
          </cell>
        </row>
        <row r="447">
          <cell r="A447">
            <v>70714</v>
          </cell>
          <cell r="B447" t="str">
            <v>CAIXA PASSAGEM 50X50X60 FUNDO DE BRITA S/TAMPA</v>
          </cell>
          <cell r="C447" t="str">
            <v>Un</v>
          </cell>
          <cell r="D447">
            <v>39.39</v>
          </cell>
          <cell r="E447">
            <v>114.35</v>
          </cell>
          <cell r="F447">
            <v>153.74</v>
          </cell>
        </row>
        <row r="448">
          <cell r="A448">
            <v>70715</v>
          </cell>
          <cell r="B448" t="str">
            <v>CAIXA PASSAGEM 60X60X70 FUNDO DE BRITA S/TAMPA</v>
          </cell>
          <cell r="C448" t="str">
            <v>Un</v>
          </cell>
          <cell r="D448">
            <v>56.99</v>
          </cell>
          <cell r="E448">
            <v>159.29</v>
          </cell>
          <cell r="F448">
            <v>216.28</v>
          </cell>
        </row>
        <row r="449">
          <cell r="A449">
            <v>70716</v>
          </cell>
          <cell r="B449" t="str">
            <v>CAIXA PASSAGEM 80X80X62,FUNDO DE BRITA S/TAMPA</v>
          </cell>
          <cell r="C449" t="str">
            <v>Un</v>
          </cell>
          <cell r="D449">
            <v>65.53</v>
          </cell>
          <cell r="E449">
            <v>186.95</v>
          </cell>
          <cell r="F449">
            <v>252.48</v>
          </cell>
        </row>
        <row r="450">
          <cell r="A450">
            <v>70720</v>
          </cell>
          <cell r="B450" t="str">
            <v>CX.METALICA P/MEDIDOR POLIFASICO PD. CELG 420X580X220MM</v>
          </cell>
          <cell r="C450" t="str">
            <v>Un</v>
          </cell>
          <cell r="D450">
            <v>75.26</v>
          </cell>
          <cell r="E450">
            <v>19.43</v>
          </cell>
          <cell r="F450">
            <v>94.69</v>
          </cell>
        </row>
        <row r="451">
          <cell r="A451">
            <v>70725</v>
          </cell>
          <cell r="B451" t="str">
            <v>CX.METALICA P/T.C. 500X580X220MM C/LACRE</v>
          </cell>
          <cell r="C451" t="str">
            <v>Un</v>
          </cell>
          <cell r="D451">
            <v>139.15</v>
          </cell>
          <cell r="E451">
            <v>21.24</v>
          </cell>
          <cell r="F451">
            <v>160.39</v>
          </cell>
        </row>
        <row r="452">
          <cell r="A452">
            <v>70740</v>
          </cell>
          <cell r="B452" t="str">
            <v>CALHA FLUORESCENTE DE SOBREPOR 1 X 20 W</v>
          </cell>
          <cell r="C452" t="str">
            <v>Un</v>
          </cell>
          <cell r="D452">
            <v>4.28</v>
          </cell>
          <cell r="E452">
            <v>9.29</v>
          </cell>
          <cell r="F452">
            <v>13.57</v>
          </cell>
        </row>
        <row r="453">
          <cell r="A453">
            <v>70741</v>
          </cell>
          <cell r="B453" t="str">
            <v>CALHA FLUORESCENTE DE SOBREPOR 1 X 40 W</v>
          </cell>
          <cell r="C453" t="str">
            <v>Un</v>
          </cell>
          <cell r="D453">
            <v>7.52</v>
          </cell>
          <cell r="E453">
            <v>9.29</v>
          </cell>
          <cell r="F453">
            <v>16.81</v>
          </cell>
        </row>
        <row r="454">
          <cell r="A454">
            <v>70742</v>
          </cell>
          <cell r="B454" t="str">
            <v>CALHA FLUORESCENTE DE SOBREPOR 2 X 16 OU 2 X 20 W</v>
          </cell>
          <cell r="C454" t="str">
            <v>Un</v>
          </cell>
          <cell r="D454">
            <v>4.61</v>
          </cell>
          <cell r="E454">
            <v>9.45</v>
          </cell>
          <cell r="F454">
            <v>14.06</v>
          </cell>
        </row>
        <row r="455">
          <cell r="A455">
            <v>70743</v>
          </cell>
          <cell r="B455" t="str">
            <v>CALHA FLUORESCENTE DE SOBREPOR 2 X 32 OU 2 X 40 W</v>
          </cell>
          <cell r="C455" t="str">
            <v>Un</v>
          </cell>
          <cell r="D455">
            <v>9.14</v>
          </cell>
          <cell r="E455">
            <v>9.45</v>
          </cell>
          <cell r="F455">
            <v>18.59</v>
          </cell>
        </row>
        <row r="456">
          <cell r="A456">
            <v>70744</v>
          </cell>
          <cell r="B456" t="str">
            <v>CALHA FLUORESCENTE DE SOBREPOR 4 X 32 OU 4 X 40 W</v>
          </cell>
          <cell r="C456" t="str">
            <v>Un</v>
          </cell>
          <cell r="D456">
            <v>22.83</v>
          </cell>
          <cell r="E456">
            <v>15.92</v>
          </cell>
          <cell r="F456">
            <v>38.75</v>
          </cell>
        </row>
        <row r="457">
          <cell r="A457">
            <v>70745</v>
          </cell>
          <cell r="B457" t="str">
            <v>CALHA FLUORESCENTE DE EMBUTIR 1 X 20 W</v>
          </cell>
          <cell r="C457" t="str">
            <v>Un</v>
          </cell>
          <cell r="D457">
            <v>41.15</v>
          </cell>
          <cell r="E457">
            <v>9.29</v>
          </cell>
          <cell r="F457">
            <v>50.44</v>
          </cell>
        </row>
        <row r="458">
          <cell r="A458">
            <v>70746</v>
          </cell>
          <cell r="B458" t="str">
            <v>CALHA FLUORESCENTE DE EMBUTIR 1 X 40 W</v>
          </cell>
          <cell r="C458" t="str">
            <v>Un</v>
          </cell>
          <cell r="D458">
            <v>48.28</v>
          </cell>
          <cell r="E458">
            <v>9.29</v>
          </cell>
          <cell r="F458">
            <v>57.57</v>
          </cell>
        </row>
        <row r="459">
          <cell r="A459">
            <v>70747</v>
          </cell>
          <cell r="B459" t="str">
            <v>CALHA FLUORESCENTE DE EMBUTIR 2 X 16  OU 2 X 20 W</v>
          </cell>
          <cell r="C459" t="str">
            <v>Un</v>
          </cell>
          <cell r="D459">
            <v>35.01</v>
          </cell>
          <cell r="E459">
            <v>9.45</v>
          </cell>
          <cell r="F459">
            <v>44.46</v>
          </cell>
        </row>
        <row r="460">
          <cell r="A460">
            <v>70748</v>
          </cell>
          <cell r="B460" t="str">
            <v>CALHA FLUORESCENTE DE EMBUTIR 2 X 32 OU 2 X 40 W</v>
          </cell>
          <cell r="C460" t="str">
            <v>Un</v>
          </cell>
          <cell r="D460">
            <v>52.67</v>
          </cell>
          <cell r="E460">
            <v>9.45</v>
          </cell>
          <cell r="F460">
            <v>62.12</v>
          </cell>
        </row>
        <row r="461">
          <cell r="A461">
            <v>70749</v>
          </cell>
          <cell r="B461" t="str">
            <v>CALHA FLUORESCENTE DE EMBUTIR 4X32 OU  4 X 40 W</v>
          </cell>
          <cell r="C461" t="str">
            <v>Un</v>
          </cell>
          <cell r="D461">
            <v>60.36</v>
          </cell>
          <cell r="E461">
            <v>15.92</v>
          </cell>
          <cell r="F461">
            <v>76.28</v>
          </cell>
        </row>
        <row r="462">
          <cell r="A462">
            <v>70760</v>
          </cell>
          <cell r="B462" t="str">
            <v>CANALETA PLASTICA (LINHA X OU EQUIVALENTE) 20X10X2100 MM</v>
          </cell>
          <cell r="C462" t="str">
            <v>M</v>
          </cell>
          <cell r="D462">
            <v>2.42</v>
          </cell>
          <cell r="E462">
            <v>1.71</v>
          </cell>
          <cell r="F462">
            <v>4.13</v>
          </cell>
        </row>
        <row r="463">
          <cell r="A463">
            <v>70761</v>
          </cell>
          <cell r="B463" t="str">
            <v>CANALETA PLASTICA C/TAMPA (HELLERMAN OU EQUIVALENTE) 1/2"X3/4"</v>
          </cell>
          <cell r="C463" t="str">
            <v>M</v>
          </cell>
          <cell r="D463">
            <v>5.25</v>
          </cell>
          <cell r="E463">
            <v>1.71</v>
          </cell>
          <cell r="F463">
            <v>6.96</v>
          </cell>
        </row>
        <row r="464">
          <cell r="A464">
            <v>70762</v>
          </cell>
          <cell r="B464" t="str">
            <v>CANALETA PLASTICA C/TAMPA (HELLERMAN OU EQUIVALENTE) 3/4"X3/4"</v>
          </cell>
          <cell r="C464" t="str">
            <v>M</v>
          </cell>
          <cell r="D464">
            <v>9.86</v>
          </cell>
          <cell r="E464">
            <v>1.71</v>
          </cell>
          <cell r="F464">
            <v>11.57</v>
          </cell>
        </row>
        <row r="465">
          <cell r="A465">
            <v>70763</v>
          </cell>
          <cell r="B465" t="str">
            <v>CANALETA PLASTICA C/TAMPA (HELLERMAN OU EQUIVALENTE) 1"X1"</v>
          </cell>
          <cell r="C465" t="str">
            <v>M</v>
          </cell>
          <cell r="D465">
            <v>11.5</v>
          </cell>
          <cell r="E465">
            <v>2.45</v>
          </cell>
          <cell r="F465">
            <v>13.95</v>
          </cell>
        </row>
        <row r="466">
          <cell r="A466">
            <v>70764</v>
          </cell>
          <cell r="B466" t="str">
            <v>CANALETA PLASTICA C/TAMPA (HELLERMAN OU EQUIVALENTE) 1"X2"</v>
          </cell>
          <cell r="C466" t="str">
            <v>M</v>
          </cell>
          <cell r="D466">
            <v>14.77</v>
          </cell>
          <cell r="E466">
            <v>9.77</v>
          </cell>
          <cell r="F466">
            <v>24.54</v>
          </cell>
        </row>
        <row r="467">
          <cell r="A467">
            <v>70765</v>
          </cell>
          <cell r="B467" t="str">
            <v>CANALETA PLASTICA C/TAMPA (HELLERMAN OU EQUIVALENTE) 2"X2"</v>
          </cell>
          <cell r="C467" t="str">
            <v>M</v>
          </cell>
          <cell r="D467">
            <v>21.1</v>
          </cell>
          <cell r="E467">
            <v>9.77</v>
          </cell>
          <cell r="F467">
            <v>30.87</v>
          </cell>
        </row>
        <row r="468">
          <cell r="A468">
            <v>70769</v>
          </cell>
          <cell r="B468" t="str">
            <v>CANTONEIRA METALICA 38 X 38 MM ( ZZ ALTA)</v>
          </cell>
          <cell r="C468" t="str">
            <v>Un</v>
          </cell>
          <cell r="D468">
            <v>1.51</v>
          </cell>
          <cell r="E468">
            <v>0</v>
          </cell>
          <cell r="F468">
            <v>1.51</v>
          </cell>
        </row>
        <row r="469">
          <cell r="A469">
            <v>70771</v>
          </cell>
          <cell r="B469" t="str">
            <v>CANTONEIRA AUXILIAR PARA BRAÇO TIPO C</v>
          </cell>
          <cell r="C469" t="str">
            <v>un</v>
          </cell>
          <cell r="D469">
            <v>58</v>
          </cell>
          <cell r="E469">
            <v>2.45</v>
          </cell>
          <cell r="F469">
            <v>60.45</v>
          </cell>
        </row>
        <row r="470">
          <cell r="A470">
            <v>70772</v>
          </cell>
          <cell r="B470" t="str">
            <v>CERTIFICADO DIGITAL</v>
          </cell>
          <cell r="C470" t="str">
            <v>Un</v>
          </cell>
          <cell r="D470">
            <v>9.88</v>
          </cell>
          <cell r="E470">
            <v>0</v>
          </cell>
          <cell r="F470">
            <v>9.88</v>
          </cell>
        </row>
        <row r="471">
          <cell r="A471">
            <v>70776</v>
          </cell>
          <cell r="B471" t="str">
            <v>CH.PARTIDA DE MOTOR TRIF.C/RELE FALTA DE FASE 5CV</v>
          </cell>
          <cell r="C471" t="str">
            <v>Un</v>
          </cell>
          <cell r="D471">
            <v>321.98</v>
          </cell>
          <cell r="E471">
            <v>88.83</v>
          </cell>
          <cell r="F471">
            <v>410.81</v>
          </cell>
        </row>
        <row r="472">
          <cell r="A472">
            <v>70777</v>
          </cell>
          <cell r="B472" t="str">
            <v>CH.PARTIDA MOTOR TRIF.C/RELE DE FALTA DE FASE 10CV</v>
          </cell>
          <cell r="C472" t="str">
            <v>Un</v>
          </cell>
          <cell r="D472">
            <v>425.34</v>
          </cell>
          <cell r="E472">
            <v>88.83</v>
          </cell>
          <cell r="F472">
            <v>514.17</v>
          </cell>
        </row>
        <row r="473">
          <cell r="A473">
            <v>70778</v>
          </cell>
          <cell r="B473" t="str">
            <v>CH.PARTIDA MOTOR TRIF.C/RELE DE FALTA DE FASE 2CV</v>
          </cell>
          <cell r="C473" t="str">
            <v>Un</v>
          </cell>
          <cell r="D473">
            <v>317.98</v>
          </cell>
          <cell r="E473">
            <v>88.83</v>
          </cell>
          <cell r="F473">
            <v>406.81</v>
          </cell>
        </row>
        <row r="474">
          <cell r="A474">
            <v>70779</v>
          </cell>
          <cell r="B474" t="str">
            <v>CH.PARTIDA MOTOR TRIF.C/RELE FALTA DE FASE 7 1/2CV</v>
          </cell>
          <cell r="C474" t="str">
            <v>Un</v>
          </cell>
          <cell r="D474">
            <v>353.43</v>
          </cell>
          <cell r="E474">
            <v>88.83</v>
          </cell>
          <cell r="F474">
            <v>442.26</v>
          </cell>
        </row>
        <row r="475">
          <cell r="A475">
            <v>70790</v>
          </cell>
          <cell r="B475" t="str">
            <v>CHAVE FUSIVEL 15 KV, 50A (CHAVE MATHEUS)</v>
          </cell>
          <cell r="C475" t="str">
            <v>Un</v>
          </cell>
          <cell r="D475">
            <v>182.57</v>
          </cell>
          <cell r="E475">
            <v>24.44</v>
          </cell>
          <cell r="F475">
            <v>207.01</v>
          </cell>
        </row>
        <row r="476">
          <cell r="A476">
            <v>70791</v>
          </cell>
          <cell r="B476" t="str">
            <v>CHAVE FUSIVEL,15 KV,100A, (CHAVE MATHEUS)</v>
          </cell>
          <cell r="C476" t="str">
            <v>Un</v>
          </cell>
          <cell r="D476">
            <v>186.36</v>
          </cell>
          <cell r="E476">
            <v>36.66</v>
          </cell>
          <cell r="F476">
            <v>223.02</v>
          </cell>
        </row>
        <row r="477">
          <cell r="A477">
            <v>70820</v>
          </cell>
          <cell r="B477" t="str">
            <v>CHAVE MAGNETICA C/RELE REGULAGEM 5-10A</v>
          </cell>
          <cell r="C477" t="str">
            <v>Un</v>
          </cell>
          <cell r="D477">
            <v>95</v>
          </cell>
          <cell r="E477">
            <v>29.33</v>
          </cell>
          <cell r="F477">
            <v>124.33</v>
          </cell>
        </row>
        <row r="478">
          <cell r="A478">
            <v>70821</v>
          </cell>
          <cell r="B478" t="str">
            <v>CHAVE MAGNETICA C/RELE REGULAGEM 7-11A</v>
          </cell>
          <cell r="C478" t="str">
            <v>Un</v>
          </cell>
          <cell r="D478">
            <v>117.23</v>
          </cell>
          <cell r="E478">
            <v>31.77</v>
          </cell>
          <cell r="F478">
            <v>149</v>
          </cell>
        </row>
        <row r="479">
          <cell r="A479">
            <v>70822</v>
          </cell>
          <cell r="B479" t="str">
            <v>CHAVE MAGNETICA C/RELE REGULAGEM 10,5-16,5A</v>
          </cell>
          <cell r="C479" t="str">
            <v>Un</v>
          </cell>
          <cell r="D479">
            <v>112.5</v>
          </cell>
          <cell r="E479">
            <v>34.21</v>
          </cell>
          <cell r="F479">
            <v>146.71</v>
          </cell>
        </row>
        <row r="480">
          <cell r="A480">
            <v>70823</v>
          </cell>
          <cell r="B480" t="str">
            <v>CHAVE MAGNETICA C/RELE REGULAGEM 25 - 45A</v>
          </cell>
          <cell r="C480" t="str">
            <v>Un</v>
          </cell>
          <cell r="D480">
            <v>250</v>
          </cell>
          <cell r="E480">
            <v>36.66</v>
          </cell>
          <cell r="F480">
            <v>286.66</v>
          </cell>
        </row>
        <row r="481">
          <cell r="A481">
            <v>70835</v>
          </cell>
          <cell r="B481" t="str">
            <v>CH.PARTIDA DE MOTOR TRIF.C/RELE FALTA DE FASE 1/2CV</v>
          </cell>
          <cell r="C481" t="str">
            <v>Un</v>
          </cell>
          <cell r="D481">
            <v>317.98</v>
          </cell>
          <cell r="E481">
            <v>88.83</v>
          </cell>
          <cell r="F481">
            <v>406.81</v>
          </cell>
        </row>
        <row r="482">
          <cell r="A482">
            <v>70836</v>
          </cell>
          <cell r="B482" t="str">
            <v>CH.PARTIDA DE MOTOR TRIF.C/RELE FALTA DE FASE 3/4CV</v>
          </cell>
          <cell r="C482" t="str">
            <v>Un</v>
          </cell>
          <cell r="D482">
            <v>317.98</v>
          </cell>
          <cell r="E482">
            <v>88.83</v>
          </cell>
          <cell r="F482">
            <v>406.81</v>
          </cell>
        </row>
        <row r="483">
          <cell r="A483">
            <v>70837</v>
          </cell>
          <cell r="B483" t="str">
            <v>CH.PARTIDA DE MOTOR TRIF.C/RELE FALTA DE FASE 1 CV</v>
          </cell>
          <cell r="C483" t="str">
            <v>Un</v>
          </cell>
          <cell r="D483">
            <v>317.98</v>
          </cell>
          <cell r="E483">
            <v>88.83</v>
          </cell>
          <cell r="F483">
            <v>406.81</v>
          </cell>
        </row>
        <row r="484">
          <cell r="A484">
            <v>70838</v>
          </cell>
          <cell r="B484" t="str">
            <v>CH.PARTIDA DE MOTOR TRIF.C/RELE FALTA DE FASE 1 1/2CV</v>
          </cell>
          <cell r="C484" t="str">
            <v>Un</v>
          </cell>
          <cell r="D484">
            <v>317.98</v>
          </cell>
          <cell r="E484">
            <v>88.83</v>
          </cell>
          <cell r="F484">
            <v>406.81</v>
          </cell>
        </row>
        <row r="485">
          <cell r="A485">
            <v>70839</v>
          </cell>
          <cell r="B485" t="str">
            <v>CHAVE PARTIDA MOTOR TRIF.C/RELE FALTA DE FASE 3 CV</v>
          </cell>
          <cell r="C485" t="str">
            <v>Un</v>
          </cell>
          <cell r="D485">
            <v>317.98</v>
          </cell>
          <cell r="E485">
            <v>88.83</v>
          </cell>
          <cell r="F485">
            <v>406.81</v>
          </cell>
        </row>
        <row r="486">
          <cell r="A486">
            <v>70840</v>
          </cell>
          <cell r="B486" t="str">
            <v>CHAVE PARTIDA MOTOR TRIF.C/RELE FALTA DE FASE 15 CV</v>
          </cell>
          <cell r="C486" t="str">
            <v>Un</v>
          </cell>
          <cell r="D486">
            <v>492.68</v>
          </cell>
          <cell r="E486">
            <v>88.83</v>
          </cell>
          <cell r="F486">
            <v>581.51</v>
          </cell>
        </row>
        <row r="487">
          <cell r="A487">
            <v>70842</v>
          </cell>
          <cell r="B487" t="str">
            <v>CHAVE PARTIDA MOTOR TRIF.C/RELE FALTA DE FASE 20CV</v>
          </cell>
          <cell r="C487" t="str">
            <v>Un</v>
          </cell>
          <cell r="D487">
            <v>529.68</v>
          </cell>
          <cell r="E487">
            <v>88.83</v>
          </cell>
          <cell r="F487">
            <v>618.51</v>
          </cell>
        </row>
        <row r="488">
          <cell r="A488">
            <v>70845</v>
          </cell>
          <cell r="B488" t="str">
            <v>CHAVE REVERSORA ROTATIVA (COMUTAD.) TRIPOLAR 10A</v>
          </cell>
          <cell r="C488" t="str">
            <v>Un</v>
          </cell>
          <cell r="D488">
            <v>62.55</v>
          </cell>
          <cell r="E488">
            <v>56.21</v>
          </cell>
          <cell r="F488">
            <v>118.76</v>
          </cell>
        </row>
        <row r="489">
          <cell r="A489">
            <v>70857</v>
          </cell>
          <cell r="B489" t="str">
            <v>CHAVE REVERSORA ROTATIVA (COMUTAD.) TRIPOLAR 16A</v>
          </cell>
          <cell r="C489" t="str">
            <v>Un</v>
          </cell>
          <cell r="D489">
            <v>99.53</v>
          </cell>
          <cell r="E489">
            <v>61.1</v>
          </cell>
          <cell r="F489">
            <v>160.63</v>
          </cell>
        </row>
        <row r="490">
          <cell r="A490">
            <v>70858</v>
          </cell>
          <cell r="B490" t="str">
            <v>CHAVE REVERSORA ROTATIVA (COMUTAD.) TRIPOLAR 20A</v>
          </cell>
          <cell r="C490" t="str">
            <v>Un</v>
          </cell>
          <cell r="D490">
            <v>99.53</v>
          </cell>
          <cell r="E490">
            <v>65.99</v>
          </cell>
          <cell r="F490">
            <v>165.52</v>
          </cell>
        </row>
        <row r="491">
          <cell r="A491">
            <v>70859</v>
          </cell>
          <cell r="B491" t="str">
            <v>CHAVE REVERSORA ROTATIVA (COMUTAD.) TRIPOLAR 32A</v>
          </cell>
          <cell r="C491" t="str">
            <v>Un</v>
          </cell>
          <cell r="D491">
            <v>139.33</v>
          </cell>
          <cell r="E491">
            <v>70.87</v>
          </cell>
          <cell r="F491">
            <v>210.2</v>
          </cell>
        </row>
        <row r="492">
          <cell r="A492">
            <v>70860</v>
          </cell>
          <cell r="B492" t="str">
            <v>CHAVE REVERSORA ROTATIVA (COMUTAD.) TRIPOLAR 40A</v>
          </cell>
          <cell r="C492" t="str">
            <v>Un</v>
          </cell>
          <cell r="D492">
            <v>187</v>
          </cell>
          <cell r="E492">
            <v>75.77</v>
          </cell>
          <cell r="F492">
            <v>262.77</v>
          </cell>
        </row>
        <row r="493">
          <cell r="A493">
            <v>70861</v>
          </cell>
          <cell r="B493" t="str">
            <v>CHAVE REVERSORA ROTATIVA (COMUTAD.) TRIPOLAR 63A</v>
          </cell>
          <cell r="C493" t="str">
            <v>Un</v>
          </cell>
          <cell r="D493">
            <v>243</v>
          </cell>
          <cell r="E493">
            <v>80.65</v>
          </cell>
          <cell r="F493">
            <v>323.65</v>
          </cell>
        </row>
        <row r="494">
          <cell r="A494">
            <v>70862</v>
          </cell>
          <cell r="B494" t="str">
            <v>CHAVE REVERSORA ROTATIVA (COMUTAD.) TRIPOLAR 100</v>
          </cell>
          <cell r="C494" t="str">
            <v>Un</v>
          </cell>
          <cell r="D494">
            <v>438.87</v>
          </cell>
          <cell r="E494">
            <v>90.43</v>
          </cell>
          <cell r="F494">
            <v>529.3</v>
          </cell>
        </row>
        <row r="495">
          <cell r="A495">
            <v>70880</v>
          </cell>
          <cell r="B495" t="str">
            <v>CHAVE TRIPOLAR PACCO 100-A</v>
          </cell>
          <cell r="C495" t="str">
            <v>Un</v>
          </cell>
          <cell r="D495">
            <v>218.87</v>
          </cell>
          <cell r="E495">
            <v>85.54</v>
          </cell>
          <cell r="F495">
            <v>304.41</v>
          </cell>
        </row>
        <row r="496">
          <cell r="A496">
            <v>70890</v>
          </cell>
          <cell r="B496" t="str">
            <v>CHAVE TRIPOLAR TIPO PACCO 16-A</v>
          </cell>
          <cell r="C496" t="str">
            <v>Un</v>
          </cell>
          <cell r="D496">
            <v>61.05</v>
          </cell>
          <cell r="E496">
            <v>56.21</v>
          </cell>
          <cell r="F496">
            <v>117.26</v>
          </cell>
        </row>
        <row r="497">
          <cell r="A497">
            <v>70891</v>
          </cell>
          <cell r="B497" t="str">
            <v>CHAVE TRIPOLAR TIPO PACCO 20-A</v>
          </cell>
          <cell r="C497" t="str">
            <v>Un</v>
          </cell>
          <cell r="D497">
            <v>61.05</v>
          </cell>
          <cell r="E497">
            <v>61.1</v>
          </cell>
          <cell r="F497">
            <v>122.15</v>
          </cell>
        </row>
        <row r="498">
          <cell r="A498">
            <v>70892</v>
          </cell>
          <cell r="B498" t="str">
            <v>CHAVE TRIPOLAR TIPO PACCO 32A</v>
          </cell>
          <cell r="C498" t="str">
            <v>Un</v>
          </cell>
          <cell r="D498">
            <v>61.97</v>
          </cell>
          <cell r="E498">
            <v>65.99</v>
          </cell>
          <cell r="F498">
            <v>127.96</v>
          </cell>
        </row>
        <row r="499">
          <cell r="A499">
            <v>70893</v>
          </cell>
          <cell r="B499" t="str">
            <v>CHAVE TRIPOLAR TIPO PACCO 40A</v>
          </cell>
          <cell r="C499" t="str">
            <v>Un</v>
          </cell>
          <cell r="D499">
            <v>89.5</v>
          </cell>
          <cell r="E499">
            <v>70.87</v>
          </cell>
          <cell r="F499">
            <v>160.37</v>
          </cell>
        </row>
        <row r="500">
          <cell r="A500">
            <v>70894</v>
          </cell>
          <cell r="B500" t="str">
            <v>CHAVE TRIPOLAR TIPO PACCO 63-A</v>
          </cell>
          <cell r="C500" t="str">
            <v>Un</v>
          </cell>
          <cell r="D500">
            <v>149.84</v>
          </cell>
          <cell r="E500">
            <v>75.77</v>
          </cell>
          <cell r="F500">
            <v>225.61</v>
          </cell>
        </row>
        <row r="501">
          <cell r="A501">
            <v>70910</v>
          </cell>
          <cell r="B501" t="str">
            <v>CHUMBADOR P/CANTONEIRA D = 1/4"</v>
          </cell>
          <cell r="C501" t="str">
            <v>Un</v>
          </cell>
          <cell r="D501">
            <v>0.59</v>
          </cell>
          <cell r="E501">
            <v>0</v>
          </cell>
          <cell r="F501">
            <v>0.59</v>
          </cell>
        </row>
        <row r="502">
          <cell r="A502">
            <v>70911</v>
          </cell>
          <cell r="B502" t="str">
            <v>CHUMBADOR P/CANTONEIRA D = 3/8"</v>
          </cell>
          <cell r="C502" t="str">
            <v>Un</v>
          </cell>
          <cell r="D502">
            <v>1.22</v>
          </cell>
          <cell r="E502">
            <v>0</v>
          </cell>
          <cell r="F502">
            <v>1.22</v>
          </cell>
        </row>
        <row r="503">
          <cell r="A503">
            <v>70920</v>
          </cell>
          <cell r="B503" t="str">
            <v>CINTA DE ACO GALVANIZADO DIAM.190 MM</v>
          </cell>
          <cell r="C503" t="str">
            <v>Un</v>
          </cell>
          <cell r="D503">
            <v>13.94</v>
          </cell>
          <cell r="E503">
            <v>4.89</v>
          </cell>
          <cell r="F503">
            <v>18.83</v>
          </cell>
        </row>
        <row r="504">
          <cell r="A504">
            <v>70921</v>
          </cell>
          <cell r="B504" t="str">
            <v>CINTA DE ACO GALVANIZADO DIAM.220 MM</v>
          </cell>
          <cell r="C504" t="str">
            <v>Un</v>
          </cell>
          <cell r="D504">
            <v>14.76</v>
          </cell>
          <cell r="E504">
            <v>4.89</v>
          </cell>
          <cell r="F504">
            <v>19.65</v>
          </cell>
        </row>
        <row r="505">
          <cell r="A505">
            <v>70922</v>
          </cell>
          <cell r="B505" t="str">
            <v>CINTA DE ACO GALVANIZADO DIAM.230MM</v>
          </cell>
          <cell r="C505" t="str">
            <v>Un</v>
          </cell>
          <cell r="D505">
            <v>17.42</v>
          </cell>
          <cell r="E505">
            <v>4.89</v>
          </cell>
          <cell r="F505">
            <v>22.31</v>
          </cell>
        </row>
        <row r="506">
          <cell r="A506">
            <v>70935</v>
          </cell>
          <cell r="B506" t="str">
            <v>CONDULETE PVC B 1/2" S/TAMPA</v>
          </cell>
          <cell r="C506" t="str">
            <v>Un</v>
          </cell>
          <cell r="D506">
            <v>3.59</v>
          </cell>
          <cell r="E506">
            <v>4.4</v>
          </cell>
          <cell r="F506">
            <v>7.99</v>
          </cell>
        </row>
        <row r="507">
          <cell r="A507">
            <v>70936</v>
          </cell>
          <cell r="B507" t="str">
            <v>CONDULETE PVC B 3/4" S/TAMPA</v>
          </cell>
          <cell r="C507" t="str">
            <v>Un</v>
          </cell>
          <cell r="D507">
            <v>3.59</v>
          </cell>
          <cell r="E507">
            <v>4.4</v>
          </cell>
          <cell r="F507">
            <v>7.99</v>
          </cell>
        </row>
        <row r="508">
          <cell r="A508">
            <v>70945</v>
          </cell>
          <cell r="B508" t="str">
            <v>CONDULETE PVC C 1/2" S/TAMPA</v>
          </cell>
          <cell r="C508" t="str">
            <v>Un</v>
          </cell>
          <cell r="D508">
            <v>3.59</v>
          </cell>
          <cell r="E508">
            <v>6.36</v>
          </cell>
          <cell r="F508">
            <v>9.95</v>
          </cell>
        </row>
        <row r="509">
          <cell r="A509">
            <v>70946</v>
          </cell>
          <cell r="B509" t="str">
            <v>CONDULETE PVC C 3/4" S/TAMPA</v>
          </cell>
          <cell r="C509" t="str">
            <v>Un</v>
          </cell>
          <cell r="D509">
            <v>3.59</v>
          </cell>
          <cell r="E509">
            <v>6.36</v>
          </cell>
          <cell r="F509">
            <v>9.95</v>
          </cell>
        </row>
        <row r="510">
          <cell r="A510">
            <v>70950</v>
          </cell>
          <cell r="B510" t="str">
            <v>CONDULETE PVC E 1/2" S/TAMPA</v>
          </cell>
          <cell r="C510" t="str">
            <v>Un</v>
          </cell>
          <cell r="D510">
            <v>3.59</v>
          </cell>
          <cell r="E510">
            <v>4.4</v>
          </cell>
          <cell r="F510">
            <v>7.99</v>
          </cell>
        </row>
        <row r="511">
          <cell r="A511">
            <v>70951</v>
          </cell>
          <cell r="B511" t="str">
            <v>CONDULETE PVC E 3/4" S/TAMPA</v>
          </cell>
          <cell r="C511" t="str">
            <v>Un</v>
          </cell>
          <cell r="D511">
            <v>3.59</v>
          </cell>
          <cell r="E511">
            <v>4.4</v>
          </cell>
          <cell r="F511">
            <v>7.99</v>
          </cell>
        </row>
        <row r="512">
          <cell r="A512">
            <v>70960</v>
          </cell>
          <cell r="B512" t="str">
            <v>CONDULETE PVC LB 1/2" S/TAMPA</v>
          </cell>
          <cell r="C512" t="str">
            <v>Un</v>
          </cell>
          <cell r="D512">
            <v>3.59</v>
          </cell>
          <cell r="E512">
            <v>6.36</v>
          </cell>
          <cell r="F512">
            <v>9.95</v>
          </cell>
        </row>
        <row r="513">
          <cell r="A513">
            <v>70961</v>
          </cell>
          <cell r="B513" t="str">
            <v>CONDULETE PVC LB 3/4" S/TAMPA</v>
          </cell>
          <cell r="C513" t="str">
            <v>Un</v>
          </cell>
          <cell r="D513">
            <v>3.59</v>
          </cell>
          <cell r="E513">
            <v>6.36</v>
          </cell>
          <cell r="F513">
            <v>9.95</v>
          </cell>
        </row>
        <row r="514">
          <cell r="A514">
            <v>70970</v>
          </cell>
          <cell r="B514" t="str">
            <v>CONDULETE PVC LL 1/2" S/TAMPA</v>
          </cell>
          <cell r="C514" t="str">
            <v>Un</v>
          </cell>
          <cell r="D514">
            <v>3.59</v>
          </cell>
          <cell r="E514">
            <v>6.36</v>
          </cell>
          <cell r="F514">
            <v>9.95</v>
          </cell>
        </row>
        <row r="515">
          <cell r="A515">
            <v>70971</v>
          </cell>
          <cell r="B515" t="str">
            <v>CONDULETE PVC LL 3/4" S/TAMPA</v>
          </cell>
          <cell r="C515" t="str">
            <v>Un</v>
          </cell>
          <cell r="D515">
            <v>3.59</v>
          </cell>
          <cell r="E515">
            <v>6.36</v>
          </cell>
          <cell r="F515">
            <v>9.95</v>
          </cell>
        </row>
        <row r="516">
          <cell r="A516">
            <v>70980</v>
          </cell>
          <cell r="B516" t="str">
            <v>CONDULETE PVC LR 1/2" S/TAMPA</v>
          </cell>
          <cell r="C516" t="str">
            <v>Un</v>
          </cell>
          <cell r="D516">
            <v>3.59</v>
          </cell>
          <cell r="E516">
            <v>6.36</v>
          </cell>
          <cell r="F516">
            <v>9.95</v>
          </cell>
        </row>
        <row r="517">
          <cell r="A517" t="str">
            <v>Código auxiliar</v>
          </cell>
          <cell r="B517" t="str">
            <v>Serviço</v>
          </cell>
          <cell r="C517" t="str">
            <v>Unidade</v>
          </cell>
          <cell r="D517" t="str">
            <v>Material</v>
          </cell>
          <cell r="E517" t="str">
            <v>Mão-de-obra</v>
          </cell>
          <cell r="F517" t="str">
            <v>Total</v>
          </cell>
        </row>
        <row r="518">
          <cell r="A518">
            <v>70981</v>
          </cell>
          <cell r="B518" t="str">
            <v>CONDULETE PVC LR 3/4" S/TAMPA</v>
          </cell>
          <cell r="C518" t="str">
            <v>Un</v>
          </cell>
          <cell r="D518">
            <v>3.59</v>
          </cell>
          <cell r="E518">
            <v>6.36</v>
          </cell>
          <cell r="F518">
            <v>9.95</v>
          </cell>
        </row>
        <row r="519">
          <cell r="A519">
            <v>70985</v>
          </cell>
          <cell r="B519" t="str">
            <v>CONDULETE PVC TA 1/2" S/TAMPA</v>
          </cell>
          <cell r="C519" t="str">
            <v>Un</v>
          </cell>
          <cell r="D519">
            <v>3.59</v>
          </cell>
          <cell r="E519">
            <v>10.27</v>
          </cell>
          <cell r="F519">
            <v>13.86</v>
          </cell>
        </row>
        <row r="520">
          <cell r="A520">
            <v>70986</v>
          </cell>
          <cell r="B520" t="str">
            <v>CONDULETE PVC TA 3/4" S/TAMPA</v>
          </cell>
          <cell r="C520" t="str">
            <v>Un</v>
          </cell>
          <cell r="D520">
            <v>3.59</v>
          </cell>
          <cell r="E520">
            <v>8.31</v>
          </cell>
          <cell r="F520">
            <v>11.9</v>
          </cell>
        </row>
        <row r="521">
          <cell r="A521">
            <v>70990</v>
          </cell>
          <cell r="B521" t="str">
            <v>CONDULETE PVC T 1/2" S/TAMPA</v>
          </cell>
          <cell r="C521" t="str">
            <v>Un</v>
          </cell>
          <cell r="D521">
            <v>3.59</v>
          </cell>
          <cell r="E521">
            <v>8.31</v>
          </cell>
          <cell r="F521">
            <v>11.9</v>
          </cell>
        </row>
        <row r="522">
          <cell r="A522">
            <v>70991</v>
          </cell>
          <cell r="B522" t="str">
            <v>CONDULETE PVC T 3/4" S/TAMPA</v>
          </cell>
          <cell r="C522" t="str">
            <v>Un</v>
          </cell>
          <cell r="D522">
            <v>3.59</v>
          </cell>
          <cell r="E522">
            <v>8.31</v>
          </cell>
          <cell r="F522">
            <v>11.9</v>
          </cell>
        </row>
        <row r="523">
          <cell r="A523">
            <v>70995</v>
          </cell>
          <cell r="B523" t="str">
            <v>CONDULETE PVC TB 1/2" S/TAMPA</v>
          </cell>
          <cell r="C523" t="str">
            <v>Un</v>
          </cell>
          <cell r="D523">
            <v>3.59</v>
          </cell>
          <cell r="E523">
            <v>8.31</v>
          </cell>
          <cell r="F523">
            <v>11.9</v>
          </cell>
        </row>
        <row r="524">
          <cell r="A524">
            <v>70996</v>
          </cell>
          <cell r="B524" t="str">
            <v>CONDULETE PVC TB 3/4" S/TAMPA</v>
          </cell>
          <cell r="C524" t="str">
            <v>Un</v>
          </cell>
          <cell r="D524">
            <v>3.59</v>
          </cell>
          <cell r="E524">
            <v>8.31</v>
          </cell>
          <cell r="F524">
            <v>11.9</v>
          </cell>
        </row>
        <row r="525">
          <cell r="A525">
            <v>71000</v>
          </cell>
          <cell r="B525" t="str">
            <v>CONDULETE PVC X 1/2" S/TAMPA</v>
          </cell>
          <cell r="C525" t="str">
            <v>Un</v>
          </cell>
          <cell r="D525">
            <v>3.59</v>
          </cell>
          <cell r="E525">
            <v>10.27</v>
          </cell>
          <cell r="F525">
            <v>13.86</v>
          </cell>
        </row>
        <row r="526">
          <cell r="A526">
            <v>71001</v>
          </cell>
          <cell r="B526" t="str">
            <v>CONDULETE PVC X 3/4" S/TAMPA</v>
          </cell>
          <cell r="C526" t="str">
            <v>Un</v>
          </cell>
          <cell r="D526">
            <v>3.59</v>
          </cell>
          <cell r="E526">
            <v>10.27</v>
          </cell>
          <cell r="F526">
            <v>13.86</v>
          </cell>
        </row>
        <row r="527">
          <cell r="A527">
            <v>71010</v>
          </cell>
          <cell r="B527" t="str">
            <v>CONDULETE PVC XA 1/2" S/TAMPA</v>
          </cell>
          <cell r="C527" t="str">
            <v>Un</v>
          </cell>
          <cell r="D527">
            <v>3.59</v>
          </cell>
          <cell r="E527">
            <v>12.22</v>
          </cell>
          <cell r="F527">
            <v>15.81</v>
          </cell>
        </row>
        <row r="528">
          <cell r="A528">
            <v>71011</v>
          </cell>
          <cell r="B528" t="str">
            <v>CONDULETE PVC XA 3/4" S/TAMPA</v>
          </cell>
          <cell r="C528" t="str">
            <v>Un</v>
          </cell>
          <cell r="D528">
            <v>3.59</v>
          </cell>
          <cell r="E528">
            <v>12.22</v>
          </cell>
          <cell r="F528">
            <v>15.81</v>
          </cell>
        </row>
        <row r="529">
          <cell r="A529">
            <v>71016</v>
          </cell>
          <cell r="B529" t="str">
            <v>CONECTOR DE COMPRESSÃO FORMATO H PARA CABO 25 A 70 MM2</v>
          </cell>
          <cell r="C529" t="str">
            <v>un</v>
          </cell>
          <cell r="D529">
            <v>1.75</v>
          </cell>
          <cell r="E529">
            <v>9.77</v>
          </cell>
          <cell r="F529">
            <v>11.52</v>
          </cell>
        </row>
        <row r="530">
          <cell r="A530">
            <v>71020</v>
          </cell>
          <cell r="B530" t="str">
            <v>CONECTOR PARAL. ALUM.EXTRUD.CA-CU-10,0D.10-2-1 PARAF.</v>
          </cell>
          <cell r="C530" t="str">
            <v>Un</v>
          </cell>
          <cell r="D530">
            <v>2.6</v>
          </cell>
          <cell r="E530">
            <v>11</v>
          </cell>
          <cell r="F530">
            <v>13.6</v>
          </cell>
        </row>
        <row r="531">
          <cell r="A531">
            <v>71026</v>
          </cell>
          <cell r="B531" t="str">
            <v>CONECTOR RJ-45 CAT. 6</v>
          </cell>
          <cell r="C531" t="str">
            <v>Un</v>
          </cell>
          <cell r="D531">
            <v>0.85</v>
          </cell>
          <cell r="E531">
            <v>0.71</v>
          </cell>
          <cell r="F531">
            <v>1.56</v>
          </cell>
        </row>
        <row r="532">
          <cell r="A532">
            <v>71030</v>
          </cell>
          <cell r="B532" t="str">
            <v>CONECTOR TIPO PARAFUSO FENDIDO 4 MM2</v>
          </cell>
          <cell r="C532" t="str">
            <v>Un</v>
          </cell>
          <cell r="D532">
            <v>1.71</v>
          </cell>
          <cell r="E532">
            <v>3.67</v>
          </cell>
          <cell r="F532">
            <v>5.38</v>
          </cell>
        </row>
        <row r="533">
          <cell r="A533">
            <v>71031</v>
          </cell>
          <cell r="B533" t="str">
            <v>CONECTOR TIPO PARAFUSO FENDIDO 6 MM2</v>
          </cell>
          <cell r="C533" t="str">
            <v>Un</v>
          </cell>
          <cell r="D533">
            <v>1.71</v>
          </cell>
          <cell r="E533">
            <v>3.67</v>
          </cell>
          <cell r="F533">
            <v>5.38</v>
          </cell>
        </row>
        <row r="534">
          <cell r="A534">
            <v>71032</v>
          </cell>
          <cell r="B534" t="str">
            <v>CONECTOR TIPO PARAFUSO FENDIDO 10 MM2</v>
          </cell>
          <cell r="C534" t="str">
            <v>Un</v>
          </cell>
          <cell r="D534">
            <v>2.14</v>
          </cell>
          <cell r="E534">
            <v>4.89</v>
          </cell>
          <cell r="F534">
            <v>7.03</v>
          </cell>
        </row>
        <row r="535">
          <cell r="A535">
            <v>71033</v>
          </cell>
          <cell r="B535" t="str">
            <v>CONECTOR TIPO PARAFUSO FENDIDO 16 MM2</v>
          </cell>
          <cell r="C535" t="str">
            <v>Un</v>
          </cell>
          <cell r="D535">
            <v>2.66</v>
          </cell>
          <cell r="E535">
            <v>4.89</v>
          </cell>
          <cell r="F535">
            <v>7.55</v>
          </cell>
        </row>
        <row r="536">
          <cell r="A536">
            <v>71034</v>
          </cell>
          <cell r="B536" t="str">
            <v>CONECTOR TIPO PARAFUSO FENDIDO 25 MM2</v>
          </cell>
          <cell r="C536" t="str">
            <v>Un</v>
          </cell>
          <cell r="D536">
            <v>3.08</v>
          </cell>
          <cell r="E536">
            <v>7.33</v>
          </cell>
          <cell r="F536">
            <v>10.41</v>
          </cell>
        </row>
        <row r="537">
          <cell r="A537">
            <v>71035</v>
          </cell>
          <cell r="B537" t="str">
            <v>CONECTOR TIPO PARAFUSO FENDIDO 35 MM2</v>
          </cell>
          <cell r="C537" t="str">
            <v>Un</v>
          </cell>
          <cell r="D537">
            <v>3.81</v>
          </cell>
          <cell r="E537">
            <v>7.33</v>
          </cell>
          <cell r="F537">
            <v>11.14</v>
          </cell>
        </row>
        <row r="538">
          <cell r="A538">
            <v>71036</v>
          </cell>
          <cell r="B538" t="str">
            <v>CONECTOR TIPO PARAFUSO FENDIDO 50 MM2</v>
          </cell>
          <cell r="C538" t="str">
            <v>Un</v>
          </cell>
          <cell r="D538">
            <v>4.86</v>
          </cell>
          <cell r="E538">
            <v>9.77</v>
          </cell>
          <cell r="F538">
            <v>14.63</v>
          </cell>
        </row>
        <row r="539">
          <cell r="A539">
            <v>71037</v>
          </cell>
          <cell r="B539" t="str">
            <v>CONECTOR TIPO PARAFUSO FENDIDO 70 MM2</v>
          </cell>
          <cell r="C539" t="str">
            <v>Un</v>
          </cell>
          <cell r="D539">
            <v>6.67</v>
          </cell>
          <cell r="E539">
            <v>9.77</v>
          </cell>
          <cell r="F539">
            <v>16.44</v>
          </cell>
        </row>
        <row r="540">
          <cell r="A540">
            <v>71038</v>
          </cell>
          <cell r="B540" t="str">
            <v>CONECTOR TIPO PARAFUSO FENDIDO 95 MM2</v>
          </cell>
          <cell r="C540" t="str">
            <v>Un</v>
          </cell>
          <cell r="D540">
            <v>10.2</v>
          </cell>
          <cell r="E540">
            <v>12.22</v>
          </cell>
          <cell r="F540">
            <v>22.42</v>
          </cell>
        </row>
        <row r="541">
          <cell r="A541">
            <v>71039</v>
          </cell>
          <cell r="B541" t="str">
            <v>CONECTOR TIPO PARAFUSO FENDIDO 120 MM2</v>
          </cell>
          <cell r="C541" t="str">
            <v>Un</v>
          </cell>
          <cell r="D541">
            <v>10.45</v>
          </cell>
          <cell r="E541">
            <v>12.22</v>
          </cell>
          <cell r="F541">
            <v>22.67</v>
          </cell>
        </row>
        <row r="542">
          <cell r="A542">
            <v>71040</v>
          </cell>
          <cell r="B542" t="str">
            <v>CONECTOR TIPO PARAFUSO FENDIDO 150 MM2</v>
          </cell>
          <cell r="C542" t="str">
            <v>Un</v>
          </cell>
          <cell r="D542">
            <v>12.17</v>
          </cell>
          <cell r="E542">
            <v>14.67</v>
          </cell>
          <cell r="F542">
            <v>26.84</v>
          </cell>
        </row>
        <row r="543">
          <cell r="A543">
            <v>71041</v>
          </cell>
          <cell r="B543" t="str">
            <v>CONECTOR TIPO PARAFUSO FENDIDO 185 MM2</v>
          </cell>
          <cell r="C543" t="str">
            <v>Un</v>
          </cell>
          <cell r="D543">
            <v>17.82</v>
          </cell>
          <cell r="E543">
            <v>14.67</v>
          </cell>
          <cell r="F543">
            <v>32.49</v>
          </cell>
        </row>
        <row r="544">
          <cell r="A544">
            <v>71060</v>
          </cell>
          <cell r="B544" t="str">
            <v>CONTATOR 3 TF 40 - 9A</v>
          </cell>
          <cell r="C544" t="str">
            <v>Un</v>
          </cell>
          <cell r="D544">
            <v>52.9</v>
          </cell>
          <cell r="E544">
            <v>48.88</v>
          </cell>
          <cell r="F544">
            <v>101.78</v>
          </cell>
        </row>
        <row r="545">
          <cell r="A545">
            <v>71061</v>
          </cell>
          <cell r="B545" t="str">
            <v>CONTATOR 3 TF 41 - 12A</v>
          </cell>
          <cell r="C545" t="str">
            <v>Un</v>
          </cell>
          <cell r="D545">
            <v>54.7</v>
          </cell>
          <cell r="E545">
            <v>51.33</v>
          </cell>
          <cell r="F545">
            <v>106.03</v>
          </cell>
        </row>
        <row r="546">
          <cell r="A546">
            <v>71062</v>
          </cell>
          <cell r="B546" t="str">
            <v>CONTATOR 3 TF 42 - 16A</v>
          </cell>
          <cell r="C546" t="str">
            <v>Un</v>
          </cell>
          <cell r="D546">
            <v>57.8</v>
          </cell>
          <cell r="E546">
            <v>53.77</v>
          </cell>
          <cell r="F546">
            <v>111.57</v>
          </cell>
        </row>
        <row r="547">
          <cell r="A547">
            <v>71063</v>
          </cell>
          <cell r="B547" t="str">
            <v>CONTATOR 3 TF 43 - 25A</v>
          </cell>
          <cell r="C547" t="str">
            <v>Un</v>
          </cell>
          <cell r="D547">
            <v>68.75</v>
          </cell>
          <cell r="E547">
            <v>56.21</v>
          </cell>
          <cell r="F547">
            <v>124.96</v>
          </cell>
        </row>
        <row r="548">
          <cell r="A548">
            <v>71064</v>
          </cell>
          <cell r="B548" t="str">
            <v>CONTATOR 3 TF 44 - 32A</v>
          </cell>
          <cell r="C548" t="str">
            <v>Un</v>
          </cell>
          <cell r="D548">
            <v>109.1</v>
          </cell>
          <cell r="E548">
            <v>58.65</v>
          </cell>
          <cell r="F548">
            <v>167.75</v>
          </cell>
        </row>
        <row r="549">
          <cell r="A549">
            <v>71070</v>
          </cell>
          <cell r="B549" t="str">
            <v>CONTATOR 3 TF 45 - 45A</v>
          </cell>
          <cell r="C549" t="str">
            <v>Un</v>
          </cell>
          <cell r="D549">
            <v>201.4</v>
          </cell>
          <cell r="E549">
            <v>61.1</v>
          </cell>
          <cell r="F549">
            <v>262.5</v>
          </cell>
        </row>
        <row r="550">
          <cell r="A550">
            <v>71071</v>
          </cell>
          <cell r="B550" t="str">
            <v>CONTATOR 3 TF 47 - 63A</v>
          </cell>
          <cell r="C550" t="str">
            <v>Un</v>
          </cell>
          <cell r="D550">
            <v>290.7</v>
          </cell>
          <cell r="E550">
            <v>63.55</v>
          </cell>
          <cell r="F550">
            <v>354.25</v>
          </cell>
        </row>
        <row r="551">
          <cell r="A551">
            <v>71072</v>
          </cell>
          <cell r="B551" t="str">
            <v>CONTATOR 3 TF 48 - 75A</v>
          </cell>
          <cell r="C551" t="str">
            <v>Un</v>
          </cell>
          <cell r="D551">
            <v>420.49</v>
          </cell>
          <cell r="E551">
            <v>65.99</v>
          </cell>
          <cell r="F551">
            <v>486.48</v>
          </cell>
        </row>
        <row r="552">
          <cell r="A552">
            <v>71100</v>
          </cell>
          <cell r="B552" t="str">
            <v>COTOVELO EXTERNO P/CANALETA PLASTCICA HELLERMAN OU EQUIVALENTE</v>
          </cell>
          <cell r="C552" t="str">
            <v>Un</v>
          </cell>
          <cell r="D552">
            <v>0.75</v>
          </cell>
          <cell r="E552">
            <v>2.45</v>
          </cell>
          <cell r="F552">
            <v>3.2</v>
          </cell>
        </row>
        <row r="553">
          <cell r="A553">
            <v>71101</v>
          </cell>
          <cell r="B553" t="str">
            <v>COTOVELO INTERNO P/CANALETA PLASTICA HELLERMAN OU EQUIVALENTE</v>
          </cell>
          <cell r="C553" t="str">
            <v>Un</v>
          </cell>
          <cell r="D553">
            <v>0.75</v>
          </cell>
          <cell r="E553">
            <v>2.45</v>
          </cell>
          <cell r="F553">
            <v>3.2</v>
          </cell>
        </row>
        <row r="554">
          <cell r="A554">
            <v>71110</v>
          </cell>
          <cell r="B554" t="str">
            <v>CRUZETA MADEIRA DE LEI 2400X90X112,5 MM</v>
          </cell>
          <cell r="C554" t="str">
            <v>Un</v>
          </cell>
          <cell r="D554">
            <v>74.62</v>
          </cell>
          <cell r="E554">
            <v>11.24</v>
          </cell>
          <cell r="F554">
            <v>85.86</v>
          </cell>
        </row>
        <row r="555">
          <cell r="A555">
            <v>71111</v>
          </cell>
          <cell r="B555" t="str">
            <v>CRUZETA HORIZONTAL 90º P/ELETROCALHA 50X50 MM</v>
          </cell>
          <cell r="C555" t="str">
            <v>Un</v>
          </cell>
          <cell r="D555">
            <v>15.22</v>
          </cell>
          <cell r="E555">
            <v>4.89</v>
          </cell>
          <cell r="F555">
            <v>20.11</v>
          </cell>
        </row>
        <row r="556">
          <cell r="A556">
            <v>71115</v>
          </cell>
          <cell r="B556" t="str">
            <v>CURVA DE INVERSAO PARA ELETROCALHA 50 X 50 MM</v>
          </cell>
          <cell r="C556" t="str">
            <v>Un</v>
          </cell>
          <cell r="D556">
            <v>9.85</v>
          </cell>
          <cell r="E556">
            <v>3.91</v>
          </cell>
          <cell r="F556">
            <v>13.76</v>
          </cell>
        </row>
        <row r="557">
          <cell r="A557">
            <v>71120</v>
          </cell>
          <cell r="B557" t="str">
            <v>CURVA 90 GRAUS FERRO ZINCADO DIAMETRO 1/2"</v>
          </cell>
          <cell r="C557" t="str">
            <v>Un</v>
          </cell>
          <cell r="D557">
            <v>1.83</v>
          </cell>
          <cell r="E557">
            <v>2.45</v>
          </cell>
          <cell r="F557">
            <v>4.28</v>
          </cell>
        </row>
        <row r="558">
          <cell r="A558">
            <v>71121</v>
          </cell>
          <cell r="B558" t="str">
            <v>CURVA 90 GRAUS FERRO ZINCADO DIAMETRO 3/4"</v>
          </cell>
          <cell r="C558" t="str">
            <v>Un</v>
          </cell>
          <cell r="D558">
            <v>1.9</v>
          </cell>
          <cell r="E558">
            <v>3.17</v>
          </cell>
          <cell r="F558">
            <v>5.07</v>
          </cell>
        </row>
        <row r="559">
          <cell r="A559">
            <v>71122</v>
          </cell>
          <cell r="B559" t="str">
            <v>CURVA 90 GRAUS FERRO ZINCADO DIAMETRO 1"</v>
          </cell>
          <cell r="C559" t="str">
            <v>Un</v>
          </cell>
          <cell r="D559">
            <v>2.95</v>
          </cell>
          <cell r="E559">
            <v>3.43</v>
          </cell>
          <cell r="F559">
            <v>6.38</v>
          </cell>
        </row>
        <row r="560">
          <cell r="A560">
            <v>71123</v>
          </cell>
          <cell r="B560" t="str">
            <v>CURVA 90 GRAUS FERRO ZINCADO DIAMETRO 1.1/4"</v>
          </cell>
          <cell r="C560" t="str">
            <v>Un</v>
          </cell>
          <cell r="D560">
            <v>7.46</v>
          </cell>
          <cell r="E560">
            <v>7.33</v>
          </cell>
          <cell r="F560">
            <v>14.79</v>
          </cell>
        </row>
        <row r="561">
          <cell r="A561">
            <v>71124</v>
          </cell>
          <cell r="B561" t="str">
            <v>CURVA 90 GRAUS FERRO ZINCADO DIAMETRO 1.1/2"</v>
          </cell>
          <cell r="C561" t="str">
            <v>Un</v>
          </cell>
          <cell r="D561">
            <v>7.65</v>
          </cell>
          <cell r="E561">
            <v>8.55</v>
          </cell>
          <cell r="F561">
            <v>16.2</v>
          </cell>
        </row>
        <row r="562">
          <cell r="A562">
            <v>71125</v>
          </cell>
          <cell r="B562" t="str">
            <v>CURVA 90 GRAUS FERRO ZINCADO DIAMETRO 2"</v>
          </cell>
          <cell r="C562" t="str">
            <v>Un</v>
          </cell>
          <cell r="D562">
            <v>13.1</v>
          </cell>
          <cell r="E562">
            <v>11.48</v>
          </cell>
          <cell r="F562">
            <v>24.58</v>
          </cell>
        </row>
        <row r="563">
          <cell r="A563">
            <v>71126</v>
          </cell>
          <cell r="B563" t="str">
            <v>CURVA 90 GRAUS FERRO ZINCADO DIAMETRO 2.1/2"</v>
          </cell>
          <cell r="C563" t="str">
            <v>Un</v>
          </cell>
          <cell r="D563">
            <v>24.97</v>
          </cell>
          <cell r="E563">
            <v>24.44</v>
          </cell>
          <cell r="F563">
            <v>49.41</v>
          </cell>
        </row>
        <row r="564">
          <cell r="A564">
            <v>71127</v>
          </cell>
          <cell r="B564" t="str">
            <v>CURVA 90 GRAUS FERRO ZINCADO DIAMETRO 3"</v>
          </cell>
          <cell r="C564" t="str">
            <v>Un</v>
          </cell>
          <cell r="D564">
            <v>42.73</v>
          </cell>
          <cell r="E564">
            <v>36.66</v>
          </cell>
          <cell r="F564">
            <v>79.39</v>
          </cell>
        </row>
        <row r="565">
          <cell r="A565">
            <v>71128</v>
          </cell>
          <cell r="B565" t="str">
            <v>CURVA 90 GRAUS FERRO ZINCADO DIAMETRO 4"</v>
          </cell>
          <cell r="C565" t="str">
            <v>Un</v>
          </cell>
          <cell r="D565">
            <v>67.89</v>
          </cell>
          <cell r="E565">
            <v>43.99</v>
          </cell>
          <cell r="F565">
            <v>111.88</v>
          </cell>
        </row>
        <row r="566">
          <cell r="A566">
            <v>71140</v>
          </cell>
          <cell r="B566" t="str">
            <v>CURVA DE 90 GRAUS DE PVC RIGIDO DIAM.1/2"</v>
          </cell>
          <cell r="C566" t="str">
            <v>Un</v>
          </cell>
          <cell r="D566">
            <v>0.9</v>
          </cell>
          <cell r="E566">
            <v>1.71</v>
          </cell>
          <cell r="F566">
            <v>2.61</v>
          </cell>
        </row>
        <row r="567">
          <cell r="A567">
            <v>71141</v>
          </cell>
          <cell r="B567" t="str">
            <v>CURVA DE 90 GRAUS DE PVC RIGIDO DIAM. 3/4"</v>
          </cell>
          <cell r="C567" t="str">
            <v>Un</v>
          </cell>
          <cell r="D567">
            <v>1.2</v>
          </cell>
          <cell r="E567">
            <v>2.45</v>
          </cell>
          <cell r="F567">
            <v>3.65</v>
          </cell>
        </row>
        <row r="568">
          <cell r="A568">
            <v>71142</v>
          </cell>
          <cell r="B568" t="str">
            <v>CURVA DE 90 GRAUS DE PVC RIGIDO DIAM. 1"</v>
          </cell>
          <cell r="C568" t="str">
            <v>Un</v>
          </cell>
          <cell r="D568">
            <v>1.54</v>
          </cell>
          <cell r="E568">
            <v>3.17</v>
          </cell>
          <cell r="F568">
            <v>4.71</v>
          </cell>
        </row>
        <row r="569">
          <cell r="A569">
            <v>71143</v>
          </cell>
          <cell r="B569" t="str">
            <v>CURVA DE 90 GRAUS DE PVC RIGIDO DIAM. 1.1/4"</v>
          </cell>
          <cell r="C569" t="str">
            <v>Un</v>
          </cell>
          <cell r="D569">
            <v>3.21</v>
          </cell>
          <cell r="E569">
            <v>4.89</v>
          </cell>
          <cell r="F569">
            <v>8.1</v>
          </cell>
        </row>
        <row r="570">
          <cell r="A570">
            <v>71144</v>
          </cell>
          <cell r="B570" t="str">
            <v>CURVA DE 90 GRAUS DE PVC RIGIDO DIAM. 1.1/2"</v>
          </cell>
          <cell r="C570" t="str">
            <v>Un</v>
          </cell>
          <cell r="D570">
            <v>3.15</v>
          </cell>
          <cell r="E570">
            <v>9.47</v>
          </cell>
          <cell r="F570">
            <v>12.62</v>
          </cell>
        </row>
        <row r="571">
          <cell r="A571">
            <v>71145</v>
          </cell>
          <cell r="B571" t="str">
            <v>CURVA DE 90 GRAUS DE PVC RIGIDO DIAM. 2"</v>
          </cell>
          <cell r="C571" t="str">
            <v>Un</v>
          </cell>
          <cell r="D571">
            <v>4.5</v>
          </cell>
          <cell r="E571">
            <v>9.29</v>
          </cell>
          <cell r="F571">
            <v>13.79</v>
          </cell>
        </row>
        <row r="572">
          <cell r="A572">
            <v>71146</v>
          </cell>
          <cell r="B572" t="str">
            <v>CURVA DE 90 GRAUS DE PVC RIGIDO DIAM. 2.1/2"</v>
          </cell>
          <cell r="C572" t="str">
            <v>Un</v>
          </cell>
          <cell r="D572">
            <v>12.91</v>
          </cell>
          <cell r="E572">
            <v>19.55</v>
          </cell>
          <cell r="F572">
            <v>32.46</v>
          </cell>
        </row>
        <row r="573">
          <cell r="A573">
            <v>71147</v>
          </cell>
          <cell r="B573" t="str">
            <v>CURVA DE 90 GRAUS DE PVC RIGIDO DIAM. 3"</v>
          </cell>
          <cell r="C573" t="str">
            <v>Un</v>
          </cell>
          <cell r="D573">
            <v>17.43</v>
          </cell>
          <cell r="E573">
            <v>24.44</v>
          </cell>
          <cell r="F573">
            <v>41.87</v>
          </cell>
        </row>
        <row r="574">
          <cell r="A574">
            <v>71148</v>
          </cell>
          <cell r="B574" t="str">
            <v>CURVA DE 90 GRAUS DE PVC RIGIDO DIAM. 4"</v>
          </cell>
          <cell r="C574" t="str">
            <v>Un</v>
          </cell>
          <cell r="D574">
            <v>29.72</v>
          </cell>
          <cell r="E574">
            <v>29.33</v>
          </cell>
          <cell r="F574">
            <v>59.05</v>
          </cell>
        </row>
        <row r="575">
          <cell r="A575">
            <v>71150</v>
          </cell>
          <cell r="B575" t="str">
            <v>CURVA DE 90 GRAUS FERRO GALVANIZADO DIAM.1/2"</v>
          </cell>
          <cell r="C575" t="str">
            <v>Un</v>
          </cell>
          <cell r="D575">
            <v>3.11</v>
          </cell>
          <cell r="E575">
            <v>2.45</v>
          </cell>
          <cell r="F575">
            <v>5.56</v>
          </cell>
        </row>
        <row r="576">
          <cell r="A576">
            <v>71151</v>
          </cell>
          <cell r="B576" t="str">
            <v>CURVA DE 90 GRAUS FERRO GALVANIZADO DIAM.3/4"</v>
          </cell>
          <cell r="C576" t="str">
            <v>Un</v>
          </cell>
          <cell r="D576">
            <v>3.18</v>
          </cell>
          <cell r="E576">
            <v>3.17</v>
          </cell>
          <cell r="F576">
            <v>6.35</v>
          </cell>
        </row>
        <row r="577">
          <cell r="A577">
            <v>71152</v>
          </cell>
          <cell r="B577" t="str">
            <v>CURVA DE 90 GRAUS FERRO GALVANIZADO DIAM.1"</v>
          </cell>
          <cell r="C577" t="str">
            <v>Un</v>
          </cell>
          <cell r="D577">
            <v>3.65</v>
          </cell>
          <cell r="E577">
            <v>3.43</v>
          </cell>
          <cell r="F577">
            <v>7.08</v>
          </cell>
        </row>
        <row r="578">
          <cell r="A578">
            <v>71153</v>
          </cell>
          <cell r="B578" t="str">
            <v>CURVA DE 90 GRAUS FERRO GALVANIZADO DIAM.1.1/4"</v>
          </cell>
          <cell r="C578" t="str">
            <v>Un</v>
          </cell>
          <cell r="D578">
            <v>7.89</v>
          </cell>
          <cell r="E578">
            <v>7.33</v>
          </cell>
          <cell r="F578">
            <v>15.22</v>
          </cell>
        </row>
        <row r="579">
          <cell r="A579">
            <v>71154</v>
          </cell>
          <cell r="B579" t="str">
            <v>CURVA DE 90 GRAUS FERRO GALVANIZADO DIAM. 1.1/2"</v>
          </cell>
          <cell r="C579" t="str">
            <v>Un</v>
          </cell>
          <cell r="D579">
            <v>10.17</v>
          </cell>
          <cell r="E579">
            <v>8.55</v>
          </cell>
          <cell r="F579">
            <v>18.72</v>
          </cell>
        </row>
        <row r="580">
          <cell r="A580">
            <v>71155</v>
          </cell>
          <cell r="B580" t="str">
            <v>CURVA DE 90 GRAUS FERRO GALVANIZADO DIAM. 2"</v>
          </cell>
          <cell r="C580" t="str">
            <v>Un</v>
          </cell>
          <cell r="D580">
            <v>17.49</v>
          </cell>
          <cell r="E580">
            <v>11.48</v>
          </cell>
          <cell r="F580">
            <v>28.97</v>
          </cell>
        </row>
        <row r="581">
          <cell r="A581">
            <v>71156</v>
          </cell>
          <cell r="B581" t="str">
            <v>CURVA DE 90 GRAUS FERRO GALVANIZADO DIAM. 2.1/2"</v>
          </cell>
          <cell r="C581" t="str">
            <v>Un</v>
          </cell>
          <cell r="D581">
            <v>33.19</v>
          </cell>
          <cell r="E581">
            <v>24.44</v>
          </cell>
          <cell r="F581">
            <v>57.63</v>
          </cell>
        </row>
        <row r="582">
          <cell r="A582">
            <v>71157</v>
          </cell>
          <cell r="B582" t="str">
            <v>CURVA DE 90 GRAUS FERRO GALVANIZADO DIAM. 3"</v>
          </cell>
          <cell r="C582" t="str">
            <v>Un</v>
          </cell>
          <cell r="D582">
            <v>50.44</v>
          </cell>
          <cell r="E582">
            <v>36.66</v>
          </cell>
          <cell r="F582">
            <v>87.1</v>
          </cell>
        </row>
        <row r="583">
          <cell r="A583">
            <v>71158</v>
          </cell>
          <cell r="B583" t="str">
            <v>CURVA DE 90 GRAUS FERRO GALVANIZADO DIAMETRO 4"</v>
          </cell>
          <cell r="C583" t="str">
            <v>Un</v>
          </cell>
          <cell r="D583">
            <v>91.66</v>
          </cell>
          <cell r="E583">
            <v>43.99</v>
          </cell>
          <cell r="F583">
            <v>135.65</v>
          </cell>
        </row>
        <row r="584">
          <cell r="A584">
            <v>71159</v>
          </cell>
          <cell r="B584" t="str">
            <v>DESVIO A DIREITA PARA ELETROCALHA 50 X 50 MM</v>
          </cell>
          <cell r="C584" t="str">
            <v>Un</v>
          </cell>
          <cell r="D584">
            <v>16.24</v>
          </cell>
          <cell r="E584">
            <v>3.91</v>
          </cell>
          <cell r="F584">
            <v>20.15</v>
          </cell>
        </row>
        <row r="585">
          <cell r="A585">
            <v>71170</v>
          </cell>
          <cell r="B585" t="str">
            <v>DIMMER ROTATIVO SIMPLES</v>
          </cell>
          <cell r="C585" t="str">
            <v>Un</v>
          </cell>
          <cell r="D585">
            <v>64.7</v>
          </cell>
          <cell r="E585">
            <v>5.13</v>
          </cell>
          <cell r="F585">
            <v>69.83</v>
          </cell>
        </row>
        <row r="586">
          <cell r="A586">
            <v>71171</v>
          </cell>
          <cell r="B586" t="str">
            <v>DISJUNTOR MONOPOLAR DE 10 A 30-A</v>
          </cell>
          <cell r="C586" t="str">
            <v>Un</v>
          </cell>
          <cell r="D586">
            <v>5.87</v>
          </cell>
          <cell r="E586">
            <v>7.33</v>
          </cell>
          <cell r="F586">
            <v>13.2</v>
          </cell>
        </row>
        <row r="587">
          <cell r="A587">
            <v>71172</v>
          </cell>
          <cell r="B587" t="str">
            <v>DISJUNTOR MONOPOLAR DE 35 A 50-A</v>
          </cell>
          <cell r="C587" t="str">
            <v>Un</v>
          </cell>
          <cell r="D587">
            <v>8.56</v>
          </cell>
          <cell r="E587">
            <v>7.33</v>
          </cell>
          <cell r="F587">
            <v>15.89</v>
          </cell>
        </row>
        <row r="588">
          <cell r="A588">
            <v>71173</v>
          </cell>
          <cell r="B588" t="str">
            <v>DISJUNTOR TRIPOLAR DE 10 A 35-A</v>
          </cell>
          <cell r="C588" t="str">
            <v>Un</v>
          </cell>
          <cell r="D588">
            <v>45.2</v>
          </cell>
          <cell r="E588">
            <v>21.99</v>
          </cell>
          <cell r="F588">
            <v>67.19</v>
          </cell>
        </row>
        <row r="589">
          <cell r="A589">
            <v>71174</v>
          </cell>
          <cell r="B589" t="str">
            <v>DISJUNTOR TRIPOLAR 40 A 50A</v>
          </cell>
          <cell r="C589" t="str">
            <v>Un</v>
          </cell>
          <cell r="D589">
            <v>47.4</v>
          </cell>
          <cell r="E589">
            <v>21.99</v>
          </cell>
          <cell r="F589">
            <v>69.39</v>
          </cell>
        </row>
        <row r="590">
          <cell r="A590">
            <v>71175</v>
          </cell>
          <cell r="B590" t="str">
            <v>DISJUNTOR TRIPOLAR DE 60 A 100-A</v>
          </cell>
          <cell r="C590" t="str">
            <v>Un</v>
          </cell>
          <cell r="D590">
            <v>69</v>
          </cell>
          <cell r="E590">
            <v>21.99</v>
          </cell>
          <cell r="F590">
            <v>90.99</v>
          </cell>
        </row>
        <row r="591">
          <cell r="A591">
            <v>71176</v>
          </cell>
          <cell r="B591" t="str">
            <v>DISJUNTOR TRIPOLAR DE 125-A</v>
          </cell>
          <cell r="C591" t="str">
            <v>Un</v>
          </cell>
          <cell r="D591">
            <v>202.84</v>
          </cell>
          <cell r="E591">
            <v>21.99</v>
          </cell>
          <cell r="F591">
            <v>224.83</v>
          </cell>
        </row>
        <row r="592">
          <cell r="A592">
            <v>71177</v>
          </cell>
          <cell r="B592" t="str">
            <v>DISJUNTOR TRIPOLAR DE 150 A 175-A</v>
          </cell>
          <cell r="C592" t="str">
            <v>Un</v>
          </cell>
          <cell r="D592">
            <v>223.9</v>
          </cell>
          <cell r="E592">
            <v>21.99</v>
          </cell>
          <cell r="F592">
            <v>245.89</v>
          </cell>
        </row>
        <row r="593">
          <cell r="A593" t="str">
            <v>Código auxiliar</v>
          </cell>
          <cell r="B593" t="str">
            <v>Serviço</v>
          </cell>
          <cell r="C593" t="str">
            <v>Unidade</v>
          </cell>
          <cell r="D593" t="str">
            <v>Material</v>
          </cell>
          <cell r="E593" t="str">
            <v>Mão-de-obra</v>
          </cell>
          <cell r="F593" t="str">
            <v>Total</v>
          </cell>
        </row>
        <row r="594">
          <cell r="A594">
            <v>71178</v>
          </cell>
          <cell r="B594" t="str">
            <v>DISJUNTOR TRIPOLAR DE 200-A</v>
          </cell>
          <cell r="C594" t="str">
            <v>Un</v>
          </cell>
          <cell r="D594">
            <v>223.9</v>
          </cell>
          <cell r="E594">
            <v>21.99</v>
          </cell>
          <cell r="F594">
            <v>245.89</v>
          </cell>
        </row>
        <row r="595">
          <cell r="A595">
            <v>71179</v>
          </cell>
          <cell r="B595" t="str">
            <v>DISJUNTOR TRIPOLAR DE 225-A</v>
          </cell>
          <cell r="C595" t="str">
            <v>Un</v>
          </cell>
          <cell r="D595">
            <v>229</v>
          </cell>
          <cell r="E595">
            <v>21.99</v>
          </cell>
          <cell r="F595">
            <v>250.99</v>
          </cell>
        </row>
        <row r="596">
          <cell r="A596">
            <v>71180</v>
          </cell>
          <cell r="B596" t="str">
            <v>DISJUNTOR TRIPOLAR DE 250-A</v>
          </cell>
          <cell r="C596" t="str">
            <v>Un</v>
          </cell>
          <cell r="D596">
            <v>523.94</v>
          </cell>
          <cell r="E596">
            <v>21.99</v>
          </cell>
          <cell r="F596">
            <v>545.93</v>
          </cell>
        </row>
        <row r="597">
          <cell r="A597">
            <v>71181</v>
          </cell>
          <cell r="B597" t="str">
            <v>DISJUNTOR TRIPOLAR DE 300 A 350-A</v>
          </cell>
          <cell r="C597" t="str">
            <v>Un</v>
          </cell>
          <cell r="D597">
            <v>585.33</v>
          </cell>
          <cell r="E597">
            <v>21.99</v>
          </cell>
          <cell r="F597">
            <v>607.32</v>
          </cell>
        </row>
        <row r="598">
          <cell r="A598">
            <v>71184</v>
          </cell>
          <cell r="B598" t="str">
            <v>DISPOSITIVO DE PROTEÇÃO CONTRA SURTOS (D.P.S.) 275V DE 8 A 40KA</v>
          </cell>
          <cell r="C598" t="str">
            <v>Un</v>
          </cell>
          <cell r="D598">
            <v>32.3</v>
          </cell>
          <cell r="E598">
            <v>24.44</v>
          </cell>
          <cell r="F598">
            <v>56.74</v>
          </cell>
        </row>
        <row r="599">
          <cell r="A599">
            <v>71186</v>
          </cell>
          <cell r="B599" t="str">
            <v>DISPOSITIVO DE PROTEÇÃO CONTRA SURTOS (D.P.S.) 275V DE 90KA</v>
          </cell>
          <cell r="C599" t="str">
            <v>Un</v>
          </cell>
          <cell r="D599">
            <v>109.73</v>
          </cell>
          <cell r="E599">
            <v>24.44</v>
          </cell>
          <cell r="F599">
            <v>134.17</v>
          </cell>
        </row>
        <row r="600">
          <cell r="A600">
            <v>71190</v>
          </cell>
          <cell r="B600" t="str">
            <v>ELETROCALHA CH.Aº PRE ZN. FOGO "C" C/ABAS 50X50 MM S/TAMPA</v>
          </cell>
          <cell r="C600" t="str">
            <v>M</v>
          </cell>
          <cell r="D600">
            <v>16.88</v>
          </cell>
          <cell r="E600">
            <v>7.82</v>
          </cell>
          <cell r="F600">
            <v>24.7</v>
          </cell>
        </row>
        <row r="601">
          <cell r="A601">
            <v>71193</v>
          </cell>
          <cell r="B601" t="str">
            <v>ELETRODUTO PVC FLEXÍVEL - MANGUEIRA CORRUGADA - DIAM. 1/2"</v>
          </cell>
          <cell r="C601" t="str">
            <v>M</v>
          </cell>
          <cell r="D601">
            <v>0.9</v>
          </cell>
          <cell r="E601">
            <v>4.15</v>
          </cell>
          <cell r="F601">
            <v>5.05</v>
          </cell>
        </row>
        <row r="602">
          <cell r="A602">
            <v>71194</v>
          </cell>
          <cell r="B602" t="str">
            <v>ELETRODUTO PVC FLEXÍVEL - MANGUEIRA CORRUGADA - DIAM. 3/4"</v>
          </cell>
          <cell r="C602" t="str">
            <v>M</v>
          </cell>
          <cell r="D602">
            <v>1</v>
          </cell>
          <cell r="E602">
            <v>4.15</v>
          </cell>
          <cell r="F602">
            <v>5.15</v>
          </cell>
        </row>
        <row r="603">
          <cell r="A603">
            <v>71195</v>
          </cell>
          <cell r="B603" t="str">
            <v>ELETRODUTO PVC FLEXÍVEL - MANGUEIRA CORRUGADA - DIAM. 1"</v>
          </cell>
          <cell r="C603" t="str">
            <v>M</v>
          </cell>
          <cell r="D603">
            <v>1.4</v>
          </cell>
          <cell r="E603">
            <v>4.89</v>
          </cell>
          <cell r="F603">
            <v>6.29</v>
          </cell>
        </row>
        <row r="604">
          <cell r="A604">
            <v>71196</v>
          </cell>
          <cell r="B604" t="str">
            <v>ELETRODUTO PVC FLEXÍVEL - MANGUEIRA CORRUGADA - DIAM. 1 1/4"</v>
          </cell>
          <cell r="C604" t="str">
            <v>M</v>
          </cell>
          <cell r="D604">
            <v>1.46</v>
          </cell>
          <cell r="E604">
            <v>4.89</v>
          </cell>
          <cell r="F604">
            <v>6.35</v>
          </cell>
        </row>
        <row r="605">
          <cell r="A605">
            <v>71197</v>
          </cell>
          <cell r="B605" t="str">
            <v>ELETRODUTO PVC FLEXÍVEL - MANGUEIRA CORRUGADA - DIAM. 1 1/2"</v>
          </cell>
          <cell r="C605" t="str">
            <v>M</v>
          </cell>
          <cell r="D605">
            <v>1.75</v>
          </cell>
          <cell r="E605">
            <v>9.05</v>
          </cell>
          <cell r="F605">
            <v>10.8</v>
          </cell>
        </row>
        <row r="606">
          <cell r="A606">
            <v>71198</v>
          </cell>
          <cell r="B606" t="str">
            <v>ELETRODUTO PVC FLEXÍVEL - MANGUEIRA CORRUGADA - DIAM. 2"</v>
          </cell>
          <cell r="C606" t="str">
            <v>M</v>
          </cell>
          <cell r="D606">
            <v>2.21</v>
          </cell>
          <cell r="E606">
            <v>12.22</v>
          </cell>
          <cell r="F606">
            <v>14.43</v>
          </cell>
        </row>
        <row r="607">
          <cell r="A607">
            <v>71199</v>
          </cell>
          <cell r="B607" t="str">
            <v>ELETRODUTO PVC FLEXÍVEL - MANGUEIRA CORRUGADA - DIAM. 3"</v>
          </cell>
          <cell r="C607" t="str">
            <v>M</v>
          </cell>
          <cell r="D607">
            <v>3.61</v>
          </cell>
          <cell r="E607">
            <v>19.55</v>
          </cell>
          <cell r="F607">
            <v>23.16</v>
          </cell>
        </row>
        <row r="608">
          <cell r="A608">
            <v>71200</v>
          </cell>
          <cell r="B608" t="str">
            <v>ELETRODUTO DE PVC RIGIDO DIAMETRO 1/2"</v>
          </cell>
          <cell r="C608" t="str">
            <v>M</v>
          </cell>
          <cell r="D608">
            <v>1.21</v>
          </cell>
          <cell r="E608">
            <v>4.15</v>
          </cell>
          <cell r="F608">
            <v>5.36</v>
          </cell>
        </row>
        <row r="609">
          <cell r="A609">
            <v>71201</v>
          </cell>
          <cell r="B609" t="str">
            <v>ELETRODUTO DE PVC RIGIDO DIAMETRO 3/4"</v>
          </cell>
          <cell r="C609" t="str">
            <v>M</v>
          </cell>
          <cell r="D609">
            <v>2.21</v>
          </cell>
          <cell r="E609">
            <v>4.15</v>
          </cell>
          <cell r="F609">
            <v>6.36</v>
          </cell>
        </row>
        <row r="610">
          <cell r="A610">
            <v>71202</v>
          </cell>
          <cell r="B610" t="str">
            <v>ELETRODUTO DE PVC RIGIDO DIAMETRO 1"</v>
          </cell>
          <cell r="C610" t="str">
            <v>M</v>
          </cell>
          <cell r="D610">
            <v>5.87</v>
          </cell>
          <cell r="E610">
            <v>4.89</v>
          </cell>
          <cell r="F610">
            <v>10.76</v>
          </cell>
        </row>
        <row r="611">
          <cell r="A611">
            <v>71203</v>
          </cell>
          <cell r="B611" t="str">
            <v>ELETRODUTO DE PVC RIGIDO DIAMETRO 1.1/2"</v>
          </cell>
          <cell r="C611" t="str">
            <v>M</v>
          </cell>
          <cell r="D611">
            <v>9.72</v>
          </cell>
          <cell r="E611">
            <v>9.05</v>
          </cell>
          <cell r="F611">
            <v>18.77</v>
          </cell>
        </row>
        <row r="612">
          <cell r="A612">
            <v>71204</v>
          </cell>
          <cell r="B612" t="str">
            <v>ELETRODUTO DE PVC RIGIDO DIAMETRO 1.1/4"</v>
          </cell>
          <cell r="C612" t="str">
            <v>M</v>
          </cell>
          <cell r="D612">
            <v>8.4</v>
          </cell>
          <cell r="E612">
            <v>10.27</v>
          </cell>
          <cell r="F612">
            <v>18.67</v>
          </cell>
        </row>
        <row r="613">
          <cell r="A613">
            <v>71205</v>
          </cell>
          <cell r="B613" t="str">
            <v>ELETRODUTO DE PVC RIGIDO DIAMETRO 2"</v>
          </cell>
          <cell r="C613" t="str">
            <v>M</v>
          </cell>
          <cell r="D613">
            <v>13.43</v>
          </cell>
          <cell r="E613">
            <v>12.22</v>
          </cell>
          <cell r="F613">
            <v>25.65</v>
          </cell>
        </row>
        <row r="614">
          <cell r="A614">
            <v>71206</v>
          </cell>
          <cell r="B614" t="str">
            <v>ELETRODUTO DE PVC RIGIDO DIAMETRO 2.1/2"</v>
          </cell>
          <cell r="C614" t="str">
            <v>M</v>
          </cell>
          <cell r="D614">
            <v>39.5</v>
          </cell>
          <cell r="E614">
            <v>16.37</v>
          </cell>
          <cell r="F614">
            <v>55.87</v>
          </cell>
        </row>
        <row r="615">
          <cell r="A615">
            <v>71207</v>
          </cell>
          <cell r="B615" t="str">
            <v>ELETRODUTO DE PVC RIGIDO DIAMETRO 3"</v>
          </cell>
          <cell r="C615" t="str">
            <v>M</v>
          </cell>
          <cell r="D615">
            <v>39.72</v>
          </cell>
          <cell r="E615">
            <v>19.55</v>
          </cell>
          <cell r="F615">
            <v>59.27</v>
          </cell>
        </row>
        <row r="616">
          <cell r="A616">
            <v>71208</v>
          </cell>
          <cell r="B616" t="str">
            <v>ELETRODUTO DE PVC RIGIDO DIAMETRO 4"</v>
          </cell>
          <cell r="C616" t="str">
            <v>M</v>
          </cell>
          <cell r="D616">
            <v>66.69</v>
          </cell>
          <cell r="E616">
            <v>24.44</v>
          </cell>
          <cell r="F616">
            <v>91.13</v>
          </cell>
        </row>
        <row r="617">
          <cell r="A617">
            <v>71210</v>
          </cell>
          <cell r="B617" t="str">
            <v>ELETRODUTO FERRO GALVANIZADO DIAMETRO 1/2"</v>
          </cell>
          <cell r="C617" t="str">
            <v>M</v>
          </cell>
          <cell r="D617">
            <v>14.37</v>
          </cell>
          <cell r="E617">
            <v>4.89</v>
          </cell>
          <cell r="F617">
            <v>19.26</v>
          </cell>
        </row>
        <row r="618">
          <cell r="A618">
            <v>71211</v>
          </cell>
          <cell r="B618" t="str">
            <v>ELETRODUTO FERRO GALVANIZADO DIAMETRO 3/4"</v>
          </cell>
          <cell r="C618" t="str">
            <v>M</v>
          </cell>
          <cell r="D618">
            <v>17.44</v>
          </cell>
          <cell r="E618">
            <v>7.33</v>
          </cell>
          <cell r="F618">
            <v>24.77</v>
          </cell>
        </row>
        <row r="619">
          <cell r="A619">
            <v>71212</v>
          </cell>
          <cell r="B619" t="str">
            <v>ELETRODUTO FERRO GALVANIZADO DIAMETRO 1"</v>
          </cell>
          <cell r="C619" t="str">
            <v>M</v>
          </cell>
          <cell r="D619">
            <v>24.05</v>
          </cell>
          <cell r="E619">
            <v>9.77</v>
          </cell>
          <cell r="F619">
            <v>33.82</v>
          </cell>
        </row>
        <row r="620">
          <cell r="A620">
            <v>71213</v>
          </cell>
          <cell r="B620" t="str">
            <v>ELETRODUTO FERRO GALVANIZADO DIAMETRO 1.1/4"</v>
          </cell>
          <cell r="C620" t="str">
            <v>M</v>
          </cell>
          <cell r="D620">
            <v>18.72</v>
          </cell>
          <cell r="E620">
            <v>15.89</v>
          </cell>
          <cell r="F620">
            <v>34.61</v>
          </cell>
        </row>
        <row r="621">
          <cell r="A621">
            <v>71214</v>
          </cell>
          <cell r="B621" t="str">
            <v>ELETRODUTO FERRO GALVANIZADO DIAMETRO 1.1/2"</v>
          </cell>
          <cell r="C621" t="str">
            <v>M</v>
          </cell>
          <cell r="D621">
            <v>35.71</v>
          </cell>
          <cell r="E621">
            <v>17.11</v>
          </cell>
          <cell r="F621">
            <v>52.82</v>
          </cell>
        </row>
        <row r="622">
          <cell r="A622">
            <v>71215</v>
          </cell>
          <cell r="B622" t="str">
            <v>ELETRODUTO FERRO GALVANIZADO DIAMETRO 2"</v>
          </cell>
          <cell r="C622" t="str">
            <v>M</v>
          </cell>
          <cell r="D622">
            <v>45.2</v>
          </cell>
          <cell r="E622">
            <v>19.55</v>
          </cell>
          <cell r="F622">
            <v>64.75</v>
          </cell>
        </row>
        <row r="623">
          <cell r="A623">
            <v>71216</v>
          </cell>
          <cell r="B623" t="str">
            <v>ELETRODUTO FERRO GALVANIZADO DIAMETRO 2.1/2"</v>
          </cell>
          <cell r="C623" t="str">
            <v>M</v>
          </cell>
          <cell r="D623">
            <v>75</v>
          </cell>
          <cell r="E623">
            <v>34.21</v>
          </cell>
          <cell r="F623">
            <v>109.21</v>
          </cell>
        </row>
        <row r="624">
          <cell r="A624">
            <v>71217</v>
          </cell>
          <cell r="B624" t="str">
            <v>ELETRODUTO FERRO GALVANIZADO DIAMETRO 3"</v>
          </cell>
          <cell r="C624" t="str">
            <v>M</v>
          </cell>
          <cell r="D624">
            <v>109</v>
          </cell>
          <cell r="E624">
            <v>39.11</v>
          </cell>
          <cell r="F624">
            <v>148.11</v>
          </cell>
        </row>
        <row r="625">
          <cell r="A625">
            <v>71218</v>
          </cell>
          <cell r="B625" t="str">
            <v>ELETRODUTO FERRO GALVANIZADO DIAMETRO 4"</v>
          </cell>
          <cell r="C625" t="str">
            <v>M</v>
          </cell>
          <cell r="D625">
            <v>167.15</v>
          </cell>
          <cell r="E625">
            <v>48.88</v>
          </cell>
          <cell r="F625">
            <v>216.03</v>
          </cell>
        </row>
        <row r="626">
          <cell r="A626">
            <v>71230</v>
          </cell>
          <cell r="B626" t="str">
            <v>ELETRODUTO METALICO FLEXIVEL DIAMETRO DIAM.1/2"</v>
          </cell>
          <cell r="C626" t="str">
            <v>M</v>
          </cell>
          <cell r="D626">
            <v>3.06</v>
          </cell>
          <cell r="E626">
            <v>4.15</v>
          </cell>
          <cell r="F626">
            <v>7.21</v>
          </cell>
        </row>
        <row r="627">
          <cell r="A627">
            <v>71231</v>
          </cell>
          <cell r="B627" t="str">
            <v>ELETRODUTO METALICO FLEXIVEL DIAMETRO DIAM.3/4"</v>
          </cell>
          <cell r="C627" t="str">
            <v>M</v>
          </cell>
          <cell r="D627">
            <v>3.66</v>
          </cell>
          <cell r="E627">
            <v>4.15</v>
          </cell>
          <cell r="F627">
            <v>7.81</v>
          </cell>
        </row>
        <row r="628">
          <cell r="A628">
            <v>71232</v>
          </cell>
          <cell r="B628" t="str">
            <v>ELETRODUTO METALICO FLEXIVEL DIAMETRO DIAM. 1"</v>
          </cell>
          <cell r="C628" t="str">
            <v>M</v>
          </cell>
          <cell r="D628">
            <v>4.76</v>
          </cell>
          <cell r="E628">
            <v>4.15</v>
          </cell>
          <cell r="F628">
            <v>8.91</v>
          </cell>
        </row>
        <row r="629">
          <cell r="A629">
            <v>71250</v>
          </cell>
          <cell r="B629" t="str">
            <v>ELETRODUTO ZINCADO DIAMETRO 1/2"</v>
          </cell>
          <cell r="C629" t="str">
            <v>M</v>
          </cell>
          <cell r="D629">
            <v>8.09</v>
          </cell>
          <cell r="E629">
            <v>4.89</v>
          </cell>
          <cell r="F629">
            <v>12.98</v>
          </cell>
        </row>
        <row r="630">
          <cell r="A630">
            <v>71251</v>
          </cell>
          <cell r="B630" t="str">
            <v>ELETRODUTO ZINCADO DIAMETRO 3/4"</v>
          </cell>
          <cell r="C630" t="str">
            <v>M</v>
          </cell>
          <cell r="D630">
            <v>9.65</v>
          </cell>
          <cell r="E630">
            <v>7.33</v>
          </cell>
          <cell r="F630">
            <v>16.98</v>
          </cell>
        </row>
        <row r="631">
          <cell r="A631">
            <v>71252</v>
          </cell>
          <cell r="B631" t="str">
            <v>ELETRODUTO ZINCADO DIAMETRO 1"</v>
          </cell>
          <cell r="C631" t="str">
            <v>M</v>
          </cell>
          <cell r="D631">
            <v>12.99</v>
          </cell>
          <cell r="E631">
            <v>9.77</v>
          </cell>
          <cell r="F631">
            <v>22.76</v>
          </cell>
        </row>
        <row r="632">
          <cell r="A632">
            <v>71253</v>
          </cell>
          <cell r="B632" t="str">
            <v>ELETRODUTO ZINCADO DIAMETRO 1.1/4"</v>
          </cell>
          <cell r="C632" t="str">
            <v>M</v>
          </cell>
          <cell r="D632">
            <v>13.5</v>
          </cell>
          <cell r="E632">
            <v>15.89</v>
          </cell>
          <cell r="F632">
            <v>29.39</v>
          </cell>
        </row>
        <row r="633">
          <cell r="A633">
            <v>71254</v>
          </cell>
          <cell r="B633" t="str">
            <v>ELETRODUTO ZINCADO DIAMETRO 1.1/2"</v>
          </cell>
          <cell r="C633" t="str">
            <v>M</v>
          </cell>
          <cell r="D633">
            <v>28.42</v>
          </cell>
          <cell r="E633">
            <v>17.11</v>
          </cell>
          <cell r="F633">
            <v>45.53</v>
          </cell>
        </row>
        <row r="634">
          <cell r="A634">
            <v>71255</v>
          </cell>
          <cell r="B634" t="str">
            <v>ELETRODUTO ZINCADO DIAMETRO 2"</v>
          </cell>
          <cell r="C634" t="str">
            <v>M</v>
          </cell>
          <cell r="D634">
            <v>32.49</v>
          </cell>
          <cell r="E634">
            <v>19.55</v>
          </cell>
          <cell r="F634">
            <v>52.04</v>
          </cell>
        </row>
        <row r="635">
          <cell r="A635">
            <v>71256</v>
          </cell>
          <cell r="B635" t="str">
            <v>ELETRODUTO ZINCADO DIAMETRO 2.1/2"</v>
          </cell>
          <cell r="C635" t="str">
            <v>M</v>
          </cell>
          <cell r="D635">
            <v>49</v>
          </cell>
          <cell r="E635">
            <v>34.21</v>
          </cell>
          <cell r="F635">
            <v>83.21</v>
          </cell>
        </row>
        <row r="636">
          <cell r="A636">
            <v>71257</v>
          </cell>
          <cell r="B636" t="str">
            <v>ELETRODUTO ZINCADO DIAMETRO 3"</v>
          </cell>
          <cell r="C636" t="str">
            <v>M</v>
          </cell>
          <cell r="D636">
            <v>85.2</v>
          </cell>
          <cell r="E636">
            <v>39.11</v>
          </cell>
          <cell r="F636">
            <v>124.31</v>
          </cell>
        </row>
        <row r="637">
          <cell r="A637">
            <v>71258</v>
          </cell>
          <cell r="B637" t="str">
            <v>ELETRODUTO ZINCADO DIAMETRO 4"</v>
          </cell>
          <cell r="C637" t="str">
            <v>M</v>
          </cell>
          <cell r="D637">
            <v>121.98</v>
          </cell>
          <cell r="E637">
            <v>48.88</v>
          </cell>
          <cell r="F637">
            <v>170.86</v>
          </cell>
        </row>
        <row r="638">
          <cell r="A638">
            <v>71267</v>
          </cell>
          <cell r="B638" t="str">
            <v>ELO FUSÍVEL 5 H</v>
          </cell>
          <cell r="C638" t="str">
            <v>Un</v>
          </cell>
          <cell r="D638">
            <v>1.38</v>
          </cell>
          <cell r="E638">
            <v>6.12</v>
          </cell>
          <cell r="F638">
            <v>7.5</v>
          </cell>
        </row>
        <row r="639">
          <cell r="A639">
            <v>71268</v>
          </cell>
          <cell r="B639" t="str">
            <v>ELO FUSÍVEL 6 K</v>
          </cell>
          <cell r="C639" t="str">
            <v>Un</v>
          </cell>
          <cell r="D639">
            <v>1.38</v>
          </cell>
          <cell r="E639">
            <v>6.12</v>
          </cell>
          <cell r="F639">
            <v>7.5</v>
          </cell>
        </row>
        <row r="640">
          <cell r="A640">
            <v>71270</v>
          </cell>
          <cell r="B640" t="str">
            <v>ELO FUSIVEL 8 K - 15 KV</v>
          </cell>
          <cell r="C640" t="str">
            <v>Un</v>
          </cell>
          <cell r="D640">
            <v>1.6</v>
          </cell>
          <cell r="E640">
            <v>6.12</v>
          </cell>
          <cell r="F640">
            <v>7.72</v>
          </cell>
        </row>
        <row r="641">
          <cell r="A641">
            <v>71271</v>
          </cell>
          <cell r="B641" t="str">
            <v>ELO FUSIVEL 10 K - 15 KV</v>
          </cell>
          <cell r="C641" t="str">
            <v>Un</v>
          </cell>
          <cell r="D641">
            <v>1.5</v>
          </cell>
          <cell r="E641">
            <v>6.12</v>
          </cell>
          <cell r="F641">
            <v>7.62</v>
          </cell>
        </row>
        <row r="642">
          <cell r="A642">
            <v>71275</v>
          </cell>
          <cell r="B642" t="str">
            <v>ESTICADOR P/CABO DE AÇO</v>
          </cell>
          <cell r="C642" t="str">
            <v>Un</v>
          </cell>
          <cell r="D642">
            <v>7</v>
          </cell>
          <cell r="E642">
            <v>4.89</v>
          </cell>
          <cell r="F642">
            <v>11.89</v>
          </cell>
        </row>
        <row r="643">
          <cell r="A643">
            <v>71277</v>
          </cell>
          <cell r="B643" t="str">
            <v>EMENDA INTERNA P/ELETROCALHA (50 X 50 mm)</v>
          </cell>
          <cell r="C643" t="str">
            <v>Un</v>
          </cell>
          <cell r="D643">
            <v>1</v>
          </cell>
          <cell r="E643">
            <v>3.67</v>
          </cell>
          <cell r="F643">
            <v>4.67</v>
          </cell>
        </row>
        <row r="644">
          <cell r="A644">
            <v>71278</v>
          </cell>
          <cell r="B644" t="str">
            <v>ESPELHO BAQUELITE 4" X 2" 1 FURO RJ-45</v>
          </cell>
          <cell r="C644" t="str">
            <v>Un</v>
          </cell>
          <cell r="D644">
            <v>2.5</v>
          </cell>
          <cell r="E644">
            <v>0.74</v>
          </cell>
          <cell r="F644">
            <v>3.24</v>
          </cell>
        </row>
        <row r="645">
          <cell r="A645">
            <v>71279</v>
          </cell>
          <cell r="B645" t="str">
            <v>ESPELHO BAQUELITE 4" X 2" 2 FUROS RJ-45</v>
          </cell>
          <cell r="C645" t="str">
            <v>Un</v>
          </cell>
          <cell r="D645">
            <v>2.5</v>
          </cell>
          <cell r="E645">
            <v>0.81</v>
          </cell>
          <cell r="F645">
            <v>3.31</v>
          </cell>
        </row>
        <row r="646">
          <cell r="A646">
            <v>71280</v>
          </cell>
          <cell r="B646" t="str">
            <v>FIO DE COBRE NU No. 2,5 MM2 (45,05M /KG)</v>
          </cell>
          <cell r="C646" t="str">
            <v>M</v>
          </cell>
          <cell r="D646">
            <v>0.83</v>
          </cell>
          <cell r="E646">
            <v>1.34</v>
          </cell>
          <cell r="F646">
            <v>2.17</v>
          </cell>
        </row>
        <row r="647">
          <cell r="A647">
            <v>71281</v>
          </cell>
          <cell r="B647" t="str">
            <v>FIO DE COBRE NU No. 4 MM2 (28,00 M/KG)</v>
          </cell>
          <cell r="C647" t="str">
            <v>M</v>
          </cell>
          <cell r="D647">
            <v>1.35</v>
          </cell>
          <cell r="E647">
            <v>1.47</v>
          </cell>
          <cell r="F647">
            <v>2.82</v>
          </cell>
        </row>
        <row r="648">
          <cell r="A648">
            <v>71282</v>
          </cell>
          <cell r="B648" t="str">
            <v>FIO DE COBRE NU No. 6 MM2 (18,00 M/KG)</v>
          </cell>
          <cell r="C648" t="str">
            <v>M</v>
          </cell>
          <cell r="D648">
            <v>2.06</v>
          </cell>
          <cell r="E648">
            <v>1.59</v>
          </cell>
          <cell r="F648">
            <v>3.65</v>
          </cell>
        </row>
        <row r="649">
          <cell r="A649">
            <v>71283</v>
          </cell>
          <cell r="B649" t="str">
            <v>FIO DE COBRE NU No. 10 MM2 (11,00 M/KG)</v>
          </cell>
          <cell r="C649" t="str">
            <v>M</v>
          </cell>
          <cell r="D649">
            <v>2.98</v>
          </cell>
          <cell r="E649">
            <v>1.71</v>
          </cell>
          <cell r="F649">
            <v>4.69</v>
          </cell>
        </row>
        <row r="650">
          <cell r="A650">
            <v>71290</v>
          </cell>
          <cell r="B650" t="str">
            <v>FIO ISOLADO PVC 750 V, No. 1,5 MM2</v>
          </cell>
          <cell r="C650" t="str">
            <v>M</v>
          </cell>
          <cell r="D650">
            <v>0.61</v>
          </cell>
          <cell r="E650">
            <v>1.22</v>
          </cell>
          <cell r="F650">
            <v>1.83</v>
          </cell>
        </row>
        <row r="651">
          <cell r="A651">
            <v>71291</v>
          </cell>
          <cell r="B651" t="str">
            <v>FIO ISOLADO PVC 750 V, No. 2,5 MM2</v>
          </cell>
          <cell r="C651" t="str">
            <v>M</v>
          </cell>
          <cell r="D651">
            <v>0.98</v>
          </cell>
          <cell r="E651">
            <v>1.34</v>
          </cell>
          <cell r="F651">
            <v>2.32</v>
          </cell>
        </row>
        <row r="652">
          <cell r="A652">
            <v>71292</v>
          </cell>
          <cell r="B652" t="str">
            <v>FIO ISOLADO PVC 750 V, No. 4 MM2</v>
          </cell>
          <cell r="C652" t="str">
            <v>M</v>
          </cell>
          <cell r="D652">
            <v>1.54</v>
          </cell>
          <cell r="E652">
            <v>1.47</v>
          </cell>
          <cell r="F652">
            <v>3.01</v>
          </cell>
        </row>
        <row r="653">
          <cell r="A653">
            <v>71293</v>
          </cell>
          <cell r="B653" t="str">
            <v>FIO ISOLADO PVC 750 V, No. 6 MM2</v>
          </cell>
          <cell r="C653" t="str">
            <v>M</v>
          </cell>
          <cell r="D653">
            <v>2.1</v>
          </cell>
          <cell r="E653">
            <v>1.59</v>
          </cell>
          <cell r="F653">
            <v>3.69</v>
          </cell>
        </row>
        <row r="654">
          <cell r="A654">
            <v>71294</v>
          </cell>
          <cell r="B654" t="str">
            <v>FIO ISOLADO PVC 750 V, No. 10 MM2</v>
          </cell>
          <cell r="C654" t="str">
            <v>M</v>
          </cell>
          <cell r="D654">
            <v>3.56</v>
          </cell>
          <cell r="E654">
            <v>1.71</v>
          </cell>
          <cell r="F654">
            <v>5.27</v>
          </cell>
        </row>
        <row r="655">
          <cell r="A655">
            <v>71300</v>
          </cell>
          <cell r="B655" t="str">
            <v>FIO TELEFONICO CCI 50/1 (USO INTERNO)</v>
          </cell>
          <cell r="C655" t="str">
            <v>M</v>
          </cell>
          <cell r="D655">
            <v>0.33</v>
          </cell>
          <cell r="E655">
            <v>1.34</v>
          </cell>
          <cell r="F655">
            <v>1.67</v>
          </cell>
        </row>
        <row r="656">
          <cell r="A656">
            <v>71301</v>
          </cell>
          <cell r="B656" t="str">
            <v>FIO TELEFONICO FEAA-80 (USO INTERNO E EXTERNO)</v>
          </cell>
          <cell r="C656" t="str">
            <v>M</v>
          </cell>
          <cell r="D656">
            <v>0.52</v>
          </cell>
          <cell r="E656">
            <v>1.47</v>
          </cell>
          <cell r="F656">
            <v>1.99</v>
          </cell>
        </row>
        <row r="657">
          <cell r="A657">
            <v>71320</v>
          </cell>
          <cell r="B657" t="str">
            <v>FITA DE AUTO FUSAO, ROLO DE 2,00 M</v>
          </cell>
          <cell r="C657" t="str">
            <v>Un</v>
          </cell>
          <cell r="D657">
            <v>2.2</v>
          </cell>
          <cell r="E657">
            <v>1.22</v>
          </cell>
          <cell r="F657">
            <v>3.42</v>
          </cell>
        </row>
        <row r="658">
          <cell r="A658">
            <v>71321</v>
          </cell>
          <cell r="B658" t="str">
            <v>FITA DE AUTO FUSAO, ROLO E 10,00 MM</v>
          </cell>
          <cell r="C658" t="str">
            <v>Un</v>
          </cell>
          <cell r="D658">
            <v>9.74</v>
          </cell>
          <cell r="E658">
            <v>4.89</v>
          </cell>
          <cell r="F658">
            <v>14.63</v>
          </cell>
        </row>
        <row r="659">
          <cell r="A659">
            <v>71329</v>
          </cell>
          <cell r="B659" t="str">
            <v>FITA ISOLANTE, ROLO DE 5,00 M</v>
          </cell>
          <cell r="C659" t="str">
            <v>Un</v>
          </cell>
          <cell r="D659">
            <v>1.6</v>
          </cell>
          <cell r="E659">
            <v>2.45</v>
          </cell>
          <cell r="F659">
            <v>4.05</v>
          </cell>
        </row>
        <row r="660">
          <cell r="A660">
            <v>71330</v>
          </cell>
          <cell r="B660" t="str">
            <v>FITA ISOLANTE, ROLO DE 10,00 M</v>
          </cell>
          <cell r="C660" t="str">
            <v>Un</v>
          </cell>
          <cell r="D660">
            <v>1.81</v>
          </cell>
          <cell r="E660">
            <v>4.89</v>
          </cell>
          <cell r="F660">
            <v>6.7</v>
          </cell>
        </row>
        <row r="661">
          <cell r="A661">
            <v>71331</v>
          </cell>
          <cell r="B661" t="str">
            <v>FITA ISOLANTE, ROLO DE 20,00 M</v>
          </cell>
          <cell r="C661" t="str">
            <v>Un</v>
          </cell>
          <cell r="D661">
            <v>3.15</v>
          </cell>
          <cell r="E661">
            <v>9.77</v>
          </cell>
          <cell r="F661">
            <v>12.92</v>
          </cell>
        </row>
        <row r="662">
          <cell r="A662">
            <v>71365</v>
          </cell>
          <cell r="B662" t="str">
            <v>GRAMPO DE ANCORAGEM POLIMÉRICO</v>
          </cell>
          <cell r="C662" t="str">
            <v>un</v>
          </cell>
          <cell r="D662">
            <v>31.8</v>
          </cell>
          <cell r="E662">
            <v>9.77</v>
          </cell>
          <cell r="F662">
            <v>41.57</v>
          </cell>
        </row>
        <row r="663">
          <cell r="A663">
            <v>71371</v>
          </cell>
          <cell r="B663" t="str">
            <v>GRAMPO P/CABO DE AÇO 1/4"</v>
          </cell>
          <cell r="C663" t="str">
            <v>Un</v>
          </cell>
          <cell r="D663">
            <v>0.32</v>
          </cell>
          <cell r="E663">
            <v>3.91</v>
          </cell>
          <cell r="F663">
            <v>4.23</v>
          </cell>
        </row>
        <row r="664">
          <cell r="A664">
            <v>71380</v>
          </cell>
          <cell r="B664" t="str">
            <v>HASTE REV.COBRE(COPPERWELD) 3/4" X 2,40 M C/CONECTOR</v>
          </cell>
          <cell r="C664" t="str">
            <v>Un</v>
          </cell>
          <cell r="D664">
            <v>21.5</v>
          </cell>
          <cell r="E664">
            <v>7.33</v>
          </cell>
          <cell r="F664">
            <v>28.83</v>
          </cell>
        </row>
        <row r="665">
          <cell r="A665">
            <v>71381</v>
          </cell>
          <cell r="B665" t="str">
            <v>HASTE REV.COBRE(COPPERWELD) 5/8" X 3,00 M C/CONECTOR</v>
          </cell>
          <cell r="C665" t="str">
            <v>Un</v>
          </cell>
          <cell r="D665">
            <v>27.6</v>
          </cell>
          <cell r="E665">
            <v>9.77</v>
          </cell>
          <cell r="F665">
            <v>37.37</v>
          </cell>
        </row>
        <row r="666">
          <cell r="A666">
            <v>71390</v>
          </cell>
          <cell r="B666" t="str">
            <v>HASTE CANTONEIRA 2,00 M C/CONECTOR</v>
          </cell>
          <cell r="C666" t="str">
            <v>Un</v>
          </cell>
          <cell r="D666">
            <v>29.69</v>
          </cell>
          <cell r="E666">
            <v>9.77</v>
          </cell>
          <cell r="F666">
            <v>39.46</v>
          </cell>
        </row>
        <row r="667">
          <cell r="A667">
            <v>71391</v>
          </cell>
          <cell r="B667" t="str">
            <v>HASTE CANTONEIRA 2,40 M C/CONECTOR</v>
          </cell>
          <cell r="C667" t="str">
            <v>Un</v>
          </cell>
          <cell r="D667">
            <v>38.69</v>
          </cell>
          <cell r="E667">
            <v>12.22</v>
          </cell>
          <cell r="F667">
            <v>50.91</v>
          </cell>
        </row>
        <row r="668">
          <cell r="A668">
            <v>71400</v>
          </cell>
          <cell r="B668" t="str">
            <v>IGINITOR S-52 P/LAMPADA V.MET.2000 W.</v>
          </cell>
          <cell r="C668" t="str">
            <v>Un</v>
          </cell>
          <cell r="D668">
            <v>20</v>
          </cell>
          <cell r="E668">
            <v>9.77</v>
          </cell>
          <cell r="F668">
            <v>29.77</v>
          </cell>
        </row>
        <row r="669">
          <cell r="A669" t="str">
            <v>Código auxiliar</v>
          </cell>
          <cell r="B669" t="str">
            <v>Serviço</v>
          </cell>
          <cell r="C669" t="str">
            <v>Unidade</v>
          </cell>
          <cell r="D669" t="str">
            <v>Material</v>
          </cell>
          <cell r="E669" t="str">
            <v>Mão-de-obra</v>
          </cell>
          <cell r="F669" t="str">
            <v>Total</v>
          </cell>
        </row>
        <row r="670">
          <cell r="A670">
            <v>71410</v>
          </cell>
          <cell r="B670" t="str">
            <v>INTERR.BIPOLAR SIMPLES 25-A(P/CONDIONADOR AR)</v>
          </cell>
          <cell r="C670" t="str">
            <v>Un</v>
          </cell>
          <cell r="D670">
            <v>41.91</v>
          </cell>
          <cell r="E670">
            <v>9.05</v>
          </cell>
          <cell r="F670">
            <v>50.96</v>
          </cell>
        </row>
        <row r="671">
          <cell r="A671">
            <v>71411</v>
          </cell>
          <cell r="B671" t="str">
            <v>INTERRUPTOR 1 SECAO LINHA X</v>
          </cell>
          <cell r="C671" t="str">
            <v>Un</v>
          </cell>
          <cell r="D671">
            <v>3.5</v>
          </cell>
          <cell r="E671">
            <v>5.13</v>
          </cell>
          <cell r="F671">
            <v>8.63</v>
          </cell>
        </row>
        <row r="672">
          <cell r="A672">
            <v>71412</v>
          </cell>
          <cell r="B672" t="str">
            <v>INTERRUPTOR 2 SECOES LINHA X</v>
          </cell>
          <cell r="C672" t="str">
            <v>Un</v>
          </cell>
          <cell r="D672">
            <v>5.22</v>
          </cell>
          <cell r="E672">
            <v>9.05</v>
          </cell>
          <cell r="F672">
            <v>14.27</v>
          </cell>
        </row>
        <row r="673">
          <cell r="A673">
            <v>71430</v>
          </cell>
          <cell r="B673" t="str">
            <v>INTERRUPTOR INTERMEDIARIO (FOUR-WAY)</v>
          </cell>
          <cell r="C673" t="str">
            <v>Un</v>
          </cell>
          <cell r="D673">
            <v>15.9</v>
          </cell>
          <cell r="E673">
            <v>12.96</v>
          </cell>
          <cell r="F673">
            <v>28.86</v>
          </cell>
        </row>
        <row r="674">
          <cell r="A674">
            <v>71431</v>
          </cell>
          <cell r="B674" t="str">
            <v>INTERRUPTOR PARALELO SIMPLES (1 SECAO)</v>
          </cell>
          <cell r="C674" t="str">
            <v>Un</v>
          </cell>
          <cell r="D674">
            <v>7.45</v>
          </cell>
          <cell r="E674">
            <v>7.09</v>
          </cell>
          <cell r="F674">
            <v>14.54</v>
          </cell>
        </row>
        <row r="675">
          <cell r="A675">
            <v>71432</v>
          </cell>
          <cell r="B675" t="str">
            <v>INTERRUPTOR PARALELO DUPLO (2 SECOES)</v>
          </cell>
          <cell r="C675" t="str">
            <v>Un</v>
          </cell>
          <cell r="D675">
            <v>13</v>
          </cell>
          <cell r="E675">
            <v>12.96</v>
          </cell>
          <cell r="F675">
            <v>25.96</v>
          </cell>
        </row>
        <row r="676">
          <cell r="A676">
            <v>71440</v>
          </cell>
          <cell r="B676" t="str">
            <v>INTERRUPTOR SIMPLES (1 SECAO)</v>
          </cell>
          <cell r="C676" t="str">
            <v>Un</v>
          </cell>
          <cell r="D676">
            <v>3.97</v>
          </cell>
          <cell r="E676">
            <v>5.13</v>
          </cell>
          <cell r="F676">
            <v>9.1</v>
          </cell>
        </row>
        <row r="677">
          <cell r="A677">
            <v>71441</v>
          </cell>
          <cell r="B677" t="str">
            <v>INTERRUPTOR SIMPLES (2 SECOES)</v>
          </cell>
          <cell r="C677" t="str">
            <v>Un</v>
          </cell>
          <cell r="D677">
            <v>4.65</v>
          </cell>
          <cell r="E677">
            <v>9.05</v>
          </cell>
          <cell r="F677">
            <v>13.7</v>
          </cell>
        </row>
        <row r="678">
          <cell r="A678">
            <v>71442</v>
          </cell>
          <cell r="B678" t="str">
            <v>INTERRUPTOR SIMPLES (3 SECOES)</v>
          </cell>
          <cell r="C678" t="str">
            <v>Un</v>
          </cell>
          <cell r="D678">
            <v>5.74</v>
          </cell>
          <cell r="E678">
            <v>12.96</v>
          </cell>
          <cell r="F678">
            <v>18.7</v>
          </cell>
        </row>
        <row r="679">
          <cell r="A679">
            <v>71443</v>
          </cell>
          <cell r="B679" t="str">
            <v>INTERRUPTOR SIMPLES 1 SEÇÃO E 1 TOMADA HEXAGONAL 2P + T - 10A CONJUGADOS</v>
          </cell>
          <cell r="C679" t="str">
            <v>Un</v>
          </cell>
          <cell r="D679">
            <v>4.26</v>
          </cell>
          <cell r="E679">
            <v>9.05</v>
          </cell>
          <cell r="F679">
            <v>13.31</v>
          </cell>
        </row>
        <row r="680">
          <cell r="A680">
            <v>71450</v>
          </cell>
          <cell r="B680" t="str">
            <v>INTERRUPTOR DIFERENCIAL RESIDUAL (D.R.) BIPOLAR DE 25A-30mA</v>
          </cell>
          <cell r="C680" t="str">
            <v>Un</v>
          </cell>
          <cell r="D680">
            <v>83.95</v>
          </cell>
          <cell r="E680">
            <v>14.67</v>
          </cell>
          <cell r="F680">
            <v>98.62</v>
          </cell>
        </row>
        <row r="681">
          <cell r="A681">
            <v>71451</v>
          </cell>
          <cell r="B681" t="str">
            <v>INTERRUPTOR DIFERENCIAL RESIDUAL (D.R.) BIPOLAR DE 40A-30mA</v>
          </cell>
          <cell r="C681" t="str">
            <v>Un</v>
          </cell>
          <cell r="D681">
            <v>84</v>
          </cell>
          <cell r="E681">
            <v>14.67</v>
          </cell>
          <cell r="F681">
            <v>98.67</v>
          </cell>
        </row>
        <row r="682">
          <cell r="A682">
            <v>71452</v>
          </cell>
          <cell r="B682" t="str">
            <v>INTERRUPTOR DIFERENCIAL RESIDUAL (D.R.) BIPOLAR DE 63A-30mA</v>
          </cell>
          <cell r="C682" t="str">
            <v>Un</v>
          </cell>
          <cell r="D682">
            <v>86.2</v>
          </cell>
          <cell r="E682">
            <v>14.67</v>
          </cell>
          <cell r="F682">
            <v>100.87</v>
          </cell>
        </row>
        <row r="683">
          <cell r="A683">
            <v>71455</v>
          </cell>
          <cell r="B683" t="str">
            <v>INTERRUPTOR DIFERENCIAL RESIDUAL (D.R.) TETRAPOLAR DE 25A-30mA</v>
          </cell>
          <cell r="C683" t="str">
            <v>Un</v>
          </cell>
          <cell r="D683">
            <v>80</v>
          </cell>
          <cell r="E683">
            <v>24.44</v>
          </cell>
          <cell r="F683">
            <v>104.44</v>
          </cell>
        </row>
        <row r="684">
          <cell r="A684">
            <v>71456</v>
          </cell>
          <cell r="B684" t="str">
            <v>INTERRUPTOR DIFERENCIAL RESIDUAL (D.R.) TETRAPOLAR DE 40A-30mA</v>
          </cell>
          <cell r="C684" t="str">
            <v>Un</v>
          </cell>
          <cell r="D684">
            <v>87.02</v>
          </cell>
          <cell r="E684">
            <v>24.44</v>
          </cell>
          <cell r="F684">
            <v>111.46</v>
          </cell>
        </row>
        <row r="685">
          <cell r="A685">
            <v>71457</v>
          </cell>
          <cell r="B685" t="str">
            <v>INTERRUPTOR DIFERENCIAL RESIDUAL (D.R.) TETRAPOLAR DE 63A-30mA</v>
          </cell>
          <cell r="C685" t="str">
            <v>Un</v>
          </cell>
          <cell r="D685">
            <v>88.73</v>
          </cell>
          <cell r="E685">
            <v>24.44</v>
          </cell>
          <cell r="F685">
            <v>113.17</v>
          </cell>
        </row>
        <row r="686">
          <cell r="A686">
            <v>71460</v>
          </cell>
          <cell r="B686" t="str">
            <v>ISOLADOR EPOXI 25X30 (BUJAO)</v>
          </cell>
          <cell r="C686" t="str">
            <v>Un</v>
          </cell>
          <cell r="D686">
            <v>4.2</v>
          </cell>
          <cell r="E686">
            <v>7.33</v>
          </cell>
          <cell r="F686">
            <v>11.53</v>
          </cell>
        </row>
        <row r="687">
          <cell r="A687">
            <v>71461</v>
          </cell>
          <cell r="B687" t="str">
            <v>ISOLADOR EPOXI 30X30 (BUJAO)</v>
          </cell>
          <cell r="C687" t="str">
            <v>Un</v>
          </cell>
          <cell r="D687">
            <v>4.15</v>
          </cell>
          <cell r="E687">
            <v>7.33</v>
          </cell>
          <cell r="F687">
            <v>11.48</v>
          </cell>
        </row>
        <row r="688">
          <cell r="A688">
            <v>71462</v>
          </cell>
          <cell r="B688" t="str">
            <v>ISOLADOR EPOXI 40X30 (BUJAO)</v>
          </cell>
          <cell r="C688" t="str">
            <v>Un</v>
          </cell>
          <cell r="D688">
            <v>7.57</v>
          </cell>
          <cell r="E688">
            <v>7.33</v>
          </cell>
          <cell r="F688">
            <v>14.9</v>
          </cell>
        </row>
        <row r="689">
          <cell r="A689">
            <v>71463</v>
          </cell>
          <cell r="B689" t="str">
            <v>ISOLADOR EPOXI 50X40 (BUJAO)</v>
          </cell>
          <cell r="C689" t="str">
            <v>Un</v>
          </cell>
          <cell r="D689">
            <v>8.28</v>
          </cell>
          <cell r="E689">
            <v>7.33</v>
          </cell>
          <cell r="F689">
            <v>15.61</v>
          </cell>
        </row>
        <row r="690">
          <cell r="A690">
            <v>71464</v>
          </cell>
          <cell r="B690" t="str">
            <v>ISOLADOR EPOXI 60X30 (BUJAO)</v>
          </cell>
          <cell r="C690" t="str">
            <v>Un</v>
          </cell>
          <cell r="D690">
            <v>5.37</v>
          </cell>
          <cell r="E690">
            <v>7.33</v>
          </cell>
          <cell r="F690">
            <v>12.7</v>
          </cell>
        </row>
        <row r="691">
          <cell r="A691">
            <v>71465</v>
          </cell>
          <cell r="B691" t="str">
            <v>ISOLADOR EPOXI 60 X 50 (BUJAO)</v>
          </cell>
          <cell r="C691" t="str">
            <v>Un</v>
          </cell>
          <cell r="D691">
            <v>9.29</v>
          </cell>
          <cell r="E691">
            <v>7.33</v>
          </cell>
          <cell r="F691">
            <v>16.62</v>
          </cell>
        </row>
        <row r="692">
          <cell r="A692">
            <v>71470</v>
          </cell>
          <cell r="B692" t="str">
            <v>ISOLADOR DE BAQUELITA COM CHAPA DE ENCOSTO</v>
          </cell>
          <cell r="C692" t="str">
            <v>Un</v>
          </cell>
          <cell r="D692">
            <v>8.45</v>
          </cell>
          <cell r="E692">
            <v>8.93</v>
          </cell>
          <cell r="F692">
            <v>17.38</v>
          </cell>
        </row>
        <row r="693">
          <cell r="A693">
            <v>71471</v>
          </cell>
          <cell r="B693" t="str">
            <v>ISOLADOR BAQUELITA SIMPLES C/SUP.E BRAÇADEIRA MET.1.1/2"</v>
          </cell>
          <cell r="C693" t="str">
            <v>Un</v>
          </cell>
          <cell r="D693">
            <v>4.47</v>
          </cell>
          <cell r="E693">
            <v>8.55</v>
          </cell>
          <cell r="F693">
            <v>13.02</v>
          </cell>
        </row>
        <row r="694">
          <cell r="A694">
            <v>71472</v>
          </cell>
          <cell r="B694" t="str">
            <v>ISOLADOR BAQUELITA C/GRAPA P/CHUMBAR</v>
          </cell>
          <cell r="C694" t="str">
            <v>Un</v>
          </cell>
          <cell r="D694">
            <v>2.95</v>
          </cell>
          <cell r="E694">
            <v>8.93</v>
          </cell>
          <cell r="F694">
            <v>11.88</v>
          </cell>
        </row>
        <row r="695">
          <cell r="A695">
            <v>71473</v>
          </cell>
          <cell r="B695" t="str">
            <v>ISOLADOR BAQUELITA C/CHAPA Aº 90º P/FIXAR EM QUINA (2 ISOLADOR)</v>
          </cell>
          <cell r="C695" t="str">
            <v>Un</v>
          </cell>
          <cell r="D695">
            <v>9.9</v>
          </cell>
          <cell r="E695">
            <v>17.87</v>
          </cell>
          <cell r="F695">
            <v>27.77</v>
          </cell>
        </row>
        <row r="696">
          <cell r="A696">
            <v>71474</v>
          </cell>
          <cell r="B696" t="str">
            <v>ISOLADOR BAQUELITA EM SUP.MET.P/FIXAR ACIMA TUBO PROTEÇÃO</v>
          </cell>
          <cell r="C696" t="str">
            <v>Un</v>
          </cell>
          <cell r="D696">
            <v>4.65</v>
          </cell>
          <cell r="E696">
            <v>8.93</v>
          </cell>
          <cell r="F696">
            <v>13.58</v>
          </cell>
        </row>
        <row r="697">
          <cell r="A697">
            <v>71476</v>
          </cell>
          <cell r="B697" t="str">
            <v>ISOLADOR DE ANCORAGEM POLIMÉRICO 15KV</v>
          </cell>
          <cell r="C697" t="str">
            <v>un</v>
          </cell>
          <cell r="D697">
            <v>40.5</v>
          </cell>
          <cell r="E697">
            <v>4.89</v>
          </cell>
          <cell r="F697">
            <v>45.39</v>
          </cell>
        </row>
        <row r="698">
          <cell r="A698">
            <v>71480</v>
          </cell>
          <cell r="B698" t="str">
            <v>ISOLADOR ROLDANA PORCELANA 72 X 72</v>
          </cell>
          <cell r="C698" t="str">
            <v>Un</v>
          </cell>
          <cell r="D698">
            <v>2.5</v>
          </cell>
          <cell r="E698">
            <v>4.89</v>
          </cell>
          <cell r="F698">
            <v>7.39</v>
          </cell>
        </row>
        <row r="699">
          <cell r="A699">
            <v>71481</v>
          </cell>
          <cell r="B699" t="str">
            <v>ISOLADOR ROLDANA PORCELANA 76 X 79</v>
          </cell>
          <cell r="C699" t="str">
            <v>Un</v>
          </cell>
          <cell r="D699">
            <v>3.2</v>
          </cell>
          <cell r="E699">
            <v>4.89</v>
          </cell>
          <cell r="F699">
            <v>8.09</v>
          </cell>
        </row>
        <row r="700">
          <cell r="A700">
            <v>71490</v>
          </cell>
          <cell r="B700" t="str">
            <v>ISOLADOR ROLDANA PVC PEQUENO (101)</v>
          </cell>
          <cell r="C700" t="str">
            <v>Un</v>
          </cell>
          <cell r="D700">
            <v>0.1</v>
          </cell>
          <cell r="E700">
            <v>3.67</v>
          </cell>
          <cell r="F700">
            <v>3.77</v>
          </cell>
        </row>
        <row r="701">
          <cell r="A701">
            <v>71491</v>
          </cell>
          <cell r="B701" t="str">
            <v>ISOLADOR ROLDANA PVC MEDIO (102)</v>
          </cell>
          <cell r="C701" t="str">
            <v>Un</v>
          </cell>
          <cell r="D701">
            <v>0.15</v>
          </cell>
          <cell r="E701">
            <v>3.67</v>
          </cell>
          <cell r="F701">
            <v>3.82</v>
          </cell>
        </row>
        <row r="702">
          <cell r="A702">
            <v>71492</v>
          </cell>
          <cell r="B702" t="str">
            <v>ISOLADOR ROLDANA PVC GRANDE (103)</v>
          </cell>
          <cell r="C702" t="str">
            <v>Un</v>
          </cell>
          <cell r="D702">
            <v>0.23</v>
          </cell>
          <cell r="E702">
            <v>4.89</v>
          </cell>
          <cell r="F702">
            <v>5.12</v>
          </cell>
        </row>
        <row r="703">
          <cell r="A703">
            <v>71500</v>
          </cell>
          <cell r="B703" t="str">
            <v>ISOLADOR, PINO 15 KV ROSCA 25 MM</v>
          </cell>
          <cell r="C703" t="str">
            <v>Un</v>
          </cell>
          <cell r="D703">
            <v>24.9</v>
          </cell>
          <cell r="E703">
            <v>4.89</v>
          </cell>
          <cell r="F703">
            <v>29.79</v>
          </cell>
        </row>
        <row r="704">
          <cell r="A704">
            <v>71510</v>
          </cell>
          <cell r="B704" t="str">
            <v>LACO PREFORMADO DE DISTRIBUICAO</v>
          </cell>
          <cell r="C704" t="str">
            <v>Un</v>
          </cell>
          <cell r="D704">
            <v>3.5</v>
          </cell>
          <cell r="E704">
            <v>4.89</v>
          </cell>
          <cell r="F704">
            <v>8.39</v>
          </cell>
        </row>
        <row r="705">
          <cell r="A705">
            <v>71520</v>
          </cell>
          <cell r="B705" t="str">
            <v>LAMPADA A VAPOR DE MERCURIO 125 W</v>
          </cell>
          <cell r="C705" t="str">
            <v>Un</v>
          </cell>
          <cell r="D705">
            <v>7.19</v>
          </cell>
          <cell r="E705">
            <v>0.36</v>
          </cell>
          <cell r="F705">
            <v>7.55</v>
          </cell>
        </row>
        <row r="706">
          <cell r="A706">
            <v>71521</v>
          </cell>
          <cell r="B706" t="str">
            <v>LAMPADA A VAPOR MERCURIO 250 W</v>
          </cell>
          <cell r="C706" t="str">
            <v>Un</v>
          </cell>
          <cell r="D706">
            <v>13.12</v>
          </cell>
          <cell r="E706">
            <v>0.36</v>
          </cell>
          <cell r="F706">
            <v>13.48</v>
          </cell>
        </row>
        <row r="707">
          <cell r="A707">
            <v>71522</v>
          </cell>
          <cell r="B707" t="str">
            <v>LAMPADA A VAPOR MERCURIO 400 W</v>
          </cell>
          <cell r="C707" t="str">
            <v>Un</v>
          </cell>
          <cell r="D707">
            <v>21.54</v>
          </cell>
          <cell r="E707">
            <v>1.95</v>
          </cell>
          <cell r="F707">
            <v>23.49</v>
          </cell>
        </row>
        <row r="708">
          <cell r="A708">
            <v>71523</v>
          </cell>
          <cell r="B708" t="str">
            <v>LAMPADA A VAPOR METALICO 2000 W</v>
          </cell>
          <cell r="C708" t="str">
            <v>Un</v>
          </cell>
          <cell r="D708">
            <v>381.9</v>
          </cell>
          <cell r="E708">
            <v>5.86</v>
          </cell>
          <cell r="F708">
            <v>387.76</v>
          </cell>
        </row>
        <row r="709">
          <cell r="A709">
            <v>71524</v>
          </cell>
          <cell r="B709" t="str">
            <v>LAMPADA VAPOR METALICO OVOIDE 70 W</v>
          </cell>
          <cell r="C709" t="str">
            <v>Un</v>
          </cell>
          <cell r="D709">
            <v>32</v>
          </cell>
          <cell r="E709">
            <v>1.95</v>
          </cell>
          <cell r="F709">
            <v>33.95</v>
          </cell>
        </row>
        <row r="710">
          <cell r="A710">
            <v>71525</v>
          </cell>
          <cell r="B710" t="str">
            <v>LAMPADA VAPOR METALICO OVOIDE 150 W</v>
          </cell>
          <cell r="C710" t="str">
            <v>Un</v>
          </cell>
          <cell r="D710">
            <v>32.5</v>
          </cell>
          <cell r="E710">
            <v>1.95</v>
          </cell>
          <cell r="F710">
            <v>34.45</v>
          </cell>
        </row>
        <row r="711">
          <cell r="A711">
            <v>71526</v>
          </cell>
          <cell r="B711" t="str">
            <v>LAMPADA VAPOR METALICO OVOIDE 250W</v>
          </cell>
          <cell r="C711" t="str">
            <v>Un</v>
          </cell>
          <cell r="D711">
            <v>32.92</v>
          </cell>
          <cell r="E711">
            <v>1.95</v>
          </cell>
          <cell r="F711">
            <v>34.87</v>
          </cell>
        </row>
        <row r="712">
          <cell r="A712">
            <v>71527</v>
          </cell>
          <cell r="B712" t="str">
            <v>LAMPADA VAPOR METALICO OVOIDE 400 W</v>
          </cell>
          <cell r="C712" t="str">
            <v>Un</v>
          </cell>
          <cell r="D712">
            <v>39.99</v>
          </cell>
          <cell r="E712">
            <v>1.95</v>
          </cell>
          <cell r="F712">
            <v>41.94</v>
          </cell>
        </row>
        <row r="713">
          <cell r="A713">
            <v>71528</v>
          </cell>
          <cell r="B713" t="str">
            <v>LAMPADA VAPOR METALICO TUBULAR 1000 W</v>
          </cell>
          <cell r="C713" t="str">
            <v>Un</v>
          </cell>
          <cell r="D713">
            <v>283.68</v>
          </cell>
          <cell r="E713">
            <v>1.95</v>
          </cell>
          <cell r="F713">
            <v>285.63</v>
          </cell>
        </row>
        <row r="714">
          <cell r="A714">
            <v>71530</v>
          </cell>
          <cell r="B714" t="str">
            <v>LAMPADA FLUORESCENTE DE 20 W.</v>
          </cell>
          <cell r="C714" t="str">
            <v>Un</v>
          </cell>
          <cell r="D714">
            <v>3.22</v>
          </cell>
          <cell r="E714">
            <v>0.36</v>
          </cell>
          <cell r="F714">
            <v>3.58</v>
          </cell>
        </row>
        <row r="715">
          <cell r="A715">
            <v>71531</v>
          </cell>
          <cell r="B715" t="str">
            <v>LAMPADA FLUORESCENTE DE 40 W.</v>
          </cell>
          <cell r="C715" t="str">
            <v>Un</v>
          </cell>
          <cell r="D715">
            <v>3.22</v>
          </cell>
          <cell r="E715">
            <v>0.36</v>
          </cell>
          <cell r="F715">
            <v>3.58</v>
          </cell>
        </row>
        <row r="716">
          <cell r="A716">
            <v>71532</v>
          </cell>
          <cell r="B716" t="str">
            <v>LAMPADA FLUORESCENTE DE 16 W</v>
          </cell>
          <cell r="C716" t="str">
            <v>Un</v>
          </cell>
          <cell r="D716">
            <v>3.39</v>
          </cell>
          <cell r="E716">
            <v>0.36</v>
          </cell>
          <cell r="F716">
            <v>3.75</v>
          </cell>
        </row>
        <row r="717">
          <cell r="A717">
            <v>71533</v>
          </cell>
          <cell r="B717" t="str">
            <v>LAMPADA FLUORESCENTE 32 W</v>
          </cell>
          <cell r="C717" t="str">
            <v>Un</v>
          </cell>
          <cell r="D717">
            <v>3.7</v>
          </cell>
          <cell r="E717">
            <v>0.36</v>
          </cell>
          <cell r="F717">
            <v>4.06</v>
          </cell>
        </row>
        <row r="718">
          <cell r="A718">
            <v>71540</v>
          </cell>
          <cell r="B718" t="str">
            <v>LAMPADA INCANDESCENTE DE 40 W</v>
          </cell>
          <cell r="C718" t="str">
            <v>Un</v>
          </cell>
          <cell r="D718">
            <v>1.1</v>
          </cell>
          <cell r="E718">
            <v>0.15</v>
          </cell>
          <cell r="F718">
            <v>1.25</v>
          </cell>
        </row>
        <row r="719">
          <cell r="A719">
            <v>71541</v>
          </cell>
          <cell r="B719" t="str">
            <v>LAMPADA INCANDESCENTE DE 60 W.</v>
          </cell>
          <cell r="C719" t="str">
            <v>Un</v>
          </cell>
          <cell r="D719">
            <v>1.05</v>
          </cell>
          <cell r="E719">
            <v>0.15</v>
          </cell>
          <cell r="F719">
            <v>1.2</v>
          </cell>
        </row>
        <row r="720">
          <cell r="A720">
            <v>71542</v>
          </cell>
          <cell r="B720" t="str">
            <v>LAMPADA INCANDESCENTE DE 100 W.</v>
          </cell>
          <cell r="C720" t="str">
            <v>Un</v>
          </cell>
          <cell r="D720">
            <v>1.09</v>
          </cell>
          <cell r="E720">
            <v>0.15</v>
          </cell>
          <cell r="F720">
            <v>1.24</v>
          </cell>
        </row>
        <row r="721">
          <cell r="A721">
            <v>71543</v>
          </cell>
          <cell r="B721" t="str">
            <v>LAMPADA INCANDESCENTE DE 150 W.</v>
          </cell>
          <cell r="C721" t="str">
            <v>Un</v>
          </cell>
          <cell r="D721">
            <v>2.33</v>
          </cell>
          <cell r="E721">
            <v>0.15</v>
          </cell>
          <cell r="F721">
            <v>2.48</v>
          </cell>
        </row>
        <row r="722">
          <cell r="A722">
            <v>71560</v>
          </cell>
          <cell r="B722" t="str">
            <v>LAMPADA MISTA DE 160 W</v>
          </cell>
          <cell r="C722" t="str">
            <v>Un</v>
          </cell>
          <cell r="D722">
            <v>9.53</v>
          </cell>
          <cell r="E722">
            <v>0.36</v>
          </cell>
          <cell r="F722">
            <v>9.89</v>
          </cell>
        </row>
        <row r="723">
          <cell r="A723">
            <v>71561</v>
          </cell>
          <cell r="B723" t="str">
            <v>LAMPADA MISTA 250 W</v>
          </cell>
          <cell r="C723" t="str">
            <v>Un</v>
          </cell>
          <cell r="D723">
            <v>12.64</v>
          </cell>
          <cell r="E723">
            <v>0.36</v>
          </cell>
          <cell r="F723">
            <v>13</v>
          </cell>
        </row>
        <row r="724">
          <cell r="A724">
            <v>71562</v>
          </cell>
          <cell r="B724" t="str">
            <v>LAMPADA MISTA 500 W</v>
          </cell>
          <cell r="C724" t="str">
            <v>Un</v>
          </cell>
          <cell r="D724">
            <v>26.44</v>
          </cell>
          <cell r="E724">
            <v>5.86</v>
          </cell>
          <cell r="F724">
            <v>32.3</v>
          </cell>
        </row>
        <row r="725">
          <cell r="A725">
            <v>71564</v>
          </cell>
          <cell r="B725" t="str">
            <v>LAMPADA COMPACTA ELETRÔNICA 9 W</v>
          </cell>
          <cell r="C725" t="str">
            <v>Un</v>
          </cell>
          <cell r="D725">
            <v>7</v>
          </cell>
          <cell r="E725">
            <v>0.15</v>
          </cell>
          <cell r="F725">
            <v>7.15</v>
          </cell>
        </row>
        <row r="726">
          <cell r="A726">
            <v>71565</v>
          </cell>
          <cell r="B726" t="str">
            <v>LAMPADA COMPACTA ELETRÔNICA 10 W</v>
          </cell>
          <cell r="C726" t="str">
            <v>Un</v>
          </cell>
          <cell r="D726">
            <v>5.95</v>
          </cell>
          <cell r="E726">
            <v>0.15</v>
          </cell>
          <cell r="F726">
            <v>6.1</v>
          </cell>
        </row>
        <row r="727">
          <cell r="A727">
            <v>71566</v>
          </cell>
          <cell r="B727" t="str">
            <v>LAMPADA COMPACTA ELETRÔNICA 11 W</v>
          </cell>
          <cell r="C727" t="str">
            <v>Un</v>
          </cell>
          <cell r="D727">
            <v>5.87</v>
          </cell>
          <cell r="E727">
            <v>0.15</v>
          </cell>
          <cell r="F727">
            <v>6.02</v>
          </cell>
        </row>
        <row r="728">
          <cell r="A728">
            <v>71567</v>
          </cell>
          <cell r="B728" t="str">
            <v>LAMPADA COMPACTA ELETRÔNICA 15 W</v>
          </cell>
          <cell r="C728" t="str">
            <v>Un</v>
          </cell>
          <cell r="D728">
            <v>5.09</v>
          </cell>
          <cell r="E728">
            <v>0.15</v>
          </cell>
          <cell r="F728">
            <v>5.24</v>
          </cell>
        </row>
        <row r="729">
          <cell r="A729">
            <v>71570</v>
          </cell>
          <cell r="B729" t="str">
            <v>LAMPADA SPOT COMPTALUX OU EQUIVALENTE 60 W. 250 V.</v>
          </cell>
          <cell r="C729" t="str">
            <v>Un</v>
          </cell>
          <cell r="D729">
            <v>2.35</v>
          </cell>
          <cell r="E729">
            <v>0.15</v>
          </cell>
          <cell r="F729">
            <v>2.5</v>
          </cell>
        </row>
        <row r="730">
          <cell r="A730">
            <v>71571</v>
          </cell>
          <cell r="B730" t="str">
            <v>LAMPADA SPOT COMPTALUX OU EQUIVALENTE 100 W. 250 V.</v>
          </cell>
          <cell r="C730" t="str">
            <v>Un</v>
          </cell>
          <cell r="D730">
            <v>2.58</v>
          </cell>
          <cell r="E730">
            <v>0.15</v>
          </cell>
          <cell r="F730">
            <v>2.73</v>
          </cell>
        </row>
        <row r="731">
          <cell r="A731">
            <v>71577</v>
          </cell>
          <cell r="B731" t="str">
            <v>LAMPADA COMPACTA ELETRÔNICA 25/26 W</v>
          </cell>
          <cell r="C731" t="str">
            <v>Un</v>
          </cell>
          <cell r="D731">
            <v>5.35</v>
          </cell>
          <cell r="E731">
            <v>0.15</v>
          </cell>
          <cell r="F731">
            <v>5.5</v>
          </cell>
        </row>
        <row r="732">
          <cell r="A732">
            <v>71580</v>
          </cell>
          <cell r="B732" t="str">
            <v>LAMPADA SPOT SIMPLES 60 W</v>
          </cell>
          <cell r="C732" t="str">
            <v>Un</v>
          </cell>
          <cell r="D732">
            <v>1.12</v>
          </cell>
          <cell r="E732">
            <v>0.15</v>
          </cell>
          <cell r="F732">
            <v>1.27</v>
          </cell>
        </row>
        <row r="733">
          <cell r="A733">
            <v>71581</v>
          </cell>
          <cell r="B733" t="str">
            <v>LAMPADA SPOT SIMPLES 100 W</v>
          </cell>
          <cell r="C733" t="str">
            <v>Un</v>
          </cell>
          <cell r="D733">
            <v>1.22</v>
          </cell>
          <cell r="E733">
            <v>0.15</v>
          </cell>
          <cell r="F733">
            <v>1.37</v>
          </cell>
        </row>
        <row r="734">
          <cell r="A734">
            <v>71590</v>
          </cell>
          <cell r="B734" t="str">
            <v>LAMPADA VAPOR DE SODIO OVOIDE 150 W</v>
          </cell>
          <cell r="C734" t="str">
            <v>Un</v>
          </cell>
          <cell r="D734">
            <v>20.44</v>
          </cell>
          <cell r="E734">
            <v>0.36</v>
          </cell>
          <cell r="F734">
            <v>20.8</v>
          </cell>
        </row>
        <row r="735">
          <cell r="A735">
            <v>71591</v>
          </cell>
          <cell r="B735" t="str">
            <v>LAMPADA VAPOR DE SODIO (OVOIDE) 250 W</v>
          </cell>
          <cell r="C735" t="str">
            <v>Un</v>
          </cell>
          <cell r="D735">
            <v>23.69</v>
          </cell>
          <cell r="E735">
            <v>0.36</v>
          </cell>
          <cell r="F735">
            <v>24.05</v>
          </cell>
        </row>
        <row r="736">
          <cell r="A736">
            <v>71592</v>
          </cell>
          <cell r="B736" t="str">
            <v>LAMPADA VAPOR DE SODIO (OVOIDE) 400W</v>
          </cell>
          <cell r="C736" t="str">
            <v>Un</v>
          </cell>
          <cell r="D736">
            <v>29.43</v>
          </cell>
          <cell r="E736">
            <v>1.95</v>
          </cell>
          <cell r="F736">
            <v>31.38</v>
          </cell>
        </row>
        <row r="737">
          <cell r="A737">
            <v>71596</v>
          </cell>
          <cell r="B737" t="str">
            <v>LINE CORD UTP - 4P. CAT. 6, FLEXIVEL, 2,0 M</v>
          </cell>
          <cell r="C737" t="str">
            <v>Un</v>
          </cell>
          <cell r="D737">
            <v>2.5</v>
          </cell>
          <cell r="E737">
            <v>3.17</v>
          </cell>
          <cell r="F737">
            <v>5.67</v>
          </cell>
        </row>
        <row r="738">
          <cell r="A738">
            <v>71600</v>
          </cell>
          <cell r="B738" t="str">
            <v>LUMINARIA ABERTA DE ALUMINIO (ATE 300 W) P/POSTE</v>
          </cell>
          <cell r="C738" t="str">
            <v>Un</v>
          </cell>
          <cell r="D738">
            <v>17.97</v>
          </cell>
          <cell r="E738">
            <v>19.55</v>
          </cell>
          <cell r="F738">
            <v>37.52</v>
          </cell>
        </row>
        <row r="739">
          <cell r="A739">
            <v>71601</v>
          </cell>
          <cell r="B739" t="str">
            <v>LUMINARIA FECHAD.ILUM.PUBL.(MERC.SODIO 400W S/ALOJ.REATOR (1 LAMP)</v>
          </cell>
          <cell r="C739" t="str">
            <v>Un</v>
          </cell>
          <cell r="D739">
            <v>99.23</v>
          </cell>
          <cell r="E739">
            <v>1.95</v>
          </cell>
          <cell r="F739">
            <v>101.18</v>
          </cell>
        </row>
        <row r="740">
          <cell r="A740">
            <v>71602</v>
          </cell>
          <cell r="B740" t="str">
            <v>LUMIN.FECHAD.ILUM.PUBLICA( MERC.SODIO 400W ) C/ALOJ.REATOR (1 LAMP)</v>
          </cell>
          <cell r="C740" t="str">
            <v>Un</v>
          </cell>
          <cell r="D740">
            <v>132.59</v>
          </cell>
          <cell r="E740">
            <v>24.44</v>
          </cell>
          <cell r="F740">
            <v>157.03</v>
          </cell>
        </row>
        <row r="741">
          <cell r="A741">
            <v>71603</v>
          </cell>
          <cell r="B741" t="str">
            <v>LUMINARIA EXT.C/POSTE 2M, BASE CONC.2 GLOBOS/LEITOSOS</v>
          </cell>
          <cell r="C741" t="str">
            <v>Un</v>
          </cell>
          <cell r="D741">
            <v>120.17</v>
          </cell>
          <cell r="E741">
            <v>27.45</v>
          </cell>
          <cell r="F741">
            <v>147.62</v>
          </cell>
        </row>
        <row r="742">
          <cell r="A742">
            <v>71604</v>
          </cell>
          <cell r="B742" t="str">
            <v>LUMINARIA CONJ.C/1 PETALA SIMPL.( ATE 400 W ) PADRAO B</v>
          </cell>
          <cell r="C742" t="str">
            <v>Un</v>
          </cell>
          <cell r="D742">
            <v>300.03</v>
          </cell>
          <cell r="E742">
            <v>16.37</v>
          </cell>
          <cell r="F742">
            <v>316.4</v>
          </cell>
        </row>
        <row r="743">
          <cell r="A743">
            <v>71605</v>
          </cell>
          <cell r="B743" t="str">
            <v>LUMINARIA CONJ.C/2 PETALAS SIMPL.( ATE 400 W ) PADRAO B</v>
          </cell>
          <cell r="C743" t="str">
            <v>Un</v>
          </cell>
          <cell r="D743">
            <v>384.07</v>
          </cell>
          <cell r="E743">
            <v>25.4</v>
          </cell>
          <cell r="F743">
            <v>409.47</v>
          </cell>
        </row>
        <row r="744">
          <cell r="A744" t="str">
            <v>Código auxiliar</v>
          </cell>
          <cell r="B744" t="str">
            <v>Serviço</v>
          </cell>
          <cell r="C744" t="str">
            <v>Unidade</v>
          </cell>
          <cell r="D744" t="str">
            <v>Material</v>
          </cell>
          <cell r="E744" t="str">
            <v>Mão-de-obra</v>
          </cell>
          <cell r="F744" t="str">
            <v>Total</v>
          </cell>
        </row>
        <row r="745">
          <cell r="A745">
            <v>71606</v>
          </cell>
          <cell r="B745" t="str">
            <v>LUMINARIA CONJ.C/3 PETALAS SIMPLES ( ATE 400 W ) PADRAO B</v>
          </cell>
          <cell r="C745" t="str">
            <v>Un</v>
          </cell>
          <cell r="D745">
            <v>603.53</v>
          </cell>
          <cell r="E745">
            <v>34.43</v>
          </cell>
          <cell r="F745">
            <v>637.96</v>
          </cell>
        </row>
        <row r="746">
          <cell r="A746">
            <v>71607</v>
          </cell>
          <cell r="B746" t="str">
            <v>LUMINARIA CONJ.C/4 PETALAS SIMPLES ( ATE 400 W ) PADRAO B</v>
          </cell>
          <cell r="C746" t="str">
            <v>Un</v>
          </cell>
          <cell r="D746">
            <v>790.08</v>
          </cell>
          <cell r="E746">
            <v>43.46</v>
          </cell>
          <cell r="F746">
            <v>833.54</v>
          </cell>
        </row>
        <row r="747">
          <cell r="A747">
            <v>71608</v>
          </cell>
          <cell r="B747" t="str">
            <v>LUMINARIA 1 PETALA VIDRO PLANO 250/400 W PADRAO A</v>
          </cell>
          <cell r="C747" t="str">
            <v>Un</v>
          </cell>
          <cell r="D747">
            <v>290.2</v>
          </cell>
          <cell r="E747">
            <v>12.7</v>
          </cell>
          <cell r="F747">
            <v>302.9</v>
          </cell>
        </row>
        <row r="748">
          <cell r="A748">
            <v>71609</v>
          </cell>
          <cell r="B748" t="str">
            <v>LUMINARIA BLINDADA P/TETO (ATE 100 W)</v>
          </cell>
          <cell r="C748" t="str">
            <v>Un</v>
          </cell>
          <cell r="D748">
            <v>50.3</v>
          </cell>
          <cell r="E748">
            <v>12.22</v>
          </cell>
          <cell r="F748">
            <v>62.52</v>
          </cell>
        </row>
        <row r="749">
          <cell r="A749">
            <v>71610</v>
          </cell>
          <cell r="B749" t="str">
            <v>LUM.TIPO ARANDELA BLINDADA A PROVA DE TEMPO 45 GR.ATE 100W</v>
          </cell>
          <cell r="C749" t="str">
            <v>Un</v>
          </cell>
          <cell r="D749">
            <v>60.98</v>
          </cell>
          <cell r="E749">
            <v>9.77</v>
          </cell>
          <cell r="F749">
            <v>70.75</v>
          </cell>
        </row>
        <row r="750">
          <cell r="A750">
            <v>71611</v>
          </cell>
          <cell r="B750" t="str">
            <v>LUM.TIPO ARANDELA BLINDADA A PROVA DE TEMPO 45 GR ATE 200W</v>
          </cell>
          <cell r="C750" t="str">
            <v>Un</v>
          </cell>
          <cell r="D750">
            <v>79.74</v>
          </cell>
          <cell r="E750">
            <v>9.77</v>
          </cell>
          <cell r="F750">
            <v>89.51</v>
          </cell>
        </row>
        <row r="751">
          <cell r="A751">
            <v>71620</v>
          </cell>
          <cell r="B751" t="str">
            <v>LUM.TIPO ARANDELA BLINDADA A PROVA DE TEMPO ATE 100 W 90 GR</v>
          </cell>
          <cell r="C751" t="str">
            <v>Un</v>
          </cell>
          <cell r="D751">
            <v>60.98</v>
          </cell>
          <cell r="E751">
            <v>9.77</v>
          </cell>
          <cell r="F751">
            <v>70.75</v>
          </cell>
        </row>
        <row r="752">
          <cell r="A752">
            <v>71621</v>
          </cell>
          <cell r="B752" t="str">
            <v>LUM.TIPO ARANDELA BLINDADA A PROVA DE TEMPO 90 GR.ATE 200W</v>
          </cell>
          <cell r="C752" t="str">
            <v>Un</v>
          </cell>
          <cell r="D752">
            <v>79.74</v>
          </cell>
          <cell r="E752">
            <v>9.77</v>
          </cell>
          <cell r="F752">
            <v>89.51</v>
          </cell>
        </row>
        <row r="753">
          <cell r="A753">
            <v>71630</v>
          </cell>
          <cell r="B753" t="str">
            <v>LUMINARIA DE EMBUTIR/REGULAVEL  (OLHO DE BOI) ATE 100W</v>
          </cell>
          <cell r="C753" t="str">
            <v>Un</v>
          </cell>
          <cell r="D753">
            <v>6.32</v>
          </cell>
          <cell r="E753">
            <v>24.44</v>
          </cell>
          <cell r="F753">
            <v>30.76</v>
          </cell>
        </row>
        <row r="754">
          <cell r="A754">
            <v>71631</v>
          </cell>
          <cell r="B754" t="str">
            <v>LUMINARIA DE EMBUTIR FOCO FIXO (OLHO DE BOI) ATE 100 W</v>
          </cell>
          <cell r="C754" t="str">
            <v>Un</v>
          </cell>
          <cell r="D754">
            <v>4.83</v>
          </cell>
          <cell r="E754">
            <v>24.44</v>
          </cell>
          <cell r="F754">
            <v>29.27</v>
          </cell>
        </row>
        <row r="755">
          <cell r="A755">
            <v>71640</v>
          </cell>
          <cell r="B755" t="str">
            <v>LUMINARIA DE TOPO OU OSBTACULO (1 X 60 W)</v>
          </cell>
          <cell r="C755" t="str">
            <v>Un</v>
          </cell>
          <cell r="D755">
            <v>25.68</v>
          </cell>
          <cell r="E755">
            <v>24.44</v>
          </cell>
          <cell r="F755">
            <v>50.12</v>
          </cell>
        </row>
        <row r="756">
          <cell r="A756">
            <v>71641</v>
          </cell>
          <cell r="B756" t="str">
            <v>LUMINARIA PLAFON SOBREPOR P/LÂMP.INCANDESCENTE ATÉ 100W</v>
          </cell>
          <cell r="C756" t="str">
            <v>Un</v>
          </cell>
          <cell r="D756">
            <v>5.35</v>
          </cell>
          <cell r="E756">
            <v>14.67</v>
          </cell>
          <cell r="F756">
            <v>20.02</v>
          </cell>
        </row>
        <row r="757">
          <cell r="A757">
            <v>71642</v>
          </cell>
          <cell r="B757" t="str">
            <v>LUMINARIA DE TOPO OU OBSTACULO (2X60 W)</v>
          </cell>
          <cell r="C757" t="str">
            <v>Un</v>
          </cell>
          <cell r="D757">
            <v>46.3</v>
          </cell>
          <cell r="E757">
            <v>24.44</v>
          </cell>
          <cell r="F757">
            <v>70.74</v>
          </cell>
        </row>
        <row r="758">
          <cell r="A758">
            <v>71643</v>
          </cell>
          <cell r="B758" t="str">
            <v>LUMINARIA PLAFON SOBREPOR P/LÂMP.COMPACTA ELETRÔNICA 1 X 26W</v>
          </cell>
          <cell r="C758" t="str">
            <v>Un</v>
          </cell>
          <cell r="D758">
            <v>23.17</v>
          </cell>
          <cell r="E758">
            <v>14.67</v>
          </cell>
          <cell r="F758">
            <v>37.84</v>
          </cell>
        </row>
        <row r="759">
          <cell r="A759">
            <v>71644</v>
          </cell>
          <cell r="B759" t="str">
            <v>LUMINARIA PLAFON SOBREPOR P/LÂMP.COMPACTA ELETRÔNICA 2 X 26W</v>
          </cell>
          <cell r="C759" t="str">
            <v>Un</v>
          </cell>
          <cell r="D759">
            <v>28.15</v>
          </cell>
          <cell r="E759">
            <v>14.67</v>
          </cell>
          <cell r="F759">
            <v>42.82</v>
          </cell>
        </row>
        <row r="760">
          <cell r="A760">
            <v>71655</v>
          </cell>
          <cell r="B760" t="str">
            <v>LUM.CIRC.S/VIDRO P/QUADRA E GALPÃO ATE 400 W (VAPOR METALICO)</v>
          </cell>
          <cell r="C760" t="str">
            <v>Un</v>
          </cell>
          <cell r="D760">
            <v>56.99</v>
          </cell>
          <cell r="E760">
            <v>46.93</v>
          </cell>
          <cell r="F760">
            <v>103.92</v>
          </cell>
        </row>
        <row r="761">
          <cell r="A761">
            <v>71660</v>
          </cell>
          <cell r="B761" t="str">
            <v>LUMINARIA CIRCULAR COM VIDRO P/QUADRA 400 W, P/BASE E-40</v>
          </cell>
          <cell r="C761" t="str">
            <v>Un</v>
          </cell>
          <cell r="D761">
            <v>67.05</v>
          </cell>
          <cell r="E761">
            <v>48.88</v>
          </cell>
          <cell r="F761">
            <v>115.93</v>
          </cell>
        </row>
        <row r="762">
          <cell r="A762">
            <v>71670</v>
          </cell>
          <cell r="B762" t="str">
            <v>LUMINARIA DE SOBREPOR USO AO TEMPO (TARTARUGA) ATE 100 W</v>
          </cell>
          <cell r="C762" t="str">
            <v>Un</v>
          </cell>
          <cell r="D762">
            <v>34.92</v>
          </cell>
          <cell r="E762">
            <v>14.67</v>
          </cell>
          <cell r="F762">
            <v>49.59</v>
          </cell>
        </row>
        <row r="763">
          <cell r="A763">
            <v>71680</v>
          </cell>
          <cell r="B763" t="str">
            <v>LUMINARIA DE EMBUTIR P/LÂMPADA COMPACTA ELETRÔNICA 1X26W C/SOQ.</v>
          </cell>
          <cell r="C763" t="str">
            <v>Un</v>
          </cell>
          <cell r="D763">
            <v>17.28</v>
          </cell>
          <cell r="E763">
            <v>12.7</v>
          </cell>
          <cell r="F763">
            <v>29.98</v>
          </cell>
        </row>
        <row r="764">
          <cell r="A764">
            <v>71681</v>
          </cell>
          <cell r="B764" t="str">
            <v>LUMINARIA DE EMBUTIR P/LÂMPADA COMPACTA ELETRÔNICA 2X26W C/SOQ.</v>
          </cell>
          <cell r="C764" t="str">
            <v>Un</v>
          </cell>
          <cell r="D764">
            <v>21.48</v>
          </cell>
          <cell r="E764">
            <v>12.7</v>
          </cell>
          <cell r="F764">
            <v>34.18</v>
          </cell>
        </row>
        <row r="765">
          <cell r="A765">
            <v>71700</v>
          </cell>
          <cell r="B765" t="str">
            <v>LUVA FERRO GALVANIZADO DIAMETRO 1/2"</v>
          </cell>
          <cell r="C765" t="str">
            <v>Un</v>
          </cell>
          <cell r="D765">
            <v>0.9</v>
          </cell>
          <cell r="E765">
            <v>0.74</v>
          </cell>
          <cell r="F765">
            <v>1.64</v>
          </cell>
        </row>
        <row r="766">
          <cell r="A766">
            <v>71701</v>
          </cell>
          <cell r="B766" t="str">
            <v>LUVA FERRO GALVANIZADO DIAMETRO 3/4"</v>
          </cell>
          <cell r="C766" t="str">
            <v>Un</v>
          </cell>
          <cell r="D766">
            <v>0.98</v>
          </cell>
          <cell r="E766">
            <v>0.98</v>
          </cell>
          <cell r="F766">
            <v>1.96</v>
          </cell>
        </row>
        <row r="767">
          <cell r="A767">
            <v>71702</v>
          </cell>
          <cell r="B767" t="str">
            <v>LUVA FERRO GALVANIZADO DIAMETRO 1"</v>
          </cell>
          <cell r="C767" t="str">
            <v>Un</v>
          </cell>
          <cell r="D767">
            <v>1.19</v>
          </cell>
          <cell r="E767">
            <v>1.47</v>
          </cell>
          <cell r="F767">
            <v>2.66</v>
          </cell>
        </row>
        <row r="768">
          <cell r="A768">
            <v>71703</v>
          </cell>
          <cell r="B768" t="str">
            <v>LUVA FERRO GALVANIZADO DIAMETRO 1.1/4"</v>
          </cell>
          <cell r="C768" t="str">
            <v>Un</v>
          </cell>
          <cell r="D768">
            <v>2.46</v>
          </cell>
          <cell r="E768">
            <v>1.95</v>
          </cell>
          <cell r="F768">
            <v>4.41</v>
          </cell>
        </row>
        <row r="769">
          <cell r="A769">
            <v>71704</v>
          </cell>
          <cell r="B769" t="str">
            <v>LUVA FERRO GALVANIZADO DIAMETRO 1.1/2"</v>
          </cell>
          <cell r="C769" t="str">
            <v>Un</v>
          </cell>
          <cell r="D769">
            <v>3.91</v>
          </cell>
          <cell r="E769">
            <v>2.69</v>
          </cell>
          <cell r="F769">
            <v>6.6</v>
          </cell>
        </row>
        <row r="770">
          <cell r="A770">
            <v>71705</v>
          </cell>
          <cell r="B770" t="str">
            <v>LUVA FERRO GALVANIZADO DIAMETRO 2"</v>
          </cell>
          <cell r="C770" t="str">
            <v>Un</v>
          </cell>
          <cell r="D770">
            <v>3.94</v>
          </cell>
          <cell r="E770">
            <v>3.17</v>
          </cell>
          <cell r="F770">
            <v>7.11</v>
          </cell>
        </row>
        <row r="771">
          <cell r="A771">
            <v>71706</v>
          </cell>
          <cell r="B771" t="str">
            <v>LUVA FERRO GALVANIZADO DIAMETRO 2.1/2"</v>
          </cell>
          <cell r="C771" t="str">
            <v>Un</v>
          </cell>
          <cell r="D771">
            <v>6.35</v>
          </cell>
          <cell r="E771">
            <v>6.12</v>
          </cell>
          <cell r="F771">
            <v>12.47</v>
          </cell>
        </row>
        <row r="772">
          <cell r="A772">
            <v>71707</v>
          </cell>
          <cell r="B772" t="str">
            <v>LUVA FERRO GALVANIZADO DIAMETRO 3"</v>
          </cell>
          <cell r="C772" t="str">
            <v>Un</v>
          </cell>
          <cell r="D772">
            <v>9.06</v>
          </cell>
          <cell r="E772">
            <v>10.51</v>
          </cell>
          <cell r="F772">
            <v>19.57</v>
          </cell>
        </row>
        <row r="773">
          <cell r="A773">
            <v>71708</v>
          </cell>
          <cell r="B773" t="str">
            <v>LUVA FERRO GALVANIZADO DIAMETRO 4"</v>
          </cell>
          <cell r="C773" t="str">
            <v>Un</v>
          </cell>
          <cell r="D773">
            <v>12.95</v>
          </cell>
          <cell r="E773">
            <v>13.44</v>
          </cell>
          <cell r="F773">
            <v>26.39</v>
          </cell>
        </row>
        <row r="774">
          <cell r="A774">
            <v>71710</v>
          </cell>
          <cell r="B774" t="str">
            <v>LUVA DE REDUÇÃO FERRO GALVANIZADO 1.1/2" X 3/4"</v>
          </cell>
          <cell r="C774" t="str">
            <v>Un</v>
          </cell>
          <cell r="D774">
            <v>4.17</v>
          </cell>
          <cell r="E774">
            <v>6.84</v>
          </cell>
          <cell r="F774">
            <v>11.01</v>
          </cell>
        </row>
        <row r="775">
          <cell r="A775">
            <v>71720</v>
          </cell>
          <cell r="B775" t="str">
            <v>LUVA FERRO ZINCADO DIAMETRO 1/2"</v>
          </cell>
          <cell r="C775" t="str">
            <v>Un</v>
          </cell>
          <cell r="D775">
            <v>0.66</v>
          </cell>
          <cell r="E775">
            <v>0.74</v>
          </cell>
          <cell r="F775">
            <v>1.4</v>
          </cell>
        </row>
        <row r="776">
          <cell r="A776">
            <v>71721</v>
          </cell>
          <cell r="B776" t="str">
            <v>LUVA FERRO ZINCADO DIAMETRO 1"</v>
          </cell>
          <cell r="C776" t="str">
            <v>Un</v>
          </cell>
          <cell r="D776">
            <v>0.98</v>
          </cell>
          <cell r="E776">
            <v>1.47</v>
          </cell>
          <cell r="F776">
            <v>2.45</v>
          </cell>
        </row>
        <row r="777">
          <cell r="A777">
            <v>71722</v>
          </cell>
          <cell r="B777" t="str">
            <v>LUVA FERRO ZINCADO DIAMETRO 3/4"</v>
          </cell>
          <cell r="C777" t="str">
            <v>Un</v>
          </cell>
          <cell r="D777">
            <v>0.79</v>
          </cell>
          <cell r="E777">
            <v>0.98</v>
          </cell>
          <cell r="F777">
            <v>1.77</v>
          </cell>
        </row>
        <row r="778">
          <cell r="A778">
            <v>71723</v>
          </cell>
          <cell r="B778" t="str">
            <v>LUVA FERRO ZINCADO DIAMETRO 1.1/4"</v>
          </cell>
          <cell r="C778" t="str">
            <v>Un</v>
          </cell>
          <cell r="D778">
            <v>2.28</v>
          </cell>
          <cell r="E778">
            <v>1.95</v>
          </cell>
          <cell r="F778">
            <v>4.23</v>
          </cell>
        </row>
        <row r="779">
          <cell r="A779">
            <v>71724</v>
          </cell>
          <cell r="B779" t="str">
            <v>LUVA FERRO ZINCADO DIAMETRO 1.1/2"</v>
          </cell>
          <cell r="C779" t="str">
            <v>Un</v>
          </cell>
          <cell r="D779">
            <v>2.28</v>
          </cell>
          <cell r="E779">
            <v>2.69</v>
          </cell>
          <cell r="F779">
            <v>4.97</v>
          </cell>
        </row>
        <row r="780">
          <cell r="A780">
            <v>71725</v>
          </cell>
          <cell r="B780" t="str">
            <v>LUVA FERRO ZINCADO DIAMETRO 2"</v>
          </cell>
          <cell r="C780" t="str">
            <v>Un</v>
          </cell>
          <cell r="D780">
            <v>2.58</v>
          </cell>
          <cell r="E780">
            <v>3.17</v>
          </cell>
          <cell r="F780">
            <v>5.75</v>
          </cell>
        </row>
        <row r="781">
          <cell r="A781">
            <v>71726</v>
          </cell>
          <cell r="B781" t="str">
            <v>LUVA FERRO ZINCADO DIAMETRO 2.1/2"</v>
          </cell>
          <cell r="C781" t="str">
            <v>Un</v>
          </cell>
          <cell r="D781">
            <v>4.78</v>
          </cell>
          <cell r="E781">
            <v>6.12</v>
          </cell>
          <cell r="F781">
            <v>10.9</v>
          </cell>
        </row>
        <row r="782">
          <cell r="A782">
            <v>71727</v>
          </cell>
          <cell r="B782" t="str">
            <v>LUVA FERRO ZINCADO DIAMETRO 3"</v>
          </cell>
          <cell r="C782" t="str">
            <v>Un</v>
          </cell>
          <cell r="D782">
            <v>7.07</v>
          </cell>
          <cell r="E782">
            <v>10.51</v>
          </cell>
          <cell r="F782">
            <v>17.58</v>
          </cell>
        </row>
        <row r="783">
          <cell r="A783">
            <v>71728</v>
          </cell>
          <cell r="B783" t="str">
            <v>LUVA FERRO ZINCADO DIAMETRO 4"</v>
          </cell>
          <cell r="C783" t="str">
            <v>Un</v>
          </cell>
          <cell r="D783">
            <v>8.19</v>
          </cell>
          <cell r="E783">
            <v>13.44</v>
          </cell>
          <cell r="F783">
            <v>21.63</v>
          </cell>
        </row>
        <row r="784">
          <cell r="A784">
            <v>71740</v>
          </cell>
          <cell r="B784" t="str">
            <v>LUVA PVC ROSQUEAVEL DIAMETRO 1/2"</v>
          </cell>
          <cell r="C784" t="str">
            <v>Un</v>
          </cell>
          <cell r="D784">
            <v>0.3</v>
          </cell>
          <cell r="E784">
            <v>0.49</v>
          </cell>
          <cell r="F784">
            <v>0.79</v>
          </cell>
        </row>
        <row r="785">
          <cell r="A785">
            <v>71741</v>
          </cell>
          <cell r="B785" t="str">
            <v>LUVA PVC ROSQUEAVEL DIAMETRO 3/4"</v>
          </cell>
          <cell r="C785" t="str">
            <v>Un</v>
          </cell>
          <cell r="D785">
            <v>0.34</v>
          </cell>
          <cell r="E785">
            <v>0.74</v>
          </cell>
          <cell r="F785">
            <v>1.08</v>
          </cell>
        </row>
        <row r="786">
          <cell r="A786">
            <v>71742</v>
          </cell>
          <cell r="B786" t="str">
            <v>LUVA PVC ROSQUEAVEL DIAMETRO 1"</v>
          </cell>
          <cell r="C786" t="str">
            <v>Un</v>
          </cell>
          <cell r="D786">
            <v>0.39</v>
          </cell>
          <cell r="E786">
            <v>1.22</v>
          </cell>
          <cell r="F786">
            <v>1.61</v>
          </cell>
        </row>
        <row r="787">
          <cell r="A787">
            <v>71743</v>
          </cell>
          <cell r="B787" t="str">
            <v>LUVA PVC ROSQUEAVEL DIAMETRO 1.1/4"</v>
          </cell>
          <cell r="C787" t="str">
            <v>Un</v>
          </cell>
          <cell r="D787">
            <v>0.5</v>
          </cell>
          <cell r="E787">
            <v>1.71</v>
          </cell>
          <cell r="F787">
            <v>2.21</v>
          </cell>
        </row>
        <row r="788">
          <cell r="A788">
            <v>71744</v>
          </cell>
          <cell r="B788" t="str">
            <v>LUVA PVC ROSQUEAVEL DIAMETRO 1.1/2"</v>
          </cell>
          <cell r="C788" t="str">
            <v>Un</v>
          </cell>
          <cell r="D788">
            <v>0.94</v>
          </cell>
          <cell r="E788">
            <v>2.2</v>
          </cell>
          <cell r="F788">
            <v>3.14</v>
          </cell>
        </row>
        <row r="789">
          <cell r="A789">
            <v>71745</v>
          </cell>
          <cell r="B789" t="str">
            <v>LUVA PVC ROSQUEAVEL DIAMETRO 2"</v>
          </cell>
          <cell r="C789" t="str">
            <v>Un</v>
          </cell>
          <cell r="D789">
            <v>1.03</v>
          </cell>
          <cell r="E789">
            <v>2.45</v>
          </cell>
          <cell r="F789">
            <v>3.48</v>
          </cell>
        </row>
        <row r="790">
          <cell r="A790">
            <v>71746</v>
          </cell>
          <cell r="B790" t="str">
            <v>LUVA PVC ROSQUEAVEL DIAMETRO 2.1/2"</v>
          </cell>
          <cell r="C790" t="str">
            <v>Un</v>
          </cell>
          <cell r="D790">
            <v>1.74</v>
          </cell>
          <cell r="E790">
            <v>4.89</v>
          </cell>
          <cell r="F790">
            <v>6.63</v>
          </cell>
        </row>
        <row r="791">
          <cell r="A791">
            <v>71747</v>
          </cell>
          <cell r="B791" t="str">
            <v>LUVA PVC ROSQUEAVEL DIAMETRO 3"</v>
          </cell>
          <cell r="C791" t="str">
            <v>Un</v>
          </cell>
          <cell r="D791">
            <v>2.74</v>
          </cell>
          <cell r="E791">
            <v>9.29</v>
          </cell>
          <cell r="F791">
            <v>12.03</v>
          </cell>
        </row>
        <row r="792">
          <cell r="A792">
            <v>71748</v>
          </cell>
          <cell r="B792" t="str">
            <v>LUVA PVC ROSQUEAVEL DIAMETRO 4"</v>
          </cell>
          <cell r="C792" t="str">
            <v>Un</v>
          </cell>
          <cell r="D792">
            <v>3.62</v>
          </cell>
          <cell r="E792">
            <v>11.73</v>
          </cell>
          <cell r="F792">
            <v>15.35</v>
          </cell>
        </row>
        <row r="793">
          <cell r="A793">
            <v>71750</v>
          </cell>
          <cell r="B793" t="str">
            <v>MANILHA-SAPATILHA EM AÇO GALVANIZADO</v>
          </cell>
          <cell r="C793" t="str">
            <v>un</v>
          </cell>
          <cell r="D793">
            <v>3.29</v>
          </cell>
          <cell r="E793">
            <v>9.77</v>
          </cell>
          <cell r="F793">
            <v>13.06</v>
          </cell>
        </row>
        <row r="794">
          <cell r="A794">
            <v>71761</v>
          </cell>
          <cell r="B794" t="str">
            <v>MURETA MED.ALVEN. 1 1/2 V.(35CM) REBOC.C/PINTURA ACRÍL. E LAJE CONC. 20MPA MALHA 8.0MM CADA 10CM REVEST.C/ARGAMASSA 1:3 C/ IMPERMEABILIZANTE</v>
          </cell>
          <cell r="C794" t="str">
            <v>m2</v>
          </cell>
          <cell r="D794">
            <v>103.09</v>
          </cell>
          <cell r="E794">
            <v>136.57</v>
          </cell>
          <cell r="F794">
            <v>239.66</v>
          </cell>
        </row>
        <row r="795">
          <cell r="A795">
            <v>71764</v>
          </cell>
          <cell r="B795" t="str">
            <v>MÃO FRANCESA SIMPLES LARGURA DE 50 MM</v>
          </cell>
          <cell r="C795" t="str">
            <v>Un</v>
          </cell>
          <cell r="D795">
            <v>1.09</v>
          </cell>
          <cell r="E795">
            <v>3.91</v>
          </cell>
          <cell r="F795">
            <v>5</v>
          </cell>
        </row>
        <row r="796">
          <cell r="A796">
            <v>71765</v>
          </cell>
          <cell r="B796" t="str">
            <v>MAO FRANCESA PLANA DE ACO GALVANIZADO 726 MM</v>
          </cell>
          <cell r="C796" t="str">
            <v>Un</v>
          </cell>
          <cell r="D796">
            <v>8.04</v>
          </cell>
          <cell r="E796">
            <v>3.67</v>
          </cell>
          <cell r="F796">
            <v>11.71</v>
          </cell>
        </row>
        <row r="797">
          <cell r="A797">
            <v>71768</v>
          </cell>
          <cell r="B797" t="str">
            <v>MASSA EPOXI CAIXA DE 250 G</v>
          </cell>
          <cell r="C797" t="str">
            <v>Un</v>
          </cell>
          <cell r="D797">
            <v>9</v>
          </cell>
          <cell r="E797">
            <v>8.43</v>
          </cell>
          <cell r="F797">
            <v>17.43</v>
          </cell>
        </row>
        <row r="798">
          <cell r="A798">
            <v>71773</v>
          </cell>
          <cell r="B798" t="str">
            <v>NIPLE METALICO Fo.Zo. DIAMETRO 1"</v>
          </cell>
          <cell r="C798" t="str">
            <v>Un</v>
          </cell>
          <cell r="D798">
            <v>4.45</v>
          </cell>
          <cell r="E798">
            <v>2.45</v>
          </cell>
          <cell r="F798">
            <v>6.9</v>
          </cell>
        </row>
        <row r="799">
          <cell r="A799">
            <v>71774</v>
          </cell>
          <cell r="B799" t="str">
            <v>NIPLE METALICO Fo.Zo. DIAMETRO 1 1/4"</v>
          </cell>
          <cell r="C799" t="str">
            <v>un</v>
          </cell>
          <cell r="D799">
            <v>4.6</v>
          </cell>
          <cell r="E799">
            <v>2.45</v>
          </cell>
          <cell r="F799">
            <v>7.05</v>
          </cell>
        </row>
        <row r="800">
          <cell r="A800">
            <v>71776</v>
          </cell>
          <cell r="B800" t="str">
            <v>NIPLE METALICO Fo.Zo. DIAMETRO 2.1/2"</v>
          </cell>
          <cell r="C800" t="str">
            <v>Un</v>
          </cell>
          <cell r="D800">
            <v>20.43</v>
          </cell>
          <cell r="E800">
            <v>6.12</v>
          </cell>
          <cell r="F800">
            <v>26.55</v>
          </cell>
        </row>
        <row r="801">
          <cell r="A801">
            <v>71777</v>
          </cell>
          <cell r="B801" t="str">
            <v>NIPLE METALICO Fo.Zo. DIAMETRO 3"</v>
          </cell>
          <cell r="C801" t="str">
            <v>Un</v>
          </cell>
          <cell r="D801">
            <v>30.21</v>
          </cell>
          <cell r="E801">
            <v>10.51</v>
          </cell>
          <cell r="F801">
            <v>40.72</v>
          </cell>
        </row>
        <row r="802">
          <cell r="A802">
            <v>71780</v>
          </cell>
          <cell r="B802" t="str">
            <v>NIPLE METALICO Fo.Zo. DIAMETRO 4"</v>
          </cell>
          <cell r="C802" t="str">
            <v>Un</v>
          </cell>
          <cell r="D802">
            <v>49.73</v>
          </cell>
          <cell r="E802">
            <v>13.44</v>
          </cell>
          <cell r="F802">
            <v>63.17</v>
          </cell>
        </row>
        <row r="803">
          <cell r="A803">
            <v>71791</v>
          </cell>
          <cell r="B803" t="str">
            <v>NIPLE DUPLO FERRO GALVANIZADO 2"</v>
          </cell>
          <cell r="C803" t="str">
            <v>Un</v>
          </cell>
          <cell r="D803">
            <v>12.32</v>
          </cell>
          <cell r="E803">
            <v>6.84</v>
          </cell>
          <cell r="F803">
            <v>19.16</v>
          </cell>
        </row>
        <row r="804">
          <cell r="A804">
            <v>71795</v>
          </cell>
          <cell r="B804" t="str">
            <v>OLHAL PARA PARAFUSO</v>
          </cell>
          <cell r="C804" t="str">
            <v>un</v>
          </cell>
          <cell r="D804">
            <v>2.6</v>
          </cell>
          <cell r="E804">
            <v>7.33</v>
          </cell>
          <cell r="F804">
            <v>9.93</v>
          </cell>
        </row>
        <row r="805">
          <cell r="A805">
            <v>71796</v>
          </cell>
          <cell r="B805" t="str">
            <v>ORGANIZADOR DE CABOS (GUIA)</v>
          </cell>
          <cell r="C805" t="str">
            <v>Un</v>
          </cell>
          <cell r="D805">
            <v>11.5</v>
          </cell>
          <cell r="E805">
            <v>2.85</v>
          </cell>
          <cell r="F805">
            <v>14.35</v>
          </cell>
        </row>
        <row r="806">
          <cell r="A806">
            <v>71801</v>
          </cell>
          <cell r="B806" t="str">
            <v>PADRAO MONOFASICO 10 MM2 H=5 METROS</v>
          </cell>
          <cell r="C806" t="str">
            <v>Un</v>
          </cell>
          <cell r="D806">
            <v>343</v>
          </cell>
          <cell r="E806">
            <v>63.14</v>
          </cell>
          <cell r="F806">
            <v>406.14</v>
          </cell>
        </row>
        <row r="807">
          <cell r="A807">
            <v>71805</v>
          </cell>
          <cell r="B807" t="str">
            <v>PADRAO MONOFASICO, 10 MM2 H=7 METROS</v>
          </cell>
          <cell r="C807" t="str">
            <v>Un</v>
          </cell>
          <cell r="D807">
            <v>548</v>
          </cell>
          <cell r="E807">
            <v>63.14</v>
          </cell>
          <cell r="F807">
            <v>611.14</v>
          </cell>
        </row>
        <row r="808">
          <cell r="A808">
            <v>71820</v>
          </cell>
          <cell r="B808" t="str">
            <v>PADRAO TRIFASICO 16 MM2 H=7 METROS</v>
          </cell>
          <cell r="C808" t="str">
            <v>Un</v>
          </cell>
          <cell r="D808">
            <v>990.89</v>
          </cell>
          <cell r="E808">
            <v>77.4</v>
          </cell>
          <cell r="F808">
            <v>1068.29</v>
          </cell>
        </row>
        <row r="809">
          <cell r="A809">
            <v>71821</v>
          </cell>
          <cell r="B809" t="str">
            <v>PADRAO TRIFASICO 10 MM2 H=5 METROS</v>
          </cell>
          <cell r="C809" t="str">
            <v>Un</v>
          </cell>
          <cell r="D809">
            <v>553</v>
          </cell>
          <cell r="E809">
            <v>77.4</v>
          </cell>
          <cell r="F809">
            <v>630.4</v>
          </cell>
        </row>
        <row r="810">
          <cell r="A810">
            <v>71822</v>
          </cell>
          <cell r="B810" t="str">
            <v>PADRAO TRIFASICO, 10 MM2 H=7 METROS</v>
          </cell>
          <cell r="C810" t="str">
            <v>Un</v>
          </cell>
          <cell r="D810">
            <v>802</v>
          </cell>
          <cell r="E810">
            <v>77.4</v>
          </cell>
          <cell r="F810">
            <v>879.4</v>
          </cell>
        </row>
        <row r="811">
          <cell r="A811">
            <v>71823</v>
          </cell>
          <cell r="B811" t="str">
            <v>PADRAO TRIFASICO,16 MM2 H=5 METROS</v>
          </cell>
          <cell r="C811" t="str">
            <v>Un</v>
          </cell>
          <cell r="D811">
            <v>750</v>
          </cell>
          <cell r="E811">
            <v>84.53</v>
          </cell>
          <cell r="F811">
            <v>834.53</v>
          </cell>
        </row>
        <row r="812">
          <cell r="A812">
            <v>71824</v>
          </cell>
          <cell r="B812" t="str">
            <v>PADRÃO TRIFASICO 35 MM H=7 METROS</v>
          </cell>
          <cell r="C812" t="str">
            <v>Un</v>
          </cell>
          <cell r="D812">
            <v>1460</v>
          </cell>
          <cell r="E812">
            <v>77.4</v>
          </cell>
          <cell r="F812">
            <v>1537.4</v>
          </cell>
        </row>
        <row r="813">
          <cell r="A813">
            <v>71825</v>
          </cell>
          <cell r="B813" t="str">
            <v>PADRÃO TRIFASICO 35 MM H=5 METROS</v>
          </cell>
          <cell r="C813" t="str">
            <v>Un</v>
          </cell>
          <cell r="D813">
            <v>1025</v>
          </cell>
          <cell r="E813">
            <v>77.4</v>
          </cell>
          <cell r="F813">
            <v>1102.4</v>
          </cell>
        </row>
        <row r="814">
          <cell r="A814">
            <v>71826</v>
          </cell>
          <cell r="B814" t="str">
            <v>PADRÃO TRIFASICO 25 MM H=7 METROS</v>
          </cell>
          <cell r="C814" t="str">
            <v>Un</v>
          </cell>
          <cell r="D814">
            <v>1107.63</v>
          </cell>
          <cell r="E814">
            <v>77.4</v>
          </cell>
          <cell r="F814">
            <v>1185.03</v>
          </cell>
        </row>
        <row r="815">
          <cell r="A815">
            <v>71827</v>
          </cell>
          <cell r="B815" t="str">
            <v>PADRÃO TRIFASICO 25 MM H=5 METROS</v>
          </cell>
          <cell r="C815" t="str">
            <v>Un</v>
          </cell>
          <cell r="D815">
            <v>957.79</v>
          </cell>
          <cell r="E815">
            <v>77.4</v>
          </cell>
          <cell r="F815">
            <v>1035.19</v>
          </cell>
        </row>
        <row r="816">
          <cell r="A816">
            <v>71830</v>
          </cell>
          <cell r="B816" t="str">
            <v>PARA RAIOS DISTRIBUIÇÃO, VALVULA BLOCO 12 KV,  5 KVA</v>
          </cell>
          <cell r="C816" t="str">
            <v>Un</v>
          </cell>
          <cell r="D816">
            <v>152.53</v>
          </cell>
          <cell r="E816">
            <v>36.66</v>
          </cell>
          <cell r="F816">
            <v>189.19</v>
          </cell>
        </row>
        <row r="817">
          <cell r="A817">
            <v>71831</v>
          </cell>
          <cell r="B817" t="str">
            <v>PARA RAIOS FRANKLIM 4 PONTAS</v>
          </cell>
          <cell r="C817" t="str">
            <v>Un</v>
          </cell>
          <cell r="D817">
            <v>44.17</v>
          </cell>
          <cell r="E817">
            <v>36.66</v>
          </cell>
          <cell r="F817">
            <v>80.83</v>
          </cell>
        </row>
        <row r="818">
          <cell r="A818" t="str">
            <v>Código auxiliar</v>
          </cell>
          <cell r="B818" t="str">
            <v>Serviço</v>
          </cell>
          <cell r="C818" t="str">
            <v>Unidade</v>
          </cell>
          <cell r="D818" t="str">
            <v>Material</v>
          </cell>
          <cell r="E818" t="str">
            <v>Mão-de-obra</v>
          </cell>
          <cell r="F818" t="str">
            <v>Total</v>
          </cell>
        </row>
        <row r="819">
          <cell r="A819">
            <v>71833</v>
          </cell>
          <cell r="B819" t="str">
            <v>PARA RAIOS DISTRIBUIDOR POLIMÉRICO ÓXIDO DE ZINCO S/CENTELHADOR C/ DESLIGAMENTO AUTOMÁTICO 15KV,10KA</v>
          </cell>
          <cell r="C819" t="str">
            <v>Un</v>
          </cell>
          <cell r="D819">
            <v>128.97</v>
          </cell>
          <cell r="E819">
            <v>36.66</v>
          </cell>
          <cell r="F819">
            <v>165.63</v>
          </cell>
        </row>
        <row r="820">
          <cell r="A820">
            <v>71835</v>
          </cell>
          <cell r="B820" t="str">
            <v>PARAFUSO CABEÇA ABAULADA (FRANCES) M16 X 45 MM</v>
          </cell>
          <cell r="C820" t="str">
            <v>Un</v>
          </cell>
          <cell r="D820">
            <v>2.48</v>
          </cell>
          <cell r="E820">
            <v>0.16</v>
          </cell>
          <cell r="F820">
            <v>2.64</v>
          </cell>
        </row>
        <row r="821">
          <cell r="A821">
            <v>71837</v>
          </cell>
          <cell r="B821" t="str">
            <v>PARAFUSO CABEÇA ABAULADA (FRANCES) M16 X 70 MM</v>
          </cell>
          <cell r="C821" t="str">
            <v>un</v>
          </cell>
          <cell r="D821">
            <v>2.28</v>
          </cell>
          <cell r="E821">
            <v>0.16</v>
          </cell>
          <cell r="F821">
            <v>2.44</v>
          </cell>
        </row>
        <row r="822">
          <cell r="A822">
            <v>71840</v>
          </cell>
          <cell r="B822" t="str">
            <v>PARAFUSO MAQUINA 16  X 125 MM</v>
          </cell>
          <cell r="C822" t="str">
            <v>Un</v>
          </cell>
          <cell r="D822">
            <v>3.35</v>
          </cell>
          <cell r="E822">
            <v>0.16</v>
          </cell>
          <cell r="F822">
            <v>3.51</v>
          </cell>
        </row>
        <row r="823">
          <cell r="A823">
            <v>71841</v>
          </cell>
          <cell r="B823" t="str">
            <v>PARAFUSO CABEÇA ABAULADA (FRANCES) M16 X 150 MM</v>
          </cell>
          <cell r="C823" t="str">
            <v>Un</v>
          </cell>
          <cell r="D823">
            <v>4.18</v>
          </cell>
          <cell r="E823">
            <v>0.16</v>
          </cell>
          <cell r="F823">
            <v>4.34</v>
          </cell>
        </row>
        <row r="824">
          <cell r="A824">
            <v>71850</v>
          </cell>
          <cell r="B824" t="str">
            <v>PARAFUSO DE AJUSTE TIPO DZ ATE 25A</v>
          </cell>
          <cell r="C824" t="str">
            <v>Un</v>
          </cell>
          <cell r="D824">
            <v>3.41</v>
          </cell>
          <cell r="E824">
            <v>1.22</v>
          </cell>
          <cell r="F824">
            <v>4.63</v>
          </cell>
        </row>
        <row r="825">
          <cell r="A825">
            <v>71851</v>
          </cell>
          <cell r="B825" t="str">
            <v>PARAFUSO DE AJUSTE TIPO DZ ATE 63A</v>
          </cell>
          <cell r="C825" t="str">
            <v>Un</v>
          </cell>
          <cell r="D825">
            <v>4.05</v>
          </cell>
          <cell r="E825">
            <v>1.22</v>
          </cell>
          <cell r="F825">
            <v>5.27</v>
          </cell>
        </row>
        <row r="826">
          <cell r="A826">
            <v>71860</v>
          </cell>
          <cell r="B826" t="str">
            <v>PARAFUSO P/BUCHA S-5</v>
          </cell>
          <cell r="C826" t="str">
            <v>Un</v>
          </cell>
          <cell r="D826">
            <v>0.05</v>
          </cell>
          <cell r="E826">
            <v>0.24</v>
          </cell>
          <cell r="F826">
            <v>0.29</v>
          </cell>
        </row>
        <row r="827">
          <cell r="A827">
            <v>71861</v>
          </cell>
          <cell r="B827" t="str">
            <v>PARAFUSO P/BUCHA S-6</v>
          </cell>
          <cell r="C827" t="str">
            <v>Un</v>
          </cell>
          <cell r="D827">
            <v>0.09</v>
          </cell>
          <cell r="E827">
            <v>0.24</v>
          </cell>
          <cell r="F827">
            <v>0.33</v>
          </cell>
        </row>
        <row r="828">
          <cell r="A828">
            <v>71862</v>
          </cell>
          <cell r="B828" t="str">
            <v>PARAFUSO P/BUCHA S-8</v>
          </cell>
          <cell r="C828" t="str">
            <v>Un</v>
          </cell>
          <cell r="D828">
            <v>0.13</v>
          </cell>
          <cell r="E828">
            <v>0.45</v>
          </cell>
          <cell r="F828">
            <v>0.58</v>
          </cell>
        </row>
        <row r="829">
          <cell r="A829">
            <v>71863</v>
          </cell>
          <cell r="B829" t="str">
            <v>PARAFUSO P/BUCHA S-10</v>
          </cell>
          <cell r="C829" t="str">
            <v>Un</v>
          </cell>
          <cell r="D829">
            <v>0.19</v>
          </cell>
          <cell r="E829">
            <v>0.69</v>
          </cell>
          <cell r="F829">
            <v>0.88</v>
          </cell>
        </row>
        <row r="830">
          <cell r="A830">
            <v>71864</v>
          </cell>
          <cell r="B830" t="str">
            <v>PARAFUSO P/BUCHA S-12</v>
          </cell>
          <cell r="C830" t="str">
            <v>Un</v>
          </cell>
          <cell r="D830">
            <v>0.27</v>
          </cell>
          <cell r="E830">
            <v>1.13</v>
          </cell>
          <cell r="F830">
            <v>1.4</v>
          </cell>
        </row>
        <row r="831">
          <cell r="A831">
            <v>71870</v>
          </cell>
          <cell r="B831" t="str">
            <v>PARAFUSO SEXTAVADO D = 1/4" X 5/8"</v>
          </cell>
          <cell r="C831" t="str">
            <v>Un</v>
          </cell>
          <cell r="D831">
            <v>0.07</v>
          </cell>
          <cell r="E831">
            <v>0.16</v>
          </cell>
          <cell r="F831">
            <v>0.23</v>
          </cell>
        </row>
        <row r="832">
          <cell r="A832">
            <v>71871</v>
          </cell>
          <cell r="B832" t="str">
            <v>PARAFUSO SEXTAVADO D = 3/8" X 3/4"</v>
          </cell>
          <cell r="C832" t="str">
            <v>Un</v>
          </cell>
          <cell r="D832">
            <v>0.15</v>
          </cell>
          <cell r="E832">
            <v>0.16</v>
          </cell>
          <cell r="F832">
            <v>0.31</v>
          </cell>
        </row>
        <row r="833">
          <cell r="A833">
            <v>71872</v>
          </cell>
          <cell r="B833" t="str">
            <v>PARAFUSO SEXTAVADO CABEÇA LENTILHA D = 1/4" X 5/8"</v>
          </cell>
          <cell r="C833" t="str">
            <v>Un</v>
          </cell>
          <cell r="D833">
            <v>0.06</v>
          </cell>
          <cell r="E833">
            <v>0.16</v>
          </cell>
          <cell r="F833">
            <v>0.22</v>
          </cell>
        </row>
        <row r="834">
          <cell r="A834">
            <v>71880</v>
          </cell>
          <cell r="B834" t="str">
            <v>PARAF.ROSCA DUPLA ACO GALVAN.16 X 150 C/ PORCAS</v>
          </cell>
          <cell r="C834" t="str">
            <v>Un</v>
          </cell>
          <cell r="D834">
            <v>8.86</v>
          </cell>
          <cell r="E834">
            <v>0.16</v>
          </cell>
          <cell r="F834">
            <v>9.02</v>
          </cell>
        </row>
        <row r="835">
          <cell r="A835">
            <v>71886</v>
          </cell>
          <cell r="B835" t="str">
            <v>PATCH CORD UTP-4 P, CAT 6, FLEXIVEL 2.0 M</v>
          </cell>
          <cell r="C835" t="str">
            <v>Un</v>
          </cell>
          <cell r="D835">
            <v>8.5</v>
          </cell>
          <cell r="E835">
            <v>3.17</v>
          </cell>
          <cell r="F835">
            <v>11.67</v>
          </cell>
        </row>
        <row r="836">
          <cell r="A836">
            <v>71887</v>
          </cell>
          <cell r="B836" t="str">
            <v>PATCH PANNEL PADRÃO 19" CAT. 6, COM 24 PORTAS</v>
          </cell>
          <cell r="C836" t="str">
            <v>Un</v>
          </cell>
          <cell r="D836">
            <v>226.56</v>
          </cell>
          <cell r="E836">
            <v>57.04</v>
          </cell>
          <cell r="F836">
            <v>283.6</v>
          </cell>
        </row>
        <row r="837">
          <cell r="A837">
            <v>71900</v>
          </cell>
          <cell r="B837" t="str">
            <v>PETROLETE C 1/2" S/TAMPA</v>
          </cell>
          <cell r="C837" t="str">
            <v>Un</v>
          </cell>
          <cell r="D837">
            <v>4.92</v>
          </cell>
          <cell r="E837">
            <v>6.36</v>
          </cell>
          <cell r="F837">
            <v>11.28</v>
          </cell>
        </row>
        <row r="838">
          <cell r="A838">
            <v>71901</v>
          </cell>
          <cell r="B838" t="str">
            <v>PETROLETE C 3/4" S/TAMPA</v>
          </cell>
          <cell r="C838" t="str">
            <v>Un</v>
          </cell>
          <cell r="D838">
            <v>4.4</v>
          </cell>
          <cell r="E838">
            <v>6.36</v>
          </cell>
          <cell r="F838">
            <v>10.76</v>
          </cell>
        </row>
        <row r="839">
          <cell r="A839">
            <v>71902</v>
          </cell>
          <cell r="B839" t="str">
            <v>PETROLETE C 1" S/TAMPA</v>
          </cell>
          <cell r="C839" t="str">
            <v>Un</v>
          </cell>
          <cell r="D839">
            <v>6.85</v>
          </cell>
          <cell r="E839">
            <v>6.36</v>
          </cell>
          <cell r="F839">
            <v>13.21</v>
          </cell>
        </row>
        <row r="840">
          <cell r="A840">
            <v>71920</v>
          </cell>
          <cell r="B840" t="str">
            <v>PETROLETE E 1/2" S/TAMPA</v>
          </cell>
          <cell r="C840" t="str">
            <v>Un</v>
          </cell>
          <cell r="D840">
            <v>3.84</v>
          </cell>
          <cell r="E840">
            <v>4.4</v>
          </cell>
          <cell r="F840">
            <v>8.24</v>
          </cell>
        </row>
        <row r="841">
          <cell r="A841">
            <v>71921</v>
          </cell>
          <cell r="B841" t="str">
            <v>PETROLETE E 3/4" S/TAMPA</v>
          </cell>
          <cell r="C841" t="str">
            <v>Un</v>
          </cell>
          <cell r="D841">
            <v>4.06</v>
          </cell>
          <cell r="E841">
            <v>4.4</v>
          </cell>
          <cell r="F841">
            <v>8.46</v>
          </cell>
        </row>
        <row r="842">
          <cell r="A842">
            <v>71923</v>
          </cell>
          <cell r="B842" t="str">
            <v>PETROLETE E 1" S/TAMPA</v>
          </cell>
          <cell r="C842" t="str">
            <v>Un</v>
          </cell>
          <cell r="D842">
            <v>6.28</v>
          </cell>
          <cell r="E842">
            <v>4.4</v>
          </cell>
          <cell r="F842">
            <v>10.68</v>
          </cell>
        </row>
        <row r="843">
          <cell r="A843">
            <v>71930</v>
          </cell>
          <cell r="B843" t="str">
            <v>PETROLETE LL, LR OU LB 1/2" S/TAMPA</v>
          </cell>
          <cell r="C843" t="str">
            <v>Un</v>
          </cell>
          <cell r="D843">
            <v>5.4</v>
          </cell>
          <cell r="E843">
            <v>6.36</v>
          </cell>
          <cell r="F843">
            <v>11.76</v>
          </cell>
        </row>
        <row r="844">
          <cell r="A844">
            <v>71931</v>
          </cell>
          <cell r="B844" t="str">
            <v>PETROLETE LL,LR OU LB 3/4" S/TAMPA</v>
          </cell>
          <cell r="C844" t="str">
            <v>Un</v>
          </cell>
          <cell r="D844">
            <v>4.2</v>
          </cell>
          <cell r="E844">
            <v>6.36</v>
          </cell>
          <cell r="F844">
            <v>10.56</v>
          </cell>
        </row>
        <row r="845">
          <cell r="A845">
            <v>71932</v>
          </cell>
          <cell r="B845" t="str">
            <v>PETROLETE LL, LR OU LB 1" S/TAMPA</v>
          </cell>
          <cell r="C845" t="str">
            <v>Un</v>
          </cell>
          <cell r="D845">
            <v>8.89</v>
          </cell>
          <cell r="E845">
            <v>6.36</v>
          </cell>
          <cell r="F845">
            <v>15.25</v>
          </cell>
        </row>
        <row r="846">
          <cell r="A846">
            <v>71940</v>
          </cell>
          <cell r="B846" t="str">
            <v>PETROLETE T OU TB 1/2" S/TAMPA</v>
          </cell>
          <cell r="C846" t="str">
            <v>Un</v>
          </cell>
          <cell r="D846">
            <v>4.47</v>
          </cell>
          <cell r="E846">
            <v>8.31</v>
          </cell>
          <cell r="F846">
            <v>12.78</v>
          </cell>
        </row>
        <row r="847">
          <cell r="A847">
            <v>71941</v>
          </cell>
          <cell r="B847" t="str">
            <v>PETROLETE T OU TB 3/4" S/TAMPA</v>
          </cell>
          <cell r="C847" t="str">
            <v>Un</v>
          </cell>
          <cell r="D847">
            <v>5.01</v>
          </cell>
          <cell r="E847">
            <v>8.31</v>
          </cell>
          <cell r="F847">
            <v>13.32</v>
          </cell>
        </row>
        <row r="848">
          <cell r="A848">
            <v>71942</v>
          </cell>
          <cell r="B848" t="str">
            <v>PETROLETE T OU TB 1" S/TAMPA</v>
          </cell>
          <cell r="C848" t="str">
            <v>Un</v>
          </cell>
          <cell r="D848">
            <v>7.62</v>
          </cell>
          <cell r="E848">
            <v>8.31</v>
          </cell>
          <cell r="F848">
            <v>15.93</v>
          </cell>
        </row>
        <row r="849">
          <cell r="A849">
            <v>71950</v>
          </cell>
          <cell r="B849" t="str">
            <v>PETROLETE X 1/2" S/TAMPA</v>
          </cell>
          <cell r="C849" t="str">
            <v>Un</v>
          </cell>
          <cell r="D849">
            <v>8.47</v>
          </cell>
          <cell r="E849">
            <v>10.27</v>
          </cell>
          <cell r="F849">
            <v>18.74</v>
          </cell>
        </row>
        <row r="850">
          <cell r="A850">
            <v>71951</v>
          </cell>
          <cell r="B850" t="str">
            <v>PETROLETE X 3/4" S/TAMPA</v>
          </cell>
          <cell r="C850" t="str">
            <v>Un</v>
          </cell>
          <cell r="D850">
            <v>6.92</v>
          </cell>
          <cell r="E850">
            <v>10.27</v>
          </cell>
          <cell r="F850">
            <v>17.19</v>
          </cell>
        </row>
        <row r="851">
          <cell r="A851">
            <v>71953</v>
          </cell>
          <cell r="B851" t="str">
            <v>PETROLETE X 1" S/TAMPA</v>
          </cell>
          <cell r="C851" t="str">
            <v>Un</v>
          </cell>
          <cell r="D851">
            <v>10.1</v>
          </cell>
          <cell r="E851">
            <v>10.27</v>
          </cell>
          <cell r="F851">
            <v>20.37</v>
          </cell>
        </row>
        <row r="852">
          <cell r="A852">
            <v>71973</v>
          </cell>
          <cell r="B852" t="str">
            <v>PINO ISOLADOR P/CRUZETA MADEIRA 15 KV, ROSCA 25 MM</v>
          </cell>
          <cell r="C852" t="str">
            <v>Un</v>
          </cell>
          <cell r="D852">
            <v>10.69</v>
          </cell>
          <cell r="E852">
            <v>6.6</v>
          </cell>
          <cell r="F852">
            <v>17.29</v>
          </cell>
        </row>
        <row r="853">
          <cell r="A853">
            <v>71980</v>
          </cell>
          <cell r="B853" t="str">
            <v>PORCA QUADRADA DE ACO GALVANIZADO 16 X 2</v>
          </cell>
          <cell r="C853" t="str">
            <v>Un</v>
          </cell>
          <cell r="D853">
            <v>1.29</v>
          </cell>
          <cell r="E853">
            <v>0.16</v>
          </cell>
          <cell r="F853">
            <v>1.45</v>
          </cell>
        </row>
        <row r="854">
          <cell r="A854">
            <v>71981</v>
          </cell>
          <cell r="B854" t="str">
            <v>PORCA SEXTAVADA DIAMETRO 1/4"</v>
          </cell>
          <cell r="C854" t="str">
            <v>Un</v>
          </cell>
          <cell r="D854">
            <v>0.1</v>
          </cell>
          <cell r="E854">
            <v>0.16</v>
          </cell>
          <cell r="F854">
            <v>0.26</v>
          </cell>
        </row>
        <row r="855">
          <cell r="A855">
            <v>71982</v>
          </cell>
          <cell r="B855" t="str">
            <v>PORCA SEXTAVADA DIAMETRO 5/16"</v>
          </cell>
          <cell r="C855" t="str">
            <v>Un</v>
          </cell>
          <cell r="D855">
            <v>0.07</v>
          </cell>
          <cell r="E855">
            <v>0.16</v>
          </cell>
          <cell r="F855">
            <v>0.23</v>
          </cell>
        </row>
        <row r="856">
          <cell r="A856">
            <v>71983</v>
          </cell>
          <cell r="B856" t="str">
            <v>PORCA LOSANGULAR D=1/4"</v>
          </cell>
          <cell r="C856" t="str">
            <v>Un</v>
          </cell>
          <cell r="D856">
            <v>0.66</v>
          </cell>
          <cell r="E856">
            <v>0.16</v>
          </cell>
          <cell r="F856">
            <v>0.82</v>
          </cell>
        </row>
        <row r="857">
          <cell r="A857">
            <v>71991</v>
          </cell>
          <cell r="B857" t="str">
            <v>POSTE CIRCULAR EM Fº Gº D=100/60 MM E H=7M - COM FUNDAÇÃO/CONCRETO</v>
          </cell>
          <cell r="C857" t="str">
            <v>Un</v>
          </cell>
          <cell r="D857">
            <v>541.98</v>
          </cell>
          <cell r="E857">
            <v>33.07</v>
          </cell>
          <cell r="F857">
            <v>575.05</v>
          </cell>
        </row>
        <row r="858">
          <cell r="A858">
            <v>71992</v>
          </cell>
          <cell r="B858" t="str">
            <v>POSTE CIRCULAR EM Fº Gº D=100/60 MM E H=10 M - COM FUNDAÇÃO/CONCRETO</v>
          </cell>
          <cell r="C858" t="str">
            <v>Un</v>
          </cell>
          <cell r="D858">
            <v>829.67</v>
          </cell>
          <cell r="E858">
            <v>33.07</v>
          </cell>
          <cell r="F858">
            <v>862.74</v>
          </cell>
        </row>
        <row r="859">
          <cell r="A859">
            <v>71993</v>
          </cell>
          <cell r="B859" t="str">
            <v>POSTE CIRCULAR EM Fº Gº D=100/60MM E H=12 M - COM FUNDAÇÃO/CONCRETO</v>
          </cell>
          <cell r="C859" t="str">
            <v>Un</v>
          </cell>
          <cell r="D859">
            <v>1238.3</v>
          </cell>
          <cell r="E859">
            <v>33.07</v>
          </cell>
          <cell r="F859">
            <v>1271.37</v>
          </cell>
        </row>
        <row r="860">
          <cell r="A860">
            <v>71995</v>
          </cell>
          <cell r="B860" t="str">
            <v>POSTE - ENGASTAMENTO SIMPLES PARA POSTE DE CONCRETO SEÇÃO DUPLO "T"</v>
          </cell>
          <cell r="C860" t="str">
            <v>m3</v>
          </cell>
          <cell r="D860">
            <v>0</v>
          </cell>
          <cell r="E860">
            <v>41.43</v>
          </cell>
          <cell r="F860">
            <v>41.43</v>
          </cell>
        </row>
        <row r="861">
          <cell r="A861">
            <v>71996</v>
          </cell>
          <cell r="B861" t="str">
            <v>POSTE - FUNDAÇÃO EM CONCRETO SIMPLES DA BASE DOS POSTES 10/600 PARA TRAFO ( DIAM. 1000MM)</v>
          </cell>
          <cell r="C861" t="str">
            <v>m</v>
          </cell>
          <cell r="D861">
            <v>142.77</v>
          </cell>
          <cell r="E861">
            <v>219</v>
          </cell>
          <cell r="F861">
            <v>361.77</v>
          </cell>
        </row>
        <row r="862">
          <cell r="A862">
            <v>71997</v>
          </cell>
          <cell r="B862" t="str">
            <v>POSTE - FUNDAÇÃO EM CONCRETO SIMPLES DA BASE DOS POSTES 11/600 PARA TRAFO ( DIAM. 1000MM)</v>
          </cell>
          <cell r="C862" t="str">
            <v>m</v>
          </cell>
          <cell r="D862">
            <v>153.78</v>
          </cell>
          <cell r="E862">
            <v>243.74</v>
          </cell>
          <cell r="F862">
            <v>397.52</v>
          </cell>
        </row>
        <row r="863">
          <cell r="A863">
            <v>71998</v>
          </cell>
          <cell r="B863" t="str">
            <v>POSTE - FUNDAÇÃO EM CONCRETO SIMPLES DA BASE DOS POSTES 13/600 PARA REDE ( DIAM. 1000MM)</v>
          </cell>
          <cell r="C863" t="str">
            <v>m</v>
          </cell>
          <cell r="D863">
            <v>153.27</v>
          </cell>
          <cell r="E863">
            <v>273.68</v>
          </cell>
          <cell r="F863">
            <v>426.95</v>
          </cell>
        </row>
        <row r="864">
          <cell r="A864">
            <v>71999</v>
          </cell>
          <cell r="B864" t="str">
            <v>POSTE - FUNDAÇÃO EM CONCRETO ARMADO DA BASE DOS POSTES PARA REDE ( DIAM. 1200MM)</v>
          </cell>
          <cell r="C864" t="str">
            <v>m</v>
          </cell>
          <cell r="D864">
            <v>276.66</v>
          </cell>
          <cell r="E864">
            <v>430.03</v>
          </cell>
          <cell r="F864">
            <v>706.69</v>
          </cell>
        </row>
        <row r="865">
          <cell r="A865">
            <v>72000</v>
          </cell>
          <cell r="B865" t="str">
            <v>POSTE - ENGASTAMENTO SIMPLES PARA POSTE DE CONCRETO SEÇÃO CIRCULAR</v>
          </cell>
          <cell r="C865" t="str">
            <v>m3</v>
          </cell>
          <cell r="D865">
            <v>0</v>
          </cell>
          <cell r="E865">
            <v>38.07</v>
          </cell>
          <cell r="F865">
            <v>38.07</v>
          </cell>
        </row>
        <row r="866">
          <cell r="A866">
            <v>72001</v>
          </cell>
          <cell r="B866" t="str">
            <v>POSTE DE CONCRETO DT 10/300 - SEM FUNDAÇÃO/CONCRETO</v>
          </cell>
          <cell r="C866" t="str">
            <v>Un</v>
          </cell>
          <cell r="D866">
            <v>445</v>
          </cell>
          <cell r="E866">
            <v>0</v>
          </cell>
          <cell r="F866">
            <v>445</v>
          </cell>
        </row>
        <row r="867">
          <cell r="A867">
            <v>72005</v>
          </cell>
          <cell r="B867" t="str">
            <v>POSTE DE CONCRETO DT 20/1300 - SEM FUNDAÇÃO/CONCRETO</v>
          </cell>
          <cell r="C867" t="str">
            <v>Un</v>
          </cell>
          <cell r="D867">
            <v>4021.72</v>
          </cell>
          <cell r="E867">
            <v>0</v>
          </cell>
          <cell r="F867">
            <v>4021.72</v>
          </cell>
        </row>
        <row r="868">
          <cell r="A868">
            <v>72010</v>
          </cell>
          <cell r="B868" t="str">
            <v>POSTE DE CONCRETO DT 20/1500 - SEM FUNDAÇÃO/CONCRETO</v>
          </cell>
          <cell r="C868" t="str">
            <v>Un</v>
          </cell>
          <cell r="D868">
            <v>4290.56</v>
          </cell>
          <cell r="E868">
            <v>0</v>
          </cell>
          <cell r="F868">
            <v>4290.56</v>
          </cell>
        </row>
        <row r="869">
          <cell r="A869">
            <v>72015</v>
          </cell>
          <cell r="B869" t="str">
            <v>POSTE DE CONCRETO DT 21/1500 - SEM FUNDAÇÃO/CONCRETO</v>
          </cell>
          <cell r="C869" t="str">
            <v>Un</v>
          </cell>
          <cell r="D869">
            <v>4400.3</v>
          </cell>
          <cell r="E869">
            <v>0</v>
          </cell>
          <cell r="F869">
            <v>4400.3</v>
          </cell>
        </row>
        <row r="870">
          <cell r="A870">
            <v>72020</v>
          </cell>
          <cell r="B870" t="str">
            <v>POSTE DE CONCRETO DT 22/1500 - SEM FUNDAÇÃO/CONCRETO</v>
          </cell>
          <cell r="C870" t="str">
            <v>Un</v>
          </cell>
          <cell r="D870">
            <v>4784.37</v>
          </cell>
          <cell r="E870">
            <v>0</v>
          </cell>
          <cell r="F870">
            <v>4784.37</v>
          </cell>
        </row>
        <row r="871">
          <cell r="A871">
            <v>72025</v>
          </cell>
          <cell r="B871" t="str">
            <v>POSTE DE CONCRETO DT 23/1300 - SEM FUNDAÇÃO/CONCRETO</v>
          </cell>
          <cell r="C871" t="str">
            <v>Un</v>
          </cell>
          <cell r="D871">
            <v>4455.16</v>
          </cell>
          <cell r="E871">
            <v>0</v>
          </cell>
          <cell r="F871">
            <v>4455.16</v>
          </cell>
        </row>
        <row r="872">
          <cell r="A872">
            <v>72030</v>
          </cell>
          <cell r="B872" t="str">
            <v>POSTE DE CONCRETO DT 23/1500 - SEM FUNDAÇÃO/CONCRETO</v>
          </cell>
          <cell r="C872" t="str">
            <v>Un</v>
          </cell>
          <cell r="D872">
            <v>5322.05</v>
          </cell>
          <cell r="E872">
            <v>0</v>
          </cell>
          <cell r="F872">
            <v>5322.05</v>
          </cell>
        </row>
        <row r="873">
          <cell r="A873">
            <v>72035</v>
          </cell>
          <cell r="B873" t="str">
            <v>POSTE DE CONCRETO DT 24/1500 - SEM FUNDAÇÃO/CONCRETO</v>
          </cell>
          <cell r="C873" t="str">
            <v>Un</v>
          </cell>
          <cell r="D873">
            <v>5766.47</v>
          </cell>
          <cell r="E873">
            <v>0</v>
          </cell>
          <cell r="F873">
            <v>5766.47</v>
          </cell>
        </row>
        <row r="874">
          <cell r="A874">
            <v>72040</v>
          </cell>
          <cell r="B874" t="str">
            <v>POSTE DE CONCRETO DT 25/1500 - SEM FUNDAÇÃO/CONCRETO</v>
          </cell>
          <cell r="C874" t="str">
            <v>Un</v>
          </cell>
          <cell r="D874">
            <v>6205.41</v>
          </cell>
          <cell r="E874">
            <v>0</v>
          </cell>
          <cell r="F874">
            <v>6205.41</v>
          </cell>
        </row>
        <row r="875">
          <cell r="A875">
            <v>72042</v>
          </cell>
          <cell r="B875" t="str">
            <v>POSTE DE CONCRETO SC 10/600 - SEM FUNDAÇÃO/CONCRETO</v>
          </cell>
          <cell r="C875" t="str">
            <v>un</v>
          </cell>
          <cell r="D875">
            <v>962.5</v>
          </cell>
          <cell r="E875">
            <v>0</v>
          </cell>
          <cell r="F875">
            <v>962.5</v>
          </cell>
        </row>
        <row r="876">
          <cell r="A876">
            <v>72060</v>
          </cell>
          <cell r="B876" t="str">
            <v>POSTE DE CONCRETO SC 11/400 - SEM FUNDAÇÃO/CONCRETO</v>
          </cell>
          <cell r="C876" t="str">
            <v>Un</v>
          </cell>
          <cell r="D876">
            <v>825</v>
          </cell>
          <cell r="E876">
            <v>0</v>
          </cell>
          <cell r="F876">
            <v>825</v>
          </cell>
        </row>
        <row r="877">
          <cell r="A877">
            <v>72061</v>
          </cell>
          <cell r="B877" t="str">
            <v>POSTE DE CONCRETO SC 11/600 - SEM FUNDAÇÃO/CONCRETO</v>
          </cell>
          <cell r="C877" t="str">
            <v>Un</v>
          </cell>
          <cell r="D877">
            <v>1045.5</v>
          </cell>
          <cell r="E877">
            <v>0</v>
          </cell>
          <cell r="F877">
            <v>1045.5</v>
          </cell>
        </row>
        <row r="878">
          <cell r="A878">
            <v>72080</v>
          </cell>
          <cell r="B878" t="str">
            <v>POSTE/TRAFO (CAMINHAO MUCK MIN. 4H/DIA)</v>
          </cell>
          <cell r="C878" t="str">
            <v>H</v>
          </cell>
          <cell r="D878">
            <v>110</v>
          </cell>
          <cell r="E878">
            <v>0</v>
          </cell>
          <cell r="F878">
            <v>110</v>
          </cell>
        </row>
        <row r="879">
          <cell r="A879">
            <v>72085</v>
          </cell>
          <cell r="B879" t="str">
            <v>POSTE/TRAFO ( GUINDASTE MINIMO 10H/DIA)</v>
          </cell>
          <cell r="C879" t="str">
            <v>H</v>
          </cell>
          <cell r="D879">
            <v>160</v>
          </cell>
          <cell r="E879">
            <v>0</v>
          </cell>
          <cell r="F879">
            <v>160</v>
          </cell>
        </row>
        <row r="880">
          <cell r="A880">
            <v>72100</v>
          </cell>
          <cell r="B880" t="str">
            <v>PROJETOR CIRCULAR (ATE 200 W ) BASE E-27</v>
          </cell>
          <cell r="C880" t="str">
            <v>Un</v>
          </cell>
          <cell r="D880">
            <v>30.95</v>
          </cell>
          <cell r="E880">
            <v>24.44</v>
          </cell>
          <cell r="F880">
            <v>55.39</v>
          </cell>
        </row>
        <row r="881">
          <cell r="A881">
            <v>72101</v>
          </cell>
          <cell r="B881" t="str">
            <v>PROJETOR CIRCULAR ATE 500 W (SIMPLES) BASE E-40</v>
          </cell>
          <cell r="C881" t="str">
            <v>Un</v>
          </cell>
          <cell r="D881">
            <v>73.89</v>
          </cell>
          <cell r="E881">
            <v>24.44</v>
          </cell>
          <cell r="F881">
            <v>98.33</v>
          </cell>
        </row>
        <row r="882">
          <cell r="A882">
            <v>72120</v>
          </cell>
          <cell r="B882" t="str">
            <v>PROJETOR CIRCULAR COM VIDRO (ATE 400 W) BASE E-40</v>
          </cell>
          <cell r="C882" t="str">
            <v>Un</v>
          </cell>
          <cell r="D882">
            <v>28.53</v>
          </cell>
          <cell r="E882">
            <v>24.44</v>
          </cell>
          <cell r="F882">
            <v>52.97</v>
          </cell>
        </row>
        <row r="883">
          <cell r="A883">
            <v>72125</v>
          </cell>
          <cell r="B883" t="str">
            <v>PROJETOR REDONDO 400 W P/BASE E-40</v>
          </cell>
          <cell r="C883" t="str">
            <v>Un</v>
          </cell>
          <cell r="D883">
            <v>30.32</v>
          </cell>
          <cell r="E883">
            <v>24.44</v>
          </cell>
          <cell r="F883">
            <v>54.76</v>
          </cell>
        </row>
        <row r="884">
          <cell r="A884">
            <v>72128</v>
          </cell>
          <cell r="B884" t="str">
            <v>PROJETOR RETANGULAR 1000 W (VAPOR METALICO)</v>
          </cell>
          <cell r="C884" t="str">
            <v>Un</v>
          </cell>
          <cell r="D884">
            <v>81.87</v>
          </cell>
          <cell r="E884">
            <v>36.66</v>
          </cell>
          <cell r="F884">
            <v>118.53</v>
          </cell>
        </row>
        <row r="885">
          <cell r="A885">
            <v>72130</v>
          </cell>
          <cell r="B885" t="str">
            <v>PROJETOR RETANGULAR 2000 W (V.METALICO)</v>
          </cell>
          <cell r="C885" t="str">
            <v>Un</v>
          </cell>
          <cell r="D885">
            <v>313.77</v>
          </cell>
          <cell r="E885">
            <v>36.66</v>
          </cell>
          <cell r="F885">
            <v>350.43</v>
          </cell>
        </row>
        <row r="886">
          <cell r="A886">
            <v>72135</v>
          </cell>
          <cell r="B886" t="str">
            <v>PROJ.RETANG.C/PORTA REAT. (ATE 400W) BASE E40</v>
          </cell>
          <cell r="C886" t="str">
            <v>Un</v>
          </cell>
          <cell r="D886">
            <v>156.1</v>
          </cell>
          <cell r="E886">
            <v>24.44</v>
          </cell>
          <cell r="F886">
            <v>180.54</v>
          </cell>
        </row>
        <row r="887">
          <cell r="A887" t="str">
            <v>Código auxiliar</v>
          </cell>
          <cell r="B887" t="str">
            <v>Serviço</v>
          </cell>
          <cell r="C887" t="str">
            <v>Unidade</v>
          </cell>
          <cell r="D887" t="str">
            <v>Material</v>
          </cell>
          <cell r="E887" t="str">
            <v>Mão-de-obra</v>
          </cell>
          <cell r="F887" t="str">
            <v>Total</v>
          </cell>
        </row>
        <row r="888">
          <cell r="A888">
            <v>72140</v>
          </cell>
          <cell r="B888" t="str">
            <v>PROJETOR RETANGULAR CHAPA AL.(ATE 400W) BASE E40</v>
          </cell>
          <cell r="C888" t="str">
            <v>Un</v>
          </cell>
          <cell r="D888">
            <v>37.55</v>
          </cell>
          <cell r="E888">
            <v>24.44</v>
          </cell>
          <cell r="F888">
            <v>61.99</v>
          </cell>
        </row>
        <row r="889">
          <cell r="A889">
            <v>72145</v>
          </cell>
          <cell r="B889" t="str">
            <v>PROTETOR PARA PARA-RAIO POLIMÉRICO</v>
          </cell>
          <cell r="C889" t="str">
            <v>un</v>
          </cell>
          <cell r="D889">
            <v>15.1</v>
          </cell>
          <cell r="E889">
            <v>0.36</v>
          </cell>
          <cell r="F889">
            <v>15.46</v>
          </cell>
        </row>
        <row r="890">
          <cell r="A890">
            <v>72160</v>
          </cell>
          <cell r="B890" t="str">
            <v>PULSADOR CAMPAINHA</v>
          </cell>
          <cell r="C890" t="str">
            <v>Un</v>
          </cell>
          <cell r="D890">
            <v>4.17</v>
          </cell>
          <cell r="E890">
            <v>5.13</v>
          </cell>
          <cell r="F890">
            <v>9.3</v>
          </cell>
        </row>
        <row r="891">
          <cell r="A891">
            <v>72170</v>
          </cell>
          <cell r="B891" t="str">
            <v>QUADRO DE DISTRIBUICAO CB 12-E -100A</v>
          </cell>
          <cell r="C891" t="str">
            <v>Un</v>
          </cell>
          <cell r="D891">
            <v>183.2</v>
          </cell>
          <cell r="E891">
            <v>48.88</v>
          </cell>
          <cell r="F891">
            <v>232.08</v>
          </cell>
        </row>
        <row r="892">
          <cell r="A892">
            <v>72175</v>
          </cell>
          <cell r="B892" t="str">
            <v>QUADRO DE DISTRIBUICAO CB-12E - 150A</v>
          </cell>
          <cell r="C892" t="str">
            <v>Un</v>
          </cell>
          <cell r="D892">
            <v>226.35</v>
          </cell>
          <cell r="E892">
            <v>48.88</v>
          </cell>
          <cell r="F892">
            <v>275.23</v>
          </cell>
        </row>
        <row r="893">
          <cell r="A893">
            <v>72180</v>
          </cell>
          <cell r="B893" t="str">
            <v>QUADRO DE DISTRIBUICAO CB-18E - 150A</v>
          </cell>
          <cell r="C893" t="str">
            <v>Un</v>
          </cell>
          <cell r="D893">
            <v>325.29</v>
          </cell>
          <cell r="E893">
            <v>48.88</v>
          </cell>
          <cell r="F893">
            <v>374.17</v>
          </cell>
        </row>
        <row r="894">
          <cell r="A894">
            <v>72185</v>
          </cell>
          <cell r="B894" t="str">
            <v>QUADRO DE DISTRIBUICAO CB-20E - 100A</v>
          </cell>
          <cell r="C894" t="str">
            <v>Un</v>
          </cell>
          <cell r="D894">
            <v>187.62</v>
          </cell>
          <cell r="E894">
            <v>48.88</v>
          </cell>
          <cell r="F894">
            <v>236.5</v>
          </cell>
        </row>
        <row r="895">
          <cell r="A895">
            <v>72190</v>
          </cell>
          <cell r="B895" t="str">
            <v>QUADRO DE DISTRIBUICAO CB-24E - 150A</v>
          </cell>
          <cell r="C895" t="str">
            <v>Un</v>
          </cell>
          <cell r="D895">
            <v>315.93</v>
          </cell>
          <cell r="E895">
            <v>73.32</v>
          </cell>
          <cell r="F895">
            <v>389.25</v>
          </cell>
        </row>
        <row r="896">
          <cell r="A896">
            <v>72195</v>
          </cell>
          <cell r="B896" t="str">
            <v>QUADRO DE DISTRIBUICAO CB-30E - 100A</v>
          </cell>
          <cell r="C896" t="str">
            <v>Un</v>
          </cell>
          <cell r="D896">
            <v>240.51</v>
          </cell>
          <cell r="E896">
            <v>73.32</v>
          </cell>
          <cell r="F896">
            <v>313.83</v>
          </cell>
        </row>
        <row r="897">
          <cell r="A897">
            <v>72198</v>
          </cell>
          <cell r="B897" t="str">
            <v>QUADRO DE DISTRIBUICAO CB-32E - 150A</v>
          </cell>
          <cell r="C897" t="str">
            <v>Un</v>
          </cell>
          <cell r="D897">
            <v>294.17</v>
          </cell>
          <cell r="E897">
            <v>73.32</v>
          </cell>
          <cell r="F897">
            <v>367.49</v>
          </cell>
        </row>
        <row r="898">
          <cell r="A898">
            <v>72201</v>
          </cell>
          <cell r="B898" t="str">
            <v>QUADRO DE DISTRIBUICAO CB-40E - 100A</v>
          </cell>
          <cell r="C898" t="str">
            <v>Un</v>
          </cell>
          <cell r="D898">
            <v>318.23</v>
          </cell>
          <cell r="E898">
            <v>97.76</v>
          </cell>
          <cell r="F898">
            <v>415.99</v>
          </cell>
        </row>
        <row r="899">
          <cell r="A899">
            <v>72205</v>
          </cell>
          <cell r="B899" t="str">
            <v>QUADRO DE DISTRIBUICAO CB-50E - 225A</v>
          </cell>
          <cell r="C899" t="str">
            <v>Un</v>
          </cell>
          <cell r="D899">
            <v>358</v>
          </cell>
          <cell r="E899">
            <v>122.2</v>
          </cell>
          <cell r="F899">
            <v>480.2</v>
          </cell>
        </row>
        <row r="900">
          <cell r="A900">
            <v>72210</v>
          </cell>
          <cell r="B900" t="str">
            <v>QUADRO DE DISTRIBUICAO SB-12E</v>
          </cell>
          <cell r="C900" t="str">
            <v>Un</v>
          </cell>
          <cell r="D900">
            <v>24.5</v>
          </cell>
          <cell r="E900">
            <v>24.44</v>
          </cell>
          <cell r="F900">
            <v>48.94</v>
          </cell>
        </row>
        <row r="901">
          <cell r="A901">
            <v>72215</v>
          </cell>
          <cell r="B901" t="str">
            <v>QUADRO DE DISTRIBUICAO SB-18E</v>
          </cell>
          <cell r="C901" t="str">
            <v>Un</v>
          </cell>
          <cell r="D901">
            <v>81.85</v>
          </cell>
          <cell r="E901">
            <v>36.66</v>
          </cell>
          <cell r="F901">
            <v>118.51</v>
          </cell>
        </row>
        <row r="902">
          <cell r="A902">
            <v>72220</v>
          </cell>
          <cell r="B902" t="str">
            <v>QUADRO DE DISTRIBUICAO SB-3E</v>
          </cell>
          <cell r="C902" t="str">
            <v>Un</v>
          </cell>
          <cell r="D902">
            <v>9.4</v>
          </cell>
          <cell r="E902">
            <v>24.44</v>
          </cell>
          <cell r="F902">
            <v>33.84</v>
          </cell>
        </row>
        <row r="903">
          <cell r="A903">
            <v>72221</v>
          </cell>
          <cell r="B903" t="str">
            <v>QUADRO DE DISTRIBUICAO SB-6E</v>
          </cell>
          <cell r="C903" t="str">
            <v>Un</v>
          </cell>
          <cell r="D903">
            <v>16.1</v>
          </cell>
          <cell r="E903">
            <v>24.44</v>
          </cell>
          <cell r="F903">
            <v>40.54</v>
          </cell>
        </row>
        <row r="904">
          <cell r="A904">
            <v>72226</v>
          </cell>
          <cell r="B904" t="str">
            <v>RACK FECHADO DE PAREDE COM PORTA EM ACRÍLICO - 12 U´S</v>
          </cell>
          <cell r="C904" t="str">
            <v>un</v>
          </cell>
          <cell r="D904">
            <v>320</v>
          </cell>
          <cell r="E904">
            <v>4.08</v>
          </cell>
          <cell r="F904">
            <v>324.08</v>
          </cell>
        </row>
        <row r="905">
          <cell r="A905">
            <v>72227</v>
          </cell>
          <cell r="B905" t="str">
            <v>RACK FECHADO DE PISO COM PORTA EM ACRÍLICO - 24 U´S</v>
          </cell>
          <cell r="C905" t="str">
            <v>un</v>
          </cell>
          <cell r="D905">
            <v>720</v>
          </cell>
          <cell r="E905">
            <v>2.04</v>
          </cell>
          <cell r="F905">
            <v>722.04</v>
          </cell>
        </row>
        <row r="906">
          <cell r="A906">
            <v>72228</v>
          </cell>
          <cell r="B906" t="str">
            <v>RACK FECHADO DE PISO COM PORTA EM ACRÍLICO - 36 U´S</v>
          </cell>
          <cell r="C906" t="str">
            <v>un</v>
          </cell>
          <cell r="D906">
            <v>950</v>
          </cell>
          <cell r="E906">
            <v>2.04</v>
          </cell>
          <cell r="F906">
            <v>952.04</v>
          </cell>
        </row>
        <row r="907">
          <cell r="A907">
            <v>72230</v>
          </cell>
          <cell r="B907" t="str">
            <v>RACK 1 ELEMENTO</v>
          </cell>
          <cell r="C907" t="str">
            <v>Un</v>
          </cell>
          <cell r="D907">
            <v>11.96</v>
          </cell>
          <cell r="E907">
            <v>12.22</v>
          </cell>
          <cell r="F907">
            <v>24.18</v>
          </cell>
        </row>
        <row r="908">
          <cell r="A908">
            <v>72231</v>
          </cell>
          <cell r="B908" t="str">
            <v>RACK 2 ELEMENTOS</v>
          </cell>
          <cell r="C908" t="str">
            <v>Un</v>
          </cell>
          <cell r="D908">
            <v>16.79</v>
          </cell>
          <cell r="E908">
            <v>24.44</v>
          </cell>
          <cell r="F908">
            <v>41.23</v>
          </cell>
        </row>
        <row r="909">
          <cell r="A909">
            <v>72232</v>
          </cell>
          <cell r="B909" t="str">
            <v>RACK 3 ELEMENTOS</v>
          </cell>
          <cell r="C909" t="str">
            <v>Un</v>
          </cell>
          <cell r="D909">
            <v>30.25</v>
          </cell>
          <cell r="E909">
            <v>36.66</v>
          </cell>
          <cell r="F909">
            <v>66.91</v>
          </cell>
        </row>
        <row r="910">
          <cell r="A910">
            <v>72233</v>
          </cell>
          <cell r="B910" t="str">
            <v>RACK 4 ELEMENTOS</v>
          </cell>
          <cell r="C910" t="str">
            <v>Un</v>
          </cell>
          <cell r="D910">
            <v>43</v>
          </cell>
          <cell r="E910">
            <v>48.88</v>
          </cell>
          <cell r="F910">
            <v>91.88</v>
          </cell>
        </row>
        <row r="911">
          <cell r="A911">
            <v>72235</v>
          </cell>
          <cell r="B911" t="str">
            <v>REATOR AFP V.METALICO 70 W</v>
          </cell>
          <cell r="C911" t="str">
            <v>Un</v>
          </cell>
          <cell r="D911">
            <v>34.9</v>
          </cell>
          <cell r="E911">
            <v>19.55</v>
          </cell>
          <cell r="F911">
            <v>54.45</v>
          </cell>
        </row>
        <row r="912">
          <cell r="A912">
            <v>72236</v>
          </cell>
          <cell r="B912" t="str">
            <v>REATOR AFP V.METALICO 150 W</v>
          </cell>
          <cell r="C912" t="str">
            <v>Un</v>
          </cell>
          <cell r="D912">
            <v>48</v>
          </cell>
          <cell r="E912">
            <v>19.55</v>
          </cell>
          <cell r="F912">
            <v>67.55</v>
          </cell>
        </row>
        <row r="913">
          <cell r="A913">
            <v>72237</v>
          </cell>
          <cell r="B913" t="str">
            <v>REATOR AFP V.METALICO 250 W</v>
          </cell>
          <cell r="C913" t="str">
            <v>Un</v>
          </cell>
          <cell r="D913">
            <v>59</v>
          </cell>
          <cell r="E913">
            <v>19.55</v>
          </cell>
          <cell r="F913">
            <v>78.55</v>
          </cell>
        </row>
        <row r="914">
          <cell r="A914">
            <v>72238</v>
          </cell>
          <cell r="B914" t="str">
            <v>REATOR AFP V.METALICO 400 W</v>
          </cell>
          <cell r="C914" t="str">
            <v>Un</v>
          </cell>
          <cell r="D914">
            <v>78.25</v>
          </cell>
          <cell r="E914">
            <v>19.55</v>
          </cell>
          <cell r="F914">
            <v>97.8</v>
          </cell>
        </row>
        <row r="915">
          <cell r="A915">
            <v>72239</v>
          </cell>
          <cell r="B915" t="str">
            <v>REATOR AFP V.METALICO 1000 W.</v>
          </cell>
          <cell r="C915" t="str">
            <v>Un</v>
          </cell>
          <cell r="D915">
            <v>200</v>
          </cell>
          <cell r="E915">
            <v>19.55</v>
          </cell>
          <cell r="F915">
            <v>219.55</v>
          </cell>
        </row>
        <row r="916">
          <cell r="A916">
            <v>72240</v>
          </cell>
          <cell r="B916" t="str">
            <v>REATOR AFP V.METALICO 2000 W</v>
          </cell>
          <cell r="C916" t="str">
            <v>Un</v>
          </cell>
          <cell r="D916">
            <v>328</v>
          </cell>
          <cell r="E916">
            <v>19.55</v>
          </cell>
          <cell r="F916">
            <v>347.55</v>
          </cell>
        </row>
        <row r="917">
          <cell r="A917">
            <v>72241</v>
          </cell>
          <cell r="B917" t="str">
            <v>REATOR INTERNO V.M. AFP 1 X 125 W</v>
          </cell>
          <cell r="C917" t="str">
            <v>Un</v>
          </cell>
          <cell r="D917">
            <v>28</v>
          </cell>
          <cell r="E917">
            <v>19.55</v>
          </cell>
          <cell r="F917">
            <v>47.55</v>
          </cell>
        </row>
        <row r="918">
          <cell r="A918">
            <v>72242</v>
          </cell>
          <cell r="B918" t="str">
            <v>REATOR INTERNO V.M. AFP 1 X 250 W</v>
          </cell>
          <cell r="C918" t="str">
            <v>Un</v>
          </cell>
          <cell r="D918">
            <v>39.48</v>
          </cell>
          <cell r="E918">
            <v>19.55</v>
          </cell>
          <cell r="F918">
            <v>59.03</v>
          </cell>
        </row>
        <row r="919">
          <cell r="A919">
            <v>72243</v>
          </cell>
          <cell r="B919" t="str">
            <v>REATOR INTERNO V.M. AFP 1 X 400 W</v>
          </cell>
          <cell r="C919" t="str">
            <v>Un</v>
          </cell>
          <cell r="D919">
            <v>42.48</v>
          </cell>
          <cell r="E919">
            <v>19.55</v>
          </cell>
          <cell r="F919">
            <v>62.03</v>
          </cell>
        </row>
        <row r="920">
          <cell r="A920">
            <v>72244</v>
          </cell>
          <cell r="B920" t="str">
            <v>REATOR EXTERNO V.M.AFP 1 X 125 W</v>
          </cell>
          <cell r="C920" t="str">
            <v>Un</v>
          </cell>
          <cell r="D920">
            <v>28</v>
          </cell>
          <cell r="E920">
            <v>19.55</v>
          </cell>
          <cell r="F920">
            <v>47.55</v>
          </cell>
        </row>
        <row r="921">
          <cell r="A921">
            <v>72245</v>
          </cell>
          <cell r="B921" t="str">
            <v>REATOR EXTERNO V.M. AFP 1 X 250 W</v>
          </cell>
          <cell r="C921" t="str">
            <v>Un</v>
          </cell>
          <cell r="D921">
            <v>45</v>
          </cell>
          <cell r="E921">
            <v>19.55</v>
          </cell>
          <cell r="F921">
            <v>64.55</v>
          </cell>
        </row>
        <row r="922">
          <cell r="A922">
            <v>72250</v>
          </cell>
          <cell r="B922" t="str">
            <v>REATOR EXTERNO V.M. AFP 1 X 400 W</v>
          </cell>
          <cell r="C922" t="str">
            <v>Un</v>
          </cell>
          <cell r="D922">
            <v>48.12</v>
          </cell>
          <cell r="E922">
            <v>19.55</v>
          </cell>
          <cell r="F922">
            <v>67.67</v>
          </cell>
        </row>
        <row r="923">
          <cell r="A923">
            <v>72254</v>
          </cell>
          <cell r="B923" t="str">
            <v>REATOR ELETRONICO AFP 2 X 16 W</v>
          </cell>
          <cell r="C923" t="str">
            <v>Un</v>
          </cell>
          <cell r="D923">
            <v>16</v>
          </cell>
          <cell r="E923">
            <v>4.3</v>
          </cell>
          <cell r="F923">
            <v>20.3</v>
          </cell>
        </row>
        <row r="924">
          <cell r="A924">
            <v>72255</v>
          </cell>
          <cell r="B924" t="str">
            <v>REATOR ELETRONICO AFP 2 X 20 W</v>
          </cell>
          <cell r="C924" t="str">
            <v>Un</v>
          </cell>
          <cell r="D924">
            <v>18.78</v>
          </cell>
          <cell r="E924">
            <v>4.3</v>
          </cell>
          <cell r="F924">
            <v>23.08</v>
          </cell>
        </row>
        <row r="925">
          <cell r="A925">
            <v>72256</v>
          </cell>
          <cell r="B925" t="str">
            <v>REATOR ELETRONICO AFP 2 X 32 W</v>
          </cell>
          <cell r="C925" t="str">
            <v>Un</v>
          </cell>
          <cell r="D925">
            <v>19.4</v>
          </cell>
          <cell r="E925">
            <v>4.3</v>
          </cell>
          <cell r="F925">
            <v>23.7</v>
          </cell>
        </row>
        <row r="926">
          <cell r="A926">
            <v>72257</v>
          </cell>
          <cell r="B926" t="str">
            <v>REATOR ELETRONICO AFP 2 X 40 W</v>
          </cell>
          <cell r="C926" t="str">
            <v>Un</v>
          </cell>
          <cell r="D926">
            <v>18</v>
          </cell>
          <cell r="E926">
            <v>4.3</v>
          </cell>
          <cell r="F926">
            <v>22.3</v>
          </cell>
        </row>
        <row r="927">
          <cell r="A927">
            <v>72260</v>
          </cell>
          <cell r="B927" t="str">
            <v>REATOR ELETROMAGNÉTICO PR-AFP 1 X 20 W</v>
          </cell>
          <cell r="C927" t="str">
            <v>Un</v>
          </cell>
          <cell r="D927">
            <v>11.17</v>
          </cell>
          <cell r="E927">
            <v>4.3</v>
          </cell>
          <cell r="F927">
            <v>15.47</v>
          </cell>
        </row>
        <row r="928">
          <cell r="A928">
            <v>72261</v>
          </cell>
          <cell r="B928" t="str">
            <v>REATOR  ELETROMAGNÉTICO PR-AFP 1 X 40 W</v>
          </cell>
          <cell r="C928" t="str">
            <v>Un</v>
          </cell>
          <cell r="D928">
            <v>12.29</v>
          </cell>
          <cell r="E928">
            <v>4.3</v>
          </cell>
          <cell r="F928">
            <v>16.59</v>
          </cell>
        </row>
        <row r="929">
          <cell r="A929">
            <v>72263</v>
          </cell>
          <cell r="B929" t="str">
            <v>REATOR ELETROMAGNETICO PR AFP 2 X 16 W</v>
          </cell>
          <cell r="C929" t="str">
            <v>Un</v>
          </cell>
          <cell r="D929">
            <v>15.21</v>
          </cell>
          <cell r="E929">
            <v>4.3</v>
          </cell>
          <cell r="F929">
            <v>19.51</v>
          </cell>
        </row>
        <row r="930">
          <cell r="A930">
            <v>72264</v>
          </cell>
          <cell r="B930" t="str">
            <v>REATOR ELETROMAGNETICO PR AFP 2 X 32 W</v>
          </cell>
          <cell r="C930" t="str">
            <v>Un</v>
          </cell>
          <cell r="D930">
            <v>15.32</v>
          </cell>
          <cell r="E930">
            <v>4.3</v>
          </cell>
          <cell r="F930">
            <v>19.62</v>
          </cell>
        </row>
        <row r="931">
          <cell r="A931">
            <v>72265</v>
          </cell>
          <cell r="B931" t="str">
            <v>REATOR ELETROMAGNÉTICO PR-AFP 2 X 20 W</v>
          </cell>
          <cell r="C931" t="str">
            <v>Un</v>
          </cell>
          <cell r="D931">
            <v>15</v>
          </cell>
          <cell r="E931">
            <v>4.3</v>
          </cell>
          <cell r="F931">
            <v>19.3</v>
          </cell>
        </row>
        <row r="932">
          <cell r="A932">
            <v>72266</v>
          </cell>
          <cell r="B932" t="str">
            <v>REATOR  ELETROMAGNÉTICO PR-AFP 2 X 40 W</v>
          </cell>
          <cell r="C932" t="str">
            <v>Un</v>
          </cell>
          <cell r="D932">
            <v>15.32</v>
          </cell>
          <cell r="E932">
            <v>4.3</v>
          </cell>
          <cell r="F932">
            <v>19.62</v>
          </cell>
        </row>
        <row r="933">
          <cell r="A933">
            <v>72267</v>
          </cell>
          <cell r="B933" t="str">
            <v>REDUÇÃO A ESQUERDA P/ELETROCALHA 50 X 50 MM</v>
          </cell>
          <cell r="C933" t="str">
            <v>Un</v>
          </cell>
          <cell r="D933">
            <v>16.44</v>
          </cell>
          <cell r="E933">
            <v>3.91</v>
          </cell>
          <cell r="F933">
            <v>20.35</v>
          </cell>
        </row>
        <row r="934">
          <cell r="A934">
            <v>72268</v>
          </cell>
          <cell r="B934" t="str">
            <v>REDUÇÃO A DIREITA P/ELETROCALHA 50 X 50 MM</v>
          </cell>
          <cell r="C934" t="str">
            <v>Un</v>
          </cell>
          <cell r="D934">
            <v>16.44</v>
          </cell>
          <cell r="E934">
            <v>3.91</v>
          </cell>
          <cell r="F934">
            <v>20.35</v>
          </cell>
        </row>
        <row r="935">
          <cell r="A935">
            <v>72269</v>
          </cell>
          <cell r="B935" t="str">
            <v>REDUÇÃO CONCENTRICA P/ELETROCALHA 50X50 MM</v>
          </cell>
          <cell r="C935" t="str">
            <v>Un</v>
          </cell>
          <cell r="D935">
            <v>14.54</v>
          </cell>
          <cell r="E935">
            <v>3.91</v>
          </cell>
          <cell r="F935">
            <v>18.45</v>
          </cell>
        </row>
        <row r="936">
          <cell r="A936">
            <v>72270</v>
          </cell>
          <cell r="B936" t="str">
            <v>REFLETOR "BEDD" DIAM.10" C/SOQUETE</v>
          </cell>
          <cell r="C936" t="str">
            <v>Un</v>
          </cell>
          <cell r="D936">
            <v>14.93</v>
          </cell>
          <cell r="E936">
            <v>24.44</v>
          </cell>
          <cell r="F936">
            <v>39.37</v>
          </cell>
        </row>
        <row r="937">
          <cell r="A937">
            <v>72275</v>
          </cell>
          <cell r="B937" t="str">
            <v>REFLETOR "BEDD" DIAM.12 C/SOQUETE</v>
          </cell>
          <cell r="C937" t="str">
            <v>Un</v>
          </cell>
          <cell r="D937">
            <v>17.18</v>
          </cell>
          <cell r="E937">
            <v>24.44</v>
          </cell>
          <cell r="F937">
            <v>41.62</v>
          </cell>
        </row>
        <row r="938">
          <cell r="A938">
            <v>72278</v>
          </cell>
          <cell r="B938" t="str">
            <v>REFLETOR "BEDD" DIAM.14" COM SOQUETE</v>
          </cell>
          <cell r="C938" t="str">
            <v>Un</v>
          </cell>
          <cell r="D938">
            <v>26.03</v>
          </cell>
          <cell r="E938">
            <v>24.44</v>
          </cell>
          <cell r="F938">
            <v>50.47</v>
          </cell>
        </row>
        <row r="939">
          <cell r="A939">
            <v>72280</v>
          </cell>
          <cell r="B939" t="str">
            <v>REFLETOR REDONDO C/VIDRO P/BASE E-27</v>
          </cell>
          <cell r="C939" t="str">
            <v>Un</v>
          </cell>
          <cell r="D939">
            <v>44.53</v>
          </cell>
          <cell r="E939">
            <v>24.44</v>
          </cell>
          <cell r="F939">
            <v>68.97</v>
          </cell>
        </row>
        <row r="940">
          <cell r="A940">
            <v>72281</v>
          </cell>
          <cell r="B940" t="str">
            <v>REFLETOR 250 W P/BASE E-40</v>
          </cell>
          <cell r="C940" t="str">
            <v>Un</v>
          </cell>
          <cell r="D940">
            <v>48.94</v>
          </cell>
          <cell r="E940">
            <v>24.44</v>
          </cell>
          <cell r="F940">
            <v>73.38</v>
          </cell>
        </row>
        <row r="941">
          <cell r="A941">
            <v>72282</v>
          </cell>
          <cell r="B941" t="str">
            <v>REFLETOR 400 W P/BASE E-40</v>
          </cell>
          <cell r="C941" t="str">
            <v>Un</v>
          </cell>
          <cell r="D941">
            <v>56.38</v>
          </cell>
          <cell r="E941">
            <v>24.44</v>
          </cell>
          <cell r="F941">
            <v>80.82</v>
          </cell>
        </row>
        <row r="942">
          <cell r="A942">
            <v>72291</v>
          </cell>
          <cell r="B942" t="str">
            <v>REGUA COM 8 TOMADAS</v>
          </cell>
          <cell r="C942" t="str">
            <v>Un</v>
          </cell>
          <cell r="D942">
            <v>49.09</v>
          </cell>
          <cell r="E942">
            <v>2.85</v>
          </cell>
          <cell r="F942">
            <v>51.94</v>
          </cell>
        </row>
        <row r="943">
          <cell r="A943">
            <v>72300</v>
          </cell>
          <cell r="B943" t="str">
            <v>RELE BIMETALICO REGULAGEM 0,63 - 1,00A</v>
          </cell>
          <cell r="C943" t="str">
            <v>Un</v>
          </cell>
          <cell r="D943">
            <v>72.3</v>
          </cell>
          <cell r="E943">
            <v>7.33</v>
          </cell>
          <cell r="F943">
            <v>79.63</v>
          </cell>
        </row>
        <row r="944">
          <cell r="A944">
            <v>72301</v>
          </cell>
          <cell r="B944" t="str">
            <v>RELE BIMETALICO REGULAGEM 1,0 - 1,60A</v>
          </cell>
          <cell r="C944" t="str">
            <v>Un</v>
          </cell>
          <cell r="D944">
            <v>72.76</v>
          </cell>
          <cell r="E944">
            <v>7.33</v>
          </cell>
          <cell r="F944">
            <v>80.09</v>
          </cell>
        </row>
        <row r="945">
          <cell r="A945">
            <v>72302</v>
          </cell>
          <cell r="B945" t="str">
            <v>RELE BIMETALICO REGULAGEM 1,6 - 2,5A</v>
          </cell>
          <cell r="C945" t="str">
            <v>Un</v>
          </cell>
          <cell r="D945">
            <v>90.71</v>
          </cell>
          <cell r="E945">
            <v>7.33</v>
          </cell>
          <cell r="F945">
            <v>98.04</v>
          </cell>
        </row>
        <row r="946">
          <cell r="A946">
            <v>72303</v>
          </cell>
          <cell r="B946" t="str">
            <v>RELE BIMETALICO REGULAGEM 10 - 16A</v>
          </cell>
          <cell r="C946" t="str">
            <v>Un</v>
          </cell>
          <cell r="D946">
            <v>90.71</v>
          </cell>
          <cell r="E946">
            <v>8.55</v>
          </cell>
          <cell r="F946">
            <v>99.26</v>
          </cell>
        </row>
        <row r="947">
          <cell r="A947">
            <v>72304</v>
          </cell>
          <cell r="B947" t="str">
            <v>RELE BIMETALICO REGULAGEM 16 - 25A</v>
          </cell>
          <cell r="C947" t="str">
            <v>Un</v>
          </cell>
          <cell r="D947">
            <v>98.56</v>
          </cell>
          <cell r="E947">
            <v>8.55</v>
          </cell>
          <cell r="F947">
            <v>107.11</v>
          </cell>
        </row>
        <row r="948">
          <cell r="A948">
            <v>72305</v>
          </cell>
          <cell r="B948" t="str">
            <v>RELE BIMETALICO REGULAGEM 2,5 - 4A</v>
          </cell>
          <cell r="C948" t="str">
            <v>Un</v>
          </cell>
          <cell r="D948">
            <v>90.71</v>
          </cell>
          <cell r="E948">
            <v>7.33</v>
          </cell>
          <cell r="F948">
            <v>98.04</v>
          </cell>
        </row>
        <row r="949">
          <cell r="A949">
            <v>72306</v>
          </cell>
          <cell r="B949" t="str">
            <v>RELE BIMETALICO REGULAGEM 20 - 32A</v>
          </cell>
          <cell r="C949" t="str">
            <v>Un</v>
          </cell>
          <cell r="D949">
            <v>130.93</v>
          </cell>
          <cell r="E949">
            <v>8.55</v>
          </cell>
          <cell r="F949">
            <v>139.48</v>
          </cell>
        </row>
        <row r="950">
          <cell r="A950">
            <v>72307</v>
          </cell>
          <cell r="B950" t="str">
            <v>RELE BIMETALICO REGULAGEM 25 - 30A</v>
          </cell>
          <cell r="C950" t="str">
            <v>Un</v>
          </cell>
          <cell r="D950">
            <v>130.93</v>
          </cell>
          <cell r="E950">
            <v>8.55</v>
          </cell>
          <cell r="F950">
            <v>139.48</v>
          </cell>
        </row>
        <row r="951">
          <cell r="A951">
            <v>72308</v>
          </cell>
          <cell r="B951" t="str">
            <v>RELE BIMETALICO REGULAGEM 32 - 50A</v>
          </cell>
          <cell r="C951" t="str">
            <v>Un</v>
          </cell>
          <cell r="D951">
            <v>144</v>
          </cell>
          <cell r="E951">
            <v>8.55</v>
          </cell>
          <cell r="F951">
            <v>152.55</v>
          </cell>
        </row>
        <row r="952">
          <cell r="A952">
            <v>72309</v>
          </cell>
          <cell r="B952" t="str">
            <v>RELE BIMETALICO REGULAGEM 4 - 6,3A</v>
          </cell>
          <cell r="C952" t="str">
            <v>Un</v>
          </cell>
          <cell r="D952">
            <v>90.71</v>
          </cell>
          <cell r="E952">
            <v>7.33</v>
          </cell>
          <cell r="F952">
            <v>98.04</v>
          </cell>
        </row>
        <row r="953">
          <cell r="A953">
            <v>72310</v>
          </cell>
          <cell r="B953" t="str">
            <v>RELE BIMETALICO REGULAGEM 50 - 63A</v>
          </cell>
          <cell r="C953" t="str">
            <v>Un</v>
          </cell>
          <cell r="D953">
            <v>170</v>
          </cell>
          <cell r="E953">
            <v>9.77</v>
          </cell>
          <cell r="F953">
            <v>179.77</v>
          </cell>
        </row>
        <row r="954">
          <cell r="A954">
            <v>72311</v>
          </cell>
          <cell r="B954" t="str">
            <v>RELE BIMETALICO REGULAGEM 6,3 - 10A</v>
          </cell>
          <cell r="C954" t="str">
            <v>Un</v>
          </cell>
          <cell r="D954">
            <v>90.71</v>
          </cell>
          <cell r="E954">
            <v>7.33</v>
          </cell>
          <cell r="F954">
            <v>98.04</v>
          </cell>
        </row>
        <row r="955">
          <cell r="A955">
            <v>72312</v>
          </cell>
          <cell r="B955" t="str">
            <v>RELE BIMETALICO REGULAGEM 8 - 12,5A</v>
          </cell>
          <cell r="C955" t="str">
            <v>Un</v>
          </cell>
          <cell r="D955">
            <v>90.71</v>
          </cell>
          <cell r="E955">
            <v>8.55</v>
          </cell>
          <cell r="F955">
            <v>99.26</v>
          </cell>
        </row>
        <row r="956">
          <cell r="A956">
            <v>72320</v>
          </cell>
          <cell r="B956" t="str">
            <v>RELE FOTO ELETRICO COM BASE</v>
          </cell>
          <cell r="C956" t="str">
            <v>Un</v>
          </cell>
          <cell r="D956">
            <v>17.14</v>
          </cell>
          <cell r="E956">
            <v>24.44</v>
          </cell>
          <cell r="F956">
            <v>41.58</v>
          </cell>
        </row>
        <row r="957">
          <cell r="A957">
            <v>72325</v>
          </cell>
          <cell r="B957" t="str">
            <v>SAIDA HORIZONTAL PARA ELETRODUTO D=3/4"</v>
          </cell>
          <cell r="C957" t="str">
            <v>Un</v>
          </cell>
          <cell r="D957">
            <v>0.76</v>
          </cell>
          <cell r="E957">
            <v>2.93</v>
          </cell>
          <cell r="F957">
            <v>3.69</v>
          </cell>
        </row>
        <row r="958">
          <cell r="A958">
            <v>72326</v>
          </cell>
          <cell r="B958" t="str">
            <v>SAIDA HORIZONTAL PARA ELETRODUTO D=1"</v>
          </cell>
          <cell r="C958" t="str">
            <v>Un</v>
          </cell>
          <cell r="D958">
            <v>0.84</v>
          </cell>
          <cell r="E958">
            <v>2.93</v>
          </cell>
          <cell r="F958">
            <v>3.77</v>
          </cell>
        </row>
        <row r="959">
          <cell r="A959">
            <v>72327</v>
          </cell>
          <cell r="B959" t="str">
            <v>SAIDA VERTICAL PARA ELETRODUTO D=3/4"</v>
          </cell>
          <cell r="C959" t="str">
            <v>Un</v>
          </cell>
          <cell r="D959">
            <v>0.81</v>
          </cell>
          <cell r="E959">
            <v>2.93</v>
          </cell>
          <cell r="F959">
            <v>3.74</v>
          </cell>
        </row>
        <row r="960">
          <cell r="A960">
            <v>72328</v>
          </cell>
          <cell r="B960" t="str">
            <v>SAIDA VERTICAL PARA ELETRODUTO D=1"</v>
          </cell>
          <cell r="C960" t="str">
            <v>Un</v>
          </cell>
          <cell r="D960">
            <v>1.39</v>
          </cell>
          <cell r="E960">
            <v>2.93</v>
          </cell>
          <cell r="F960">
            <v>4.32</v>
          </cell>
        </row>
        <row r="961">
          <cell r="A961">
            <v>72329</v>
          </cell>
          <cell r="B961" t="str">
            <v>SAPATILHA DE AÇO GALVANIZADO PARA POSTE COM TRANSFORMADOR</v>
          </cell>
          <cell r="C961" t="str">
            <v>un</v>
          </cell>
          <cell r="D961">
            <v>0.83</v>
          </cell>
          <cell r="E961">
            <v>9.77</v>
          </cell>
          <cell r="F961">
            <v>10.6</v>
          </cell>
        </row>
        <row r="962">
          <cell r="A962">
            <v>72330</v>
          </cell>
          <cell r="B962" t="str">
            <v>SELA DE ACO GALV.PARA CRUZETA DE MADEIRA 15 KV</v>
          </cell>
          <cell r="C962" t="str">
            <v>Un</v>
          </cell>
          <cell r="D962">
            <v>7.2</v>
          </cell>
          <cell r="E962">
            <v>12.22</v>
          </cell>
          <cell r="F962">
            <v>19.42</v>
          </cell>
        </row>
        <row r="963">
          <cell r="A963" t="str">
            <v>Código auxiliar</v>
          </cell>
          <cell r="B963" t="str">
            <v>Serviço</v>
          </cell>
          <cell r="C963" t="str">
            <v>Unidade</v>
          </cell>
          <cell r="D963" t="str">
            <v>Material</v>
          </cell>
          <cell r="E963" t="str">
            <v>Mão-de-obra</v>
          </cell>
          <cell r="F963" t="str">
            <v>Total</v>
          </cell>
        </row>
        <row r="964">
          <cell r="A964">
            <v>72335</v>
          </cell>
          <cell r="B964" t="str">
            <v>SELA ACO GALVANIZADO P/CRUZETA MADEIRA 34,5KV</v>
          </cell>
          <cell r="C964" t="str">
            <v>Un</v>
          </cell>
          <cell r="D964">
            <v>7.2</v>
          </cell>
          <cell r="E964">
            <v>12.22</v>
          </cell>
          <cell r="F964">
            <v>19.42</v>
          </cell>
        </row>
        <row r="965">
          <cell r="A965">
            <v>72338</v>
          </cell>
          <cell r="B965" t="str">
            <v>SIRENE METALICA ALCANCE 500 M</v>
          </cell>
          <cell r="C965" t="str">
            <v>Un</v>
          </cell>
          <cell r="D965">
            <v>455</v>
          </cell>
          <cell r="E965">
            <v>14.67</v>
          </cell>
          <cell r="F965">
            <v>469.67</v>
          </cell>
        </row>
        <row r="966">
          <cell r="A966">
            <v>72341</v>
          </cell>
          <cell r="B966" t="str">
            <v>SOQUETE ANTIVIBRATORIO P/LAMP.FLUORESCENTE</v>
          </cell>
          <cell r="C966" t="str">
            <v>Un</v>
          </cell>
          <cell r="D966">
            <v>0.87</v>
          </cell>
          <cell r="E966">
            <v>1.61</v>
          </cell>
          <cell r="F966">
            <v>2.48</v>
          </cell>
        </row>
        <row r="967">
          <cell r="A967">
            <v>72342</v>
          </cell>
          <cell r="B967" t="str">
            <v>SOQUETE INDUSTRIAL 1570 P/USO AO TEMPO</v>
          </cell>
          <cell r="C967" t="str">
            <v>Un</v>
          </cell>
          <cell r="D967">
            <v>11.06</v>
          </cell>
          <cell r="E967">
            <v>12.22</v>
          </cell>
          <cell r="F967">
            <v>23.28</v>
          </cell>
        </row>
        <row r="968">
          <cell r="A968">
            <v>72345</v>
          </cell>
          <cell r="B968" t="str">
            <v>SOQUETE P/LAMPADA FLUORESCENTE</v>
          </cell>
          <cell r="C968" t="str">
            <v>Un</v>
          </cell>
          <cell r="D968">
            <v>0.41</v>
          </cell>
          <cell r="E968">
            <v>1.61</v>
          </cell>
          <cell r="F968">
            <v>2.02</v>
          </cell>
        </row>
        <row r="969">
          <cell r="A969">
            <v>72355</v>
          </cell>
          <cell r="B969" t="str">
            <v>SOQUETE SIMPLES DE PORCELANA P/DROPS OU GLOBO</v>
          </cell>
          <cell r="C969" t="str">
            <v>Un</v>
          </cell>
          <cell r="D969">
            <v>1.5</v>
          </cell>
          <cell r="E969">
            <v>7.33</v>
          </cell>
          <cell r="F969">
            <v>8.83</v>
          </cell>
        </row>
        <row r="970">
          <cell r="A970">
            <v>72360</v>
          </cell>
          <cell r="B970" t="str">
            <v>SPOT SIMPLES</v>
          </cell>
          <cell r="C970" t="str">
            <v>Un</v>
          </cell>
          <cell r="D970">
            <v>5.26</v>
          </cell>
          <cell r="E970">
            <v>19.55</v>
          </cell>
          <cell r="F970">
            <v>24.81</v>
          </cell>
        </row>
        <row r="971">
          <cell r="A971">
            <v>72363</v>
          </cell>
          <cell r="B971" t="str">
            <v>SPOT DUPLO</v>
          </cell>
          <cell r="C971" t="str">
            <v>Un</v>
          </cell>
          <cell r="D971">
            <v>10.52</v>
          </cell>
          <cell r="E971">
            <v>19.55</v>
          </cell>
          <cell r="F971">
            <v>30.07</v>
          </cell>
        </row>
        <row r="972">
          <cell r="A972">
            <v>72364</v>
          </cell>
          <cell r="B972" t="str">
            <v>SPOT TRIPLO</v>
          </cell>
          <cell r="C972" t="str">
            <v>Un</v>
          </cell>
          <cell r="D972">
            <v>19.78</v>
          </cell>
          <cell r="E972">
            <v>26.89</v>
          </cell>
          <cell r="F972">
            <v>46.67</v>
          </cell>
        </row>
        <row r="973">
          <cell r="A973">
            <v>72366</v>
          </cell>
          <cell r="B973" t="str">
            <v>SUPORTE S1 (1 PETALA) P/LUMINARIA PADRAO A</v>
          </cell>
          <cell r="C973" t="str">
            <v>Un</v>
          </cell>
          <cell r="D973">
            <v>119.61</v>
          </cell>
          <cell r="E973">
            <v>7.33</v>
          </cell>
          <cell r="F973">
            <v>126.94</v>
          </cell>
        </row>
        <row r="974">
          <cell r="A974">
            <v>72367</v>
          </cell>
          <cell r="B974" t="str">
            <v>SUPORTE S2 (2 PETALAS) P/LUMINARIA PADRAO A</v>
          </cell>
          <cell r="C974" t="str">
            <v>Un</v>
          </cell>
          <cell r="D974">
            <v>120.71</v>
          </cell>
          <cell r="E974">
            <v>7.33</v>
          </cell>
          <cell r="F974">
            <v>128.04</v>
          </cell>
        </row>
        <row r="975">
          <cell r="A975">
            <v>72368</v>
          </cell>
          <cell r="B975" t="str">
            <v>SUPORTE S3 (3 PETALAS) P/LUMINARIA PADRAO A</v>
          </cell>
          <cell r="C975" t="str">
            <v>Un</v>
          </cell>
          <cell r="D975">
            <v>122.9</v>
          </cell>
          <cell r="E975">
            <v>7.33</v>
          </cell>
          <cell r="F975">
            <v>130.23</v>
          </cell>
        </row>
        <row r="976">
          <cell r="A976">
            <v>72369</v>
          </cell>
          <cell r="B976" t="str">
            <v>SUPORTE S4 (4 PETALAS) P/LUMINARIA PADRAO A</v>
          </cell>
          <cell r="C976" t="str">
            <v>Un</v>
          </cell>
          <cell r="D976">
            <v>129.49</v>
          </cell>
          <cell r="E976">
            <v>7.33</v>
          </cell>
          <cell r="F976">
            <v>136.82</v>
          </cell>
        </row>
        <row r="977">
          <cell r="A977">
            <v>72370</v>
          </cell>
          <cell r="B977" t="str">
            <v>SUPORTE P/TRANSFORM.EM POSTE CONCR.CIRCULAR</v>
          </cell>
          <cell r="C977" t="str">
            <v>Un</v>
          </cell>
          <cell r="D977">
            <v>70</v>
          </cell>
          <cell r="E977">
            <v>36.66</v>
          </cell>
          <cell r="F977">
            <v>106.66</v>
          </cell>
        </row>
        <row r="978">
          <cell r="A978">
            <v>72371</v>
          </cell>
          <cell r="B978" t="str">
            <v>SUP0RTE VERTICAL P/CANTONEIRA 50 X 50 MM</v>
          </cell>
          <cell r="C978" t="str">
            <v>Un</v>
          </cell>
          <cell r="D978">
            <v>1.91</v>
          </cell>
          <cell r="E978">
            <v>2.93</v>
          </cell>
          <cell r="F978">
            <v>4.84</v>
          </cell>
        </row>
        <row r="979">
          <cell r="A979">
            <v>72372</v>
          </cell>
          <cell r="B979" t="str">
            <v>SUPORTE DE AÇO GALVANIZADO PARA FIXAÇÃO DO PÁRA-RAIO POLIMÉRICO</v>
          </cell>
          <cell r="C979" t="str">
            <v>un</v>
          </cell>
          <cell r="D979">
            <v>12.5</v>
          </cell>
          <cell r="E979">
            <v>9.77</v>
          </cell>
          <cell r="F979">
            <v>22.27</v>
          </cell>
        </row>
        <row r="980">
          <cell r="A980">
            <v>72373</v>
          </cell>
          <cell r="B980" t="str">
            <v>SUPORTE Z COMPLETO</v>
          </cell>
          <cell r="C980" t="str">
            <v>un</v>
          </cell>
          <cell r="D980">
            <v>10.5</v>
          </cell>
          <cell r="E980">
            <v>9.77</v>
          </cell>
          <cell r="F980">
            <v>20.27</v>
          </cell>
        </row>
        <row r="981">
          <cell r="A981">
            <v>72374</v>
          </cell>
          <cell r="B981" t="str">
            <v>T HORIZONTAL PARA ELETROCALHA 50 X 50 MM</v>
          </cell>
          <cell r="C981" t="str">
            <v>Un</v>
          </cell>
          <cell r="D981">
            <v>10.65</v>
          </cell>
          <cell r="E981">
            <v>3.91</v>
          </cell>
          <cell r="F981">
            <v>14.56</v>
          </cell>
        </row>
        <row r="982">
          <cell r="A982">
            <v>72375</v>
          </cell>
          <cell r="B982" t="str">
            <v>T VERTICAL DE DESCIDA PARA ELETROCALHA 50 X 50 MM</v>
          </cell>
          <cell r="C982" t="str">
            <v>Un</v>
          </cell>
          <cell r="D982">
            <v>13.62</v>
          </cell>
          <cell r="E982">
            <v>3.91</v>
          </cell>
          <cell r="F982">
            <v>17.53</v>
          </cell>
        </row>
        <row r="983">
          <cell r="A983">
            <v>72376</v>
          </cell>
          <cell r="B983" t="str">
            <v>TAMPA DE ENCAIXE PARA ELETROCALHA DE 50 X 50 MM</v>
          </cell>
          <cell r="C983" t="str">
            <v>M</v>
          </cell>
          <cell r="D983">
            <v>6.19</v>
          </cell>
          <cell r="E983">
            <v>4.89</v>
          </cell>
          <cell r="F983">
            <v>11.08</v>
          </cell>
        </row>
        <row r="984">
          <cell r="A984">
            <v>72380</v>
          </cell>
          <cell r="B984" t="str">
            <v>TAMPA CEGA CONDULETE PVC 1/2" OU 3/4"</v>
          </cell>
          <cell r="C984" t="str">
            <v>Un</v>
          </cell>
          <cell r="D984">
            <v>1.4</v>
          </cell>
          <cell r="E984">
            <v>0.74</v>
          </cell>
          <cell r="F984">
            <v>2.14</v>
          </cell>
        </row>
        <row r="985">
          <cell r="A985">
            <v>72385</v>
          </cell>
          <cell r="B985" t="str">
            <v>TAMPA CEGA CONDULETE PVC 1"</v>
          </cell>
          <cell r="C985" t="str">
            <v>Un</v>
          </cell>
          <cell r="D985">
            <v>1.7</v>
          </cell>
          <cell r="E985">
            <v>0.74</v>
          </cell>
          <cell r="F985">
            <v>2.44</v>
          </cell>
        </row>
        <row r="986">
          <cell r="A986">
            <v>72390</v>
          </cell>
          <cell r="B986" t="str">
            <v>TAMPA CEGA PETROLETE 1/2" OU 3/4" C/TAMPA</v>
          </cell>
          <cell r="C986" t="str">
            <v>Un</v>
          </cell>
          <cell r="D986">
            <v>1.4</v>
          </cell>
          <cell r="E986">
            <v>1.95</v>
          </cell>
          <cell r="F986">
            <v>3.35</v>
          </cell>
        </row>
        <row r="987">
          <cell r="A987">
            <v>72395</v>
          </cell>
          <cell r="B987" t="str">
            <v>TAMPA CEGA PETROLETE 1"</v>
          </cell>
          <cell r="C987" t="str">
            <v>Un</v>
          </cell>
          <cell r="D987">
            <v>2.04</v>
          </cell>
          <cell r="E987">
            <v>1.95</v>
          </cell>
          <cell r="F987">
            <v>3.99</v>
          </cell>
        </row>
        <row r="988">
          <cell r="A988">
            <v>72400</v>
          </cell>
          <cell r="B988" t="str">
            <v>TAMPA CEGA PLASTICA QUADRADA 4"X4"</v>
          </cell>
          <cell r="C988" t="str">
            <v>Un</v>
          </cell>
          <cell r="D988">
            <v>3.4</v>
          </cell>
          <cell r="E988">
            <v>0.74</v>
          </cell>
          <cell r="F988">
            <v>4.14</v>
          </cell>
        </row>
        <row r="989">
          <cell r="A989">
            <v>72420</v>
          </cell>
          <cell r="B989" t="str">
            <v>TAMPA CEGA PLASTICA REDONDA 4"X4"</v>
          </cell>
          <cell r="C989" t="str">
            <v>Un</v>
          </cell>
          <cell r="D989">
            <v>2.4</v>
          </cell>
          <cell r="E989">
            <v>0.74</v>
          </cell>
          <cell r="F989">
            <v>3.14</v>
          </cell>
        </row>
        <row r="990">
          <cell r="A990">
            <v>72425</v>
          </cell>
          <cell r="B990" t="str">
            <v>TAMPA CEGA PLASTICA RETANGULAR 4"X2"</v>
          </cell>
          <cell r="C990" t="str">
            <v>Un</v>
          </cell>
          <cell r="D990">
            <v>1.7</v>
          </cell>
          <cell r="E990">
            <v>0.74</v>
          </cell>
          <cell r="F990">
            <v>2.44</v>
          </cell>
        </row>
        <row r="991">
          <cell r="A991">
            <v>72430</v>
          </cell>
          <cell r="B991" t="str">
            <v>TAMPA CONDULETE PVC P/1 INTERRUPTOR DE 1 SECAO</v>
          </cell>
          <cell r="C991" t="str">
            <v>Un</v>
          </cell>
          <cell r="D991">
            <v>1.7</v>
          </cell>
          <cell r="E991">
            <v>0.74</v>
          </cell>
          <cell r="F991">
            <v>2.44</v>
          </cell>
        </row>
        <row r="992">
          <cell r="A992">
            <v>72435</v>
          </cell>
          <cell r="B992" t="str">
            <v>TAMPA CONDULETE PVC P/2 INTERRUP.1 SECAO JUNTOS</v>
          </cell>
          <cell r="C992" t="str">
            <v>Un</v>
          </cell>
          <cell r="D992">
            <v>1.7</v>
          </cell>
          <cell r="E992">
            <v>0.74</v>
          </cell>
          <cell r="F992">
            <v>2.44</v>
          </cell>
        </row>
        <row r="993">
          <cell r="A993">
            <v>72440</v>
          </cell>
          <cell r="B993" t="str">
            <v>TAMPA CONDULETE PVC P/2 INTER.1 SECAO SEPARADOS</v>
          </cell>
          <cell r="C993" t="str">
            <v>Un</v>
          </cell>
          <cell r="D993">
            <v>1.8</v>
          </cell>
          <cell r="E993">
            <v>0.74</v>
          </cell>
          <cell r="F993">
            <v>2.54</v>
          </cell>
        </row>
        <row r="994">
          <cell r="A994">
            <v>72450</v>
          </cell>
          <cell r="B994" t="str">
            <v>TAMPA DE Fo.Fo. R1 C/BASE - PADRAO TELEGOIAS</v>
          </cell>
          <cell r="C994" t="str">
            <v>Un</v>
          </cell>
          <cell r="D994">
            <v>148.3</v>
          </cell>
          <cell r="E994">
            <v>2.45</v>
          </cell>
          <cell r="F994">
            <v>150.75</v>
          </cell>
        </row>
        <row r="995">
          <cell r="A995">
            <v>72455</v>
          </cell>
          <cell r="B995" t="str">
            <v>TAMPA Fo.Fo. R2 C/BASE - PADRAO TELEGOIAS</v>
          </cell>
          <cell r="C995" t="str">
            <v>Un</v>
          </cell>
          <cell r="D995">
            <v>574.9</v>
          </cell>
          <cell r="E995">
            <v>6.12</v>
          </cell>
          <cell r="F995">
            <v>581.02</v>
          </cell>
        </row>
        <row r="996">
          <cell r="A996">
            <v>72460</v>
          </cell>
          <cell r="B996" t="str">
            <v>TAMPA PETROLETE P/INTERR.2 SEC.JUNTOS OU TOMADA</v>
          </cell>
          <cell r="C996" t="str">
            <v>Un</v>
          </cell>
          <cell r="D996">
            <v>1.85</v>
          </cell>
          <cell r="E996">
            <v>1.95</v>
          </cell>
          <cell r="F996">
            <v>3.8</v>
          </cell>
        </row>
        <row r="997">
          <cell r="A997">
            <v>72465</v>
          </cell>
          <cell r="B997" t="str">
            <v>TAMPA PETROLETE P/INTERRUPTOR 2 SECOES SEPARADAS</v>
          </cell>
          <cell r="C997" t="str">
            <v>Un</v>
          </cell>
          <cell r="D997">
            <v>1.9</v>
          </cell>
          <cell r="E997">
            <v>1.95</v>
          </cell>
          <cell r="F997">
            <v>3.85</v>
          </cell>
        </row>
        <row r="998">
          <cell r="A998">
            <v>72470</v>
          </cell>
          <cell r="B998" t="str">
            <v>TAMPA PETROLETE P/INTERRUPTOR 3 SECOES</v>
          </cell>
          <cell r="C998" t="str">
            <v>Un</v>
          </cell>
          <cell r="D998">
            <v>1.9</v>
          </cell>
          <cell r="E998">
            <v>1.95</v>
          </cell>
          <cell r="F998">
            <v>3.85</v>
          </cell>
        </row>
        <row r="999">
          <cell r="A999">
            <v>72475</v>
          </cell>
          <cell r="B999" t="str">
            <v>TAMPA PETROLETE P/INTERRUPTOR DE 1 SECAO</v>
          </cell>
          <cell r="C999" t="str">
            <v>Un</v>
          </cell>
          <cell r="D999">
            <v>1.9</v>
          </cell>
          <cell r="E999">
            <v>1.95</v>
          </cell>
          <cell r="F999">
            <v>3.85</v>
          </cell>
        </row>
        <row r="1000">
          <cell r="A1000">
            <v>72500</v>
          </cell>
          <cell r="B1000" t="str">
            <v>TERMINAL DE PRESSAO 1,5 MM2</v>
          </cell>
          <cell r="C1000" t="str">
            <v>Un</v>
          </cell>
          <cell r="D1000">
            <v>0.13</v>
          </cell>
          <cell r="E1000">
            <v>7.33</v>
          </cell>
          <cell r="F1000">
            <v>7.46</v>
          </cell>
        </row>
        <row r="1001">
          <cell r="A1001">
            <v>72501</v>
          </cell>
          <cell r="B1001" t="str">
            <v>TERMINAL DE PRESSAO 2,5 MM2</v>
          </cell>
          <cell r="C1001" t="str">
            <v>Un</v>
          </cell>
          <cell r="D1001">
            <v>0.14</v>
          </cell>
          <cell r="E1001">
            <v>7.33</v>
          </cell>
          <cell r="F1001">
            <v>7.47</v>
          </cell>
        </row>
        <row r="1002">
          <cell r="A1002">
            <v>72510</v>
          </cell>
          <cell r="B1002" t="str">
            <v>TERMINAL DE PRESSAO 4 MM2</v>
          </cell>
          <cell r="C1002" t="str">
            <v>Un</v>
          </cell>
          <cell r="D1002">
            <v>0.32</v>
          </cell>
          <cell r="E1002">
            <v>7.33</v>
          </cell>
          <cell r="F1002">
            <v>7.65</v>
          </cell>
        </row>
        <row r="1003">
          <cell r="A1003">
            <v>72515</v>
          </cell>
          <cell r="B1003" t="str">
            <v>TERMINAL DE PRESSAO 6 MM2</v>
          </cell>
          <cell r="C1003" t="str">
            <v>Un</v>
          </cell>
          <cell r="D1003">
            <v>1.25</v>
          </cell>
          <cell r="E1003">
            <v>8.55</v>
          </cell>
          <cell r="F1003">
            <v>9.8</v>
          </cell>
        </row>
        <row r="1004">
          <cell r="A1004">
            <v>72518</v>
          </cell>
          <cell r="B1004" t="str">
            <v>TERMINAL DE PRESSAO 10 MM2</v>
          </cell>
          <cell r="C1004" t="str">
            <v>Un</v>
          </cell>
          <cell r="D1004">
            <v>1.25</v>
          </cell>
          <cell r="E1004">
            <v>8.55</v>
          </cell>
          <cell r="F1004">
            <v>9.8</v>
          </cell>
        </row>
        <row r="1005">
          <cell r="A1005">
            <v>72520</v>
          </cell>
          <cell r="B1005" t="str">
            <v>TERMINAL DE PRESSAO 16 MM2</v>
          </cell>
          <cell r="C1005" t="str">
            <v>Un</v>
          </cell>
          <cell r="D1005">
            <v>1.45</v>
          </cell>
          <cell r="E1005">
            <v>8.55</v>
          </cell>
          <cell r="F1005">
            <v>10</v>
          </cell>
        </row>
        <row r="1006">
          <cell r="A1006">
            <v>72523</v>
          </cell>
          <cell r="B1006" t="str">
            <v>TERMINAL DE PRESSAO 25 MM2</v>
          </cell>
          <cell r="C1006" t="str">
            <v>Un</v>
          </cell>
          <cell r="D1006">
            <v>2.1</v>
          </cell>
          <cell r="E1006">
            <v>9.77</v>
          </cell>
          <cell r="F1006">
            <v>11.87</v>
          </cell>
        </row>
        <row r="1007">
          <cell r="A1007">
            <v>72528</v>
          </cell>
          <cell r="B1007" t="str">
            <v>TERMINAL DE PRESSAO 35 MM2</v>
          </cell>
          <cell r="C1007" t="str">
            <v>Un</v>
          </cell>
          <cell r="D1007">
            <v>2.24</v>
          </cell>
          <cell r="E1007">
            <v>9.77</v>
          </cell>
          <cell r="F1007">
            <v>12.01</v>
          </cell>
        </row>
        <row r="1008">
          <cell r="A1008">
            <v>72532</v>
          </cell>
          <cell r="B1008" t="str">
            <v>TERMINAL DE PRESSAO 50 MM2</v>
          </cell>
          <cell r="C1008" t="str">
            <v>Un</v>
          </cell>
          <cell r="D1008">
            <v>2.99</v>
          </cell>
          <cell r="E1008">
            <v>9.77</v>
          </cell>
          <cell r="F1008">
            <v>12.76</v>
          </cell>
        </row>
        <row r="1009">
          <cell r="A1009">
            <v>72535</v>
          </cell>
          <cell r="B1009" t="str">
            <v>TERMINAL DE PRESSAO 70 MMM2</v>
          </cell>
          <cell r="C1009" t="str">
            <v>Un</v>
          </cell>
          <cell r="D1009">
            <v>3.04</v>
          </cell>
          <cell r="E1009">
            <v>11</v>
          </cell>
          <cell r="F1009">
            <v>14.04</v>
          </cell>
        </row>
        <row r="1010">
          <cell r="A1010">
            <v>72538</v>
          </cell>
          <cell r="B1010" t="str">
            <v>TERMINAL DE PRESSAO 95 MM2</v>
          </cell>
          <cell r="C1010" t="str">
            <v>Un</v>
          </cell>
          <cell r="D1010">
            <v>1.78</v>
          </cell>
          <cell r="E1010">
            <v>11</v>
          </cell>
          <cell r="F1010">
            <v>12.78</v>
          </cell>
        </row>
        <row r="1011">
          <cell r="A1011">
            <v>72545</v>
          </cell>
          <cell r="B1011" t="str">
            <v>TERMINAL DE PRESSAO 120 MM2</v>
          </cell>
          <cell r="C1011" t="str">
            <v>Un</v>
          </cell>
          <cell r="D1011">
            <v>8.18</v>
          </cell>
          <cell r="E1011">
            <v>11</v>
          </cell>
          <cell r="F1011">
            <v>19.18</v>
          </cell>
        </row>
        <row r="1012">
          <cell r="A1012">
            <v>72550</v>
          </cell>
          <cell r="B1012" t="str">
            <v>TERMINAL DE PRESSAO 150 MM2</v>
          </cell>
          <cell r="C1012" t="str">
            <v>Un</v>
          </cell>
          <cell r="D1012">
            <v>9.2</v>
          </cell>
          <cell r="E1012">
            <v>12.22</v>
          </cell>
          <cell r="F1012">
            <v>21.42</v>
          </cell>
        </row>
        <row r="1013">
          <cell r="A1013">
            <v>72556</v>
          </cell>
          <cell r="B1013" t="str">
            <v>TOMADA LOGICA RJ-45 TIPO KEYSTONE JACK, CAT. 6</v>
          </cell>
          <cell r="C1013" t="str">
            <v>Un</v>
          </cell>
          <cell r="D1013">
            <v>10.34</v>
          </cell>
          <cell r="E1013">
            <v>9.05</v>
          </cell>
          <cell r="F1013">
            <v>19.39</v>
          </cell>
        </row>
        <row r="1014">
          <cell r="A1014">
            <v>72560</v>
          </cell>
          <cell r="B1014" t="str">
            <v>TERMINAL PARA ELETROCALHA 50 X 50 MM</v>
          </cell>
          <cell r="C1014" t="str">
            <v>Un</v>
          </cell>
          <cell r="D1014">
            <v>1.69</v>
          </cell>
          <cell r="E1014">
            <v>3.91</v>
          </cell>
          <cell r="F1014">
            <v>5.6</v>
          </cell>
        </row>
        <row r="1015">
          <cell r="A1015">
            <v>72570</v>
          </cell>
          <cell r="B1015" t="str">
            <v>TOMADA HEXAGONAL 2P + T - 10A - 250V LINHA X</v>
          </cell>
          <cell r="C1015" t="str">
            <v>Un</v>
          </cell>
          <cell r="D1015">
            <v>4.32</v>
          </cell>
          <cell r="E1015">
            <v>7.09</v>
          </cell>
          <cell r="F1015">
            <v>11.41</v>
          </cell>
        </row>
        <row r="1016">
          <cell r="A1016">
            <v>72575</v>
          </cell>
          <cell r="B1016" t="str">
            <v>TOMADA HEXAGONAL 2P + T - 20A - 250V LINHA X</v>
          </cell>
          <cell r="C1016" t="str">
            <v>Un</v>
          </cell>
          <cell r="D1016">
            <v>5.18</v>
          </cell>
          <cell r="E1016">
            <v>7.09</v>
          </cell>
          <cell r="F1016">
            <v>12.27</v>
          </cell>
        </row>
        <row r="1017">
          <cell r="A1017">
            <v>72578</v>
          </cell>
          <cell r="B1017" t="str">
            <v>TOMADA HEXAGONAL 2P + T - 10A - 250V</v>
          </cell>
          <cell r="C1017" t="str">
            <v>Un</v>
          </cell>
          <cell r="D1017">
            <v>4.96</v>
          </cell>
          <cell r="E1017">
            <v>7.09</v>
          </cell>
          <cell r="F1017">
            <v>12.05</v>
          </cell>
        </row>
        <row r="1018">
          <cell r="A1018">
            <v>72579</v>
          </cell>
          <cell r="B1018" t="str">
            <v>TOMADA HEXAGONAL DUPLA 2P + T - 10A - 250V</v>
          </cell>
          <cell r="C1018" t="str">
            <v>un</v>
          </cell>
          <cell r="D1018">
            <v>11.1</v>
          </cell>
          <cell r="E1018">
            <v>7.82</v>
          </cell>
          <cell r="F1018">
            <v>18.92</v>
          </cell>
        </row>
        <row r="1019">
          <cell r="A1019">
            <v>72585</v>
          </cell>
          <cell r="B1019" t="str">
            <v>TOMADA HEXAGONAL 2P + T - 20A - 250V</v>
          </cell>
          <cell r="C1019" t="str">
            <v>Un</v>
          </cell>
          <cell r="D1019">
            <v>4.96</v>
          </cell>
          <cell r="E1019">
            <v>7.09</v>
          </cell>
          <cell r="F1019">
            <v>12.05</v>
          </cell>
        </row>
        <row r="1020">
          <cell r="A1020">
            <v>72591</v>
          </cell>
          <cell r="B1020" t="str">
            <v>TOMADA TELEFONICA (4 PINOS)</v>
          </cell>
          <cell r="C1020" t="str">
            <v>Un</v>
          </cell>
          <cell r="D1020">
            <v>6.87</v>
          </cell>
          <cell r="E1020">
            <v>9.05</v>
          </cell>
          <cell r="F1020">
            <v>15.92</v>
          </cell>
        </row>
        <row r="1021">
          <cell r="A1021">
            <v>72592</v>
          </cell>
          <cell r="B1021" t="str">
            <v>TOMADA TELEFONICA 4 PINOS 4"X2" TAMPA UNHO (PISO)</v>
          </cell>
          <cell r="C1021" t="str">
            <v>Un</v>
          </cell>
          <cell r="D1021">
            <v>14.83</v>
          </cell>
          <cell r="E1021">
            <v>24.44</v>
          </cell>
          <cell r="F1021">
            <v>39.27</v>
          </cell>
        </row>
        <row r="1022">
          <cell r="A1022">
            <v>72595</v>
          </cell>
          <cell r="B1022" t="str">
            <v>TOMADA TELEFONICA DE 4 PINOS 4"X2" ROSQ.(PISO)</v>
          </cell>
          <cell r="C1022" t="str">
            <v>Un</v>
          </cell>
          <cell r="D1022">
            <v>25.95</v>
          </cell>
          <cell r="E1022">
            <v>24.44</v>
          </cell>
          <cell r="F1022">
            <v>50.39</v>
          </cell>
        </row>
        <row r="1023">
          <cell r="A1023">
            <v>72596</v>
          </cell>
          <cell r="B1023" t="str">
            <v>TOMADA TELEFONICA LINHA X OU EQUIVALENTE</v>
          </cell>
          <cell r="C1023" t="str">
            <v>Un</v>
          </cell>
          <cell r="D1023">
            <v>7.64</v>
          </cell>
          <cell r="E1023">
            <v>9.05</v>
          </cell>
          <cell r="F1023">
            <v>16.69</v>
          </cell>
        </row>
        <row r="1024">
          <cell r="A1024">
            <v>72600</v>
          </cell>
          <cell r="B1024" t="str">
            <v>TRANSFORMADOR TRIFASICO 75 KVA 13,8KV - A ÓLEO</v>
          </cell>
          <cell r="C1024" t="str">
            <v>Un</v>
          </cell>
          <cell r="D1024">
            <v>6290</v>
          </cell>
          <cell r="E1024">
            <v>97.76</v>
          </cell>
          <cell r="F1024">
            <v>6387.76</v>
          </cell>
        </row>
        <row r="1025">
          <cell r="A1025">
            <v>72601</v>
          </cell>
          <cell r="B1025" t="str">
            <v>TRANSFORMADOR TRIFASICO, 150 KVA 13,8KV - A ÓLEO</v>
          </cell>
          <cell r="C1025" t="str">
            <v>Un</v>
          </cell>
          <cell r="D1025">
            <v>8300</v>
          </cell>
          <cell r="E1025">
            <v>97.76</v>
          </cell>
          <cell r="F1025">
            <v>8397.76</v>
          </cell>
        </row>
        <row r="1026">
          <cell r="A1026">
            <v>72611</v>
          </cell>
          <cell r="B1026" t="str">
            <v>TRANSFORMADOR TRIFASICO,112,5 KVA 13,8KV - A ÓLEO</v>
          </cell>
          <cell r="C1026" t="str">
            <v>Un</v>
          </cell>
          <cell r="D1026">
            <v>8000</v>
          </cell>
          <cell r="E1026">
            <v>97.76</v>
          </cell>
          <cell r="F1026">
            <v>8097.76</v>
          </cell>
        </row>
        <row r="1027">
          <cell r="A1027">
            <v>72612</v>
          </cell>
          <cell r="B1027" t="str">
            <v>TRANSFORMADOR TRIFASICO, 225 KVA, 13,8 KV - A ÓLEO</v>
          </cell>
          <cell r="C1027" t="str">
            <v>Un</v>
          </cell>
          <cell r="D1027">
            <v>13800</v>
          </cell>
          <cell r="E1027">
            <v>122.2</v>
          </cell>
          <cell r="F1027">
            <v>13922.2</v>
          </cell>
        </row>
        <row r="1028">
          <cell r="A1028">
            <v>72613</v>
          </cell>
          <cell r="B1028" t="str">
            <v>TRANSFORMADOR TRIFASICO 300 KVA,13,8 KV - A ÓLEO</v>
          </cell>
          <cell r="C1028" t="str">
            <v>Un</v>
          </cell>
          <cell r="D1028">
            <v>15530</v>
          </cell>
          <cell r="E1028">
            <v>146.64</v>
          </cell>
          <cell r="F1028">
            <v>15676.64</v>
          </cell>
        </row>
        <row r="1029">
          <cell r="A1029">
            <v>72614</v>
          </cell>
          <cell r="B1029" t="str">
            <v>TRANSFORMADOR TRIFASICO 500 KVA, 13,8 KV - A ÓLEO</v>
          </cell>
          <cell r="C1029" t="str">
            <v>Un</v>
          </cell>
          <cell r="D1029">
            <v>22000</v>
          </cell>
          <cell r="E1029">
            <v>146.64</v>
          </cell>
          <cell r="F1029">
            <v>22146.64</v>
          </cell>
        </row>
        <row r="1030">
          <cell r="A1030">
            <v>72618</v>
          </cell>
          <cell r="B1030" t="str">
            <v>TRANSFORMADOR DE CORRENTE RELAÇÃO 200:5 A</v>
          </cell>
          <cell r="C1030" t="str">
            <v>un</v>
          </cell>
          <cell r="D1030">
            <v>41.6</v>
          </cell>
          <cell r="E1030">
            <v>8.14</v>
          </cell>
          <cell r="F1030">
            <v>49.74</v>
          </cell>
        </row>
        <row r="1031">
          <cell r="A1031">
            <v>72619</v>
          </cell>
          <cell r="B1031" t="str">
            <v>TRANSFORMADOR DE CORRENTE RELAÇÃO 250:5</v>
          </cell>
          <cell r="C1031" t="str">
            <v>Un</v>
          </cell>
          <cell r="D1031">
            <v>41.7</v>
          </cell>
          <cell r="E1031">
            <v>8.14</v>
          </cell>
          <cell r="F1031">
            <v>49.84</v>
          </cell>
        </row>
        <row r="1032">
          <cell r="A1032">
            <v>72620</v>
          </cell>
          <cell r="B1032" t="str">
            <v>TRANSFORMADOR DE CORRENTE RELAÇÃO 350:5</v>
          </cell>
          <cell r="C1032" t="str">
            <v>Un</v>
          </cell>
          <cell r="D1032">
            <v>51.1</v>
          </cell>
          <cell r="E1032">
            <v>8.14</v>
          </cell>
          <cell r="F1032">
            <v>59.24</v>
          </cell>
        </row>
        <row r="1033">
          <cell r="A1033">
            <v>72630</v>
          </cell>
          <cell r="B1033" t="str">
            <v>TRILHO OU SUPORTE P/BORNE TERMINAL</v>
          </cell>
          <cell r="C1033" t="str">
            <v>M</v>
          </cell>
          <cell r="D1033">
            <v>10.23</v>
          </cell>
          <cell r="E1033">
            <v>7.33</v>
          </cell>
          <cell r="F1033">
            <v>17.56</v>
          </cell>
        </row>
        <row r="1034">
          <cell r="A1034">
            <v>72637</v>
          </cell>
          <cell r="B1034" t="str">
            <v>TUBO FERRO GALVANIZADO DIAM. 1.1/2"</v>
          </cell>
          <cell r="C1034" t="str">
            <v>M</v>
          </cell>
          <cell r="D1034">
            <v>28.48</v>
          </cell>
          <cell r="E1034">
            <v>15.15</v>
          </cell>
          <cell r="F1034">
            <v>43.63</v>
          </cell>
        </row>
        <row r="1035">
          <cell r="A1035">
            <v>72638</v>
          </cell>
          <cell r="B1035" t="str">
            <v>TUBO (CARTUCHO) DE FENOLITE</v>
          </cell>
          <cell r="C1035" t="str">
            <v>Un</v>
          </cell>
          <cell r="D1035">
            <v>7.8</v>
          </cell>
          <cell r="E1035">
            <v>3.91</v>
          </cell>
          <cell r="F1035">
            <v>11.71</v>
          </cell>
        </row>
        <row r="1036">
          <cell r="A1036">
            <v>72640</v>
          </cell>
          <cell r="B1036" t="str">
            <v>VIDRO DROPS TAMANHO MEDIO</v>
          </cell>
          <cell r="C1036" t="str">
            <v>Un</v>
          </cell>
          <cell r="D1036">
            <v>11.99</v>
          </cell>
          <cell r="E1036">
            <v>1.95</v>
          </cell>
          <cell r="F1036">
            <v>13.94</v>
          </cell>
        </row>
        <row r="1037">
          <cell r="A1037">
            <v>72641</v>
          </cell>
          <cell r="B1037" t="str">
            <v>VIDRO DROPS TAMANHO GRANDE</v>
          </cell>
          <cell r="C1037" t="str">
            <v>Un</v>
          </cell>
          <cell r="D1037">
            <v>15.55</v>
          </cell>
          <cell r="E1037">
            <v>2.45</v>
          </cell>
          <cell r="F1037">
            <v>18</v>
          </cell>
        </row>
        <row r="1038">
          <cell r="A1038">
            <v>72650</v>
          </cell>
          <cell r="B1038" t="str">
            <v>VIDRO TIPO GLOBO</v>
          </cell>
          <cell r="C1038" t="str">
            <v>Un</v>
          </cell>
          <cell r="D1038">
            <v>22.35</v>
          </cell>
          <cell r="E1038">
            <v>1.95</v>
          </cell>
          <cell r="F1038">
            <v>24.3</v>
          </cell>
        </row>
        <row r="1039">
          <cell r="A1039" t="str">
            <v>Código auxiliar</v>
          </cell>
          <cell r="B1039" t="str">
            <v>Serviço</v>
          </cell>
          <cell r="C1039" t="str">
            <v>Unidade</v>
          </cell>
          <cell r="D1039" t="str">
            <v>Material</v>
          </cell>
          <cell r="E1039" t="str">
            <v>Mão-de-obra</v>
          </cell>
          <cell r="F1039" t="str">
            <v>Total</v>
          </cell>
        </row>
        <row r="1040">
          <cell r="A1040">
            <v>72660</v>
          </cell>
          <cell r="B1040" t="str">
            <v>VERGALHAO ROSCA TOTAL D=1/4"</v>
          </cell>
          <cell r="C1040" t="str">
            <v>M</v>
          </cell>
          <cell r="D1040">
            <v>1.27</v>
          </cell>
          <cell r="E1040">
            <v>5.86</v>
          </cell>
          <cell r="F1040">
            <v>7.13</v>
          </cell>
        </row>
        <row r="1041">
          <cell r="A1041">
            <v>72661</v>
          </cell>
          <cell r="B1041" t="str">
            <v>VERGALHAO ROSCA TOTAL D=5/16"</v>
          </cell>
          <cell r="C1041" t="str">
            <v>M</v>
          </cell>
          <cell r="D1041">
            <v>2.49</v>
          </cell>
          <cell r="E1041">
            <v>5.86</v>
          </cell>
          <cell r="F1041">
            <v>8.35</v>
          </cell>
        </row>
        <row r="1042">
          <cell r="A1042">
            <v>170</v>
          </cell>
          <cell r="B1042" t="str">
            <v>INSTALAÇÕES HIDRO-SANITÁRIAS</v>
          </cell>
        </row>
        <row r="1043">
          <cell r="A1043">
            <v>80000</v>
          </cell>
          <cell r="B1043" t="str">
            <v>INSTALACOES HIDRO-SANITARIAS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>
            <v>80500</v>
          </cell>
          <cell r="B1044" t="str">
            <v>L O U C A S E  M E T A I S</v>
          </cell>
          <cell r="D1044">
            <v>0</v>
          </cell>
          <cell r="E1044">
            <v>0</v>
          </cell>
          <cell r="F1044">
            <v>0</v>
          </cell>
        </row>
        <row r="1045">
          <cell r="A1045">
            <v>80501</v>
          </cell>
          <cell r="B1045" t="str">
            <v>V A S O  S A N I T A R I O / A C E S S O R I O S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>
            <v>80502</v>
          </cell>
          <cell r="B1046" t="str">
            <v>VASO SANITARIO</v>
          </cell>
          <cell r="C1046" t="str">
            <v>Un</v>
          </cell>
          <cell r="D1046">
            <v>145.4</v>
          </cell>
          <cell r="E1046">
            <v>24.44</v>
          </cell>
          <cell r="F1046">
            <v>169.84</v>
          </cell>
        </row>
        <row r="1047">
          <cell r="A1047">
            <v>80503</v>
          </cell>
          <cell r="B1047" t="str">
            <v>VASO SANITARIO (2a. LINHA)</v>
          </cell>
          <cell r="C1047" t="str">
            <v>Un</v>
          </cell>
          <cell r="D1047">
            <v>95.4</v>
          </cell>
          <cell r="E1047">
            <v>24.44</v>
          </cell>
          <cell r="F1047">
            <v>119.84</v>
          </cell>
        </row>
        <row r="1048">
          <cell r="A1048">
            <v>80504</v>
          </cell>
          <cell r="B1048" t="str">
            <v>VASO SANITARIO C/CAIXA ACOPLADA 1ª LINHA COMPLETO - EXCLUSO ASSENTO</v>
          </cell>
          <cell r="C1048" t="str">
            <v>Un</v>
          </cell>
          <cell r="D1048">
            <v>332.17</v>
          </cell>
          <cell r="E1048">
            <v>29.33</v>
          </cell>
          <cell r="F1048">
            <v>361.5</v>
          </cell>
        </row>
        <row r="1049">
          <cell r="A1049">
            <v>80508</v>
          </cell>
          <cell r="B1049" t="str">
            <v>BACIA TURCA C/TUBO DE LIGACAO</v>
          </cell>
          <cell r="C1049" t="str">
            <v>Un</v>
          </cell>
          <cell r="D1049">
            <v>243.69</v>
          </cell>
          <cell r="E1049">
            <v>48.88</v>
          </cell>
          <cell r="F1049">
            <v>292.57</v>
          </cell>
        </row>
        <row r="1050">
          <cell r="A1050">
            <v>80510</v>
          </cell>
          <cell r="B1050" t="str">
            <v>ANEL DE VEDAÇÃO PARA VASO SANITÁRIO</v>
          </cell>
          <cell r="C1050" t="str">
            <v>Un</v>
          </cell>
          <cell r="D1050">
            <v>5.4</v>
          </cell>
          <cell r="E1050">
            <v>3.67</v>
          </cell>
          <cell r="F1050">
            <v>9.07</v>
          </cell>
        </row>
        <row r="1051">
          <cell r="A1051">
            <v>80511</v>
          </cell>
          <cell r="B1051" t="str">
            <v>CAIXA DE DESCARGA EXTERNA</v>
          </cell>
          <cell r="C1051" t="str">
            <v>Un</v>
          </cell>
          <cell r="D1051">
            <v>24</v>
          </cell>
          <cell r="E1051">
            <v>24.44</v>
          </cell>
          <cell r="F1051">
            <v>48.44</v>
          </cell>
        </row>
        <row r="1052">
          <cell r="A1052">
            <v>80512</v>
          </cell>
          <cell r="B1052" t="str">
            <v>TUBO DE DESCIDA PARA CAIXA DE DESCARGA ( LONGO 1.1/2" )</v>
          </cell>
          <cell r="C1052" t="str">
            <v>Un</v>
          </cell>
          <cell r="D1052">
            <v>9.2</v>
          </cell>
          <cell r="E1052">
            <v>7.82</v>
          </cell>
          <cell r="F1052">
            <v>17.02</v>
          </cell>
        </row>
        <row r="1053">
          <cell r="A1053">
            <v>80513</v>
          </cell>
          <cell r="B1053" t="str">
            <v>TUBO PARA VÁLVULA DE DESCARGA ( CURTO 1.1/2" )</v>
          </cell>
          <cell r="C1053" t="str">
            <v>Un</v>
          </cell>
          <cell r="D1053">
            <v>5.4</v>
          </cell>
          <cell r="E1053">
            <v>7.82</v>
          </cell>
          <cell r="F1053">
            <v>13.22</v>
          </cell>
        </row>
        <row r="1054">
          <cell r="A1054">
            <v>80514</v>
          </cell>
          <cell r="B1054" t="str">
            <v>TUBO DE LIGACAO PVC CROMADO 1.1/2" / ESPUDE - (ENTRADA)</v>
          </cell>
          <cell r="C1054" t="str">
            <v>Un</v>
          </cell>
          <cell r="D1054">
            <v>13.2</v>
          </cell>
          <cell r="E1054">
            <v>3.43</v>
          </cell>
          <cell r="F1054">
            <v>16.63</v>
          </cell>
        </row>
        <row r="1055">
          <cell r="A1055">
            <v>80515</v>
          </cell>
          <cell r="B1055" t="str">
            <v>VALVULA DE DESCARGA - CROMADA</v>
          </cell>
          <cell r="C1055" t="str">
            <v>Un</v>
          </cell>
          <cell r="D1055">
            <v>116.23</v>
          </cell>
          <cell r="E1055">
            <v>41.06</v>
          </cell>
          <cell r="F1055">
            <v>157.29</v>
          </cell>
        </row>
        <row r="1056">
          <cell r="A1056">
            <v>80516</v>
          </cell>
          <cell r="B1056" t="str">
            <v>VALVULA DE DESCARGA - PLASTICO</v>
          </cell>
          <cell r="C1056" t="str">
            <v>Un</v>
          </cell>
          <cell r="D1056">
            <v>87.73</v>
          </cell>
          <cell r="E1056">
            <v>41.06</v>
          </cell>
          <cell r="F1056">
            <v>128.79</v>
          </cell>
        </row>
        <row r="1057">
          <cell r="A1057">
            <v>80517</v>
          </cell>
          <cell r="B1057" t="str">
            <v>VÁLVULA DE DESCARGA C/ACABAMENTO ANTI-VANDALISMO</v>
          </cell>
          <cell r="C1057" t="str">
            <v>Un</v>
          </cell>
          <cell r="D1057">
            <v>184.11</v>
          </cell>
          <cell r="E1057">
            <v>41.06</v>
          </cell>
          <cell r="F1057">
            <v>225.17</v>
          </cell>
        </row>
        <row r="1058">
          <cell r="A1058">
            <v>80518</v>
          </cell>
          <cell r="B1058" t="str">
            <v>VÁLVULA DE DESCARGA COM SISTEMA PASSANTE EM POLÍMERO - OPÇÃO ECONÔMICA ( ALTA SEGURANÇA)</v>
          </cell>
          <cell r="C1058" t="str">
            <v>Un</v>
          </cell>
          <cell r="D1058">
            <v>69.71</v>
          </cell>
          <cell r="E1058">
            <v>53.28</v>
          </cell>
          <cell r="F1058">
            <v>122.99</v>
          </cell>
        </row>
        <row r="1059">
          <cell r="A1059">
            <v>80520</v>
          </cell>
          <cell r="B1059" t="str">
            <v>CONJUNTO DE FIXACAO P/VASO SANITARIO (PAR)</v>
          </cell>
          <cell r="C1059" t="str">
            <v>CJ</v>
          </cell>
          <cell r="D1059">
            <v>8.9</v>
          </cell>
          <cell r="E1059">
            <v>4.89</v>
          </cell>
          <cell r="F1059">
            <v>13.79</v>
          </cell>
        </row>
        <row r="1060">
          <cell r="A1060">
            <v>80525</v>
          </cell>
          <cell r="B1060" t="str">
            <v>ASSENTO P/VASO SANITÁRIO 2ª LINHA</v>
          </cell>
          <cell r="C1060" t="str">
            <v>Un</v>
          </cell>
          <cell r="D1060">
            <v>17.1</v>
          </cell>
          <cell r="E1060">
            <v>1.53</v>
          </cell>
          <cell r="F1060">
            <v>18.63</v>
          </cell>
        </row>
        <row r="1061">
          <cell r="A1061">
            <v>80526</v>
          </cell>
          <cell r="B1061" t="str">
            <v>ASSENTO PARA VASO SANITÁRIO 1ª LINHA</v>
          </cell>
          <cell r="C1061" t="str">
            <v>Un</v>
          </cell>
          <cell r="D1061">
            <v>51.9</v>
          </cell>
          <cell r="E1061">
            <v>1.53</v>
          </cell>
          <cell r="F1061">
            <v>53.43</v>
          </cell>
        </row>
        <row r="1062">
          <cell r="A1062">
            <v>80530</v>
          </cell>
          <cell r="B1062" t="str">
            <v>PAPELEIRA LOUCA - EMBUTIR</v>
          </cell>
          <cell r="C1062" t="str">
            <v>Un</v>
          </cell>
          <cell r="D1062">
            <v>20.35</v>
          </cell>
          <cell r="E1062">
            <v>12.22</v>
          </cell>
          <cell r="F1062">
            <v>32.57</v>
          </cell>
        </row>
        <row r="1063">
          <cell r="A1063">
            <v>80531</v>
          </cell>
          <cell r="B1063" t="str">
            <v>PAPELEIRA PVC DE SOBREPOR</v>
          </cell>
          <cell r="C1063" t="str">
            <v>Un</v>
          </cell>
          <cell r="D1063">
            <v>9.9</v>
          </cell>
          <cell r="E1063">
            <v>6.12</v>
          </cell>
          <cell r="F1063">
            <v>16.02</v>
          </cell>
        </row>
        <row r="1064">
          <cell r="A1064">
            <v>80532</v>
          </cell>
          <cell r="B1064" t="str">
            <v>PORTA PAPEL HIGIENICO EM INOX</v>
          </cell>
          <cell r="C1064" t="str">
            <v>Un</v>
          </cell>
          <cell r="D1064">
            <v>29.74</v>
          </cell>
          <cell r="E1064">
            <v>8.55</v>
          </cell>
          <cell r="F1064">
            <v>38.29</v>
          </cell>
        </row>
        <row r="1065">
          <cell r="A1065">
            <v>80540</v>
          </cell>
          <cell r="B1065" t="str">
            <v>L A V A T O R I O / A C E S S O R I O S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>
            <v>80541</v>
          </cell>
          <cell r="B1066" t="str">
            <v>LAVATORIO C/COLUNA</v>
          </cell>
          <cell r="C1066" t="str">
            <v>Un</v>
          </cell>
          <cell r="D1066">
            <v>124.61</v>
          </cell>
          <cell r="E1066">
            <v>14.67</v>
          </cell>
          <cell r="F1066">
            <v>139.28</v>
          </cell>
        </row>
        <row r="1067">
          <cell r="A1067">
            <v>80542</v>
          </cell>
          <cell r="B1067" t="str">
            <v>LAVATORIO MEDIO S/COLUNA</v>
          </cell>
          <cell r="C1067" t="str">
            <v>Un</v>
          </cell>
          <cell r="D1067">
            <v>54.5</v>
          </cell>
          <cell r="E1067">
            <v>12.22</v>
          </cell>
          <cell r="F1067">
            <v>66.72</v>
          </cell>
        </row>
        <row r="1068">
          <cell r="A1068">
            <v>80543</v>
          </cell>
          <cell r="B1068" t="str">
            <v>LAVATORIO C/COLUNA 2a. LINHA</v>
          </cell>
          <cell r="C1068" t="str">
            <v>Un</v>
          </cell>
          <cell r="D1068">
            <v>95</v>
          </cell>
          <cell r="E1068">
            <v>14.67</v>
          </cell>
          <cell r="F1068">
            <v>109.67</v>
          </cell>
        </row>
        <row r="1069">
          <cell r="A1069">
            <v>80544</v>
          </cell>
          <cell r="B1069" t="str">
            <v>LAVATORIO MEDIO S/COLUNA 2a. LINHA</v>
          </cell>
          <cell r="C1069" t="str">
            <v>Un</v>
          </cell>
          <cell r="D1069">
            <v>53.9</v>
          </cell>
          <cell r="E1069">
            <v>12.22</v>
          </cell>
          <cell r="F1069">
            <v>66.12</v>
          </cell>
        </row>
        <row r="1070">
          <cell r="A1070">
            <v>80550</v>
          </cell>
          <cell r="B1070" t="str">
            <v>FIXACAO P/LAVATORIO (PAR)</v>
          </cell>
          <cell r="C1070" t="str">
            <v>PAR</v>
          </cell>
          <cell r="D1070">
            <v>3.55</v>
          </cell>
          <cell r="E1070">
            <v>3.67</v>
          </cell>
          <cell r="F1070">
            <v>7.22</v>
          </cell>
        </row>
        <row r="1071">
          <cell r="A1071">
            <v>80555</v>
          </cell>
          <cell r="B1071" t="str">
            <v>LIGAÇÃO FLEXÍVEL METÁLICA DIAM.1/2"(ENGATE)</v>
          </cell>
          <cell r="C1071" t="str">
            <v>Un</v>
          </cell>
          <cell r="D1071">
            <v>19.93</v>
          </cell>
          <cell r="E1071">
            <v>6.12</v>
          </cell>
          <cell r="F1071">
            <v>26.05</v>
          </cell>
        </row>
        <row r="1072">
          <cell r="A1072">
            <v>80556</v>
          </cell>
          <cell r="B1072" t="str">
            <v>LIGAÇÃO FLEXÍVEL PVC DIAM.1/2" (ENGATE)</v>
          </cell>
          <cell r="C1072" t="str">
            <v>Un</v>
          </cell>
          <cell r="D1072">
            <v>4.03</v>
          </cell>
          <cell r="E1072">
            <v>6.12</v>
          </cell>
          <cell r="F1072">
            <v>10.15</v>
          </cell>
        </row>
        <row r="1073">
          <cell r="A1073">
            <v>80560</v>
          </cell>
          <cell r="B1073" t="str">
            <v>SIFAO P/LAVATORIO METALICO DIAM.1"X1.1/2"</v>
          </cell>
          <cell r="C1073" t="str">
            <v>Un</v>
          </cell>
          <cell r="D1073">
            <v>90.03</v>
          </cell>
          <cell r="E1073">
            <v>8.79</v>
          </cell>
          <cell r="F1073">
            <v>98.82</v>
          </cell>
        </row>
        <row r="1074">
          <cell r="A1074">
            <v>80561</v>
          </cell>
          <cell r="B1074" t="str">
            <v>SIFAO P/LAVATORIO PVC DIAM.1"X1.1/2"</v>
          </cell>
          <cell r="C1074" t="str">
            <v>Un</v>
          </cell>
          <cell r="D1074">
            <v>10.3</v>
          </cell>
          <cell r="E1074">
            <v>8.79</v>
          </cell>
          <cell r="F1074">
            <v>19.09</v>
          </cell>
        </row>
        <row r="1075">
          <cell r="A1075">
            <v>80562</v>
          </cell>
          <cell r="B1075" t="str">
            <v>SIFAO FLEXIVEL UNIVERSAL ( SANFONADO) EM PVC PARA LAVATORIO</v>
          </cell>
          <cell r="C1075" t="str">
            <v>Un</v>
          </cell>
          <cell r="D1075">
            <v>8.55</v>
          </cell>
          <cell r="E1075">
            <v>8.79</v>
          </cell>
          <cell r="F1075">
            <v>17.34</v>
          </cell>
        </row>
        <row r="1076">
          <cell r="A1076">
            <v>80563</v>
          </cell>
          <cell r="B1076" t="str">
            <v>SIFAO P/LAVATORIO PVC CROMADO DIAM.1"X1.1/2"</v>
          </cell>
          <cell r="C1076" t="str">
            <v>Un</v>
          </cell>
          <cell r="D1076">
            <v>30.85</v>
          </cell>
          <cell r="E1076">
            <v>8.79</v>
          </cell>
          <cell r="F1076">
            <v>39.64</v>
          </cell>
        </row>
        <row r="1077">
          <cell r="A1077">
            <v>80564</v>
          </cell>
          <cell r="B1077" t="str">
            <v>SIFAO FLEXIVEL UNIVERSAL ( SANFONADO) EM PVC CROMADO PARA LAVATORIO</v>
          </cell>
          <cell r="C1077" t="str">
            <v>un</v>
          </cell>
          <cell r="D1077">
            <v>17.85</v>
          </cell>
          <cell r="E1077">
            <v>8.79</v>
          </cell>
          <cell r="F1077">
            <v>26.64</v>
          </cell>
        </row>
        <row r="1078">
          <cell r="A1078">
            <v>80570</v>
          </cell>
          <cell r="B1078" t="str">
            <v>TORNEIRA P/LAVATORIO DIAMETRO 1/2"</v>
          </cell>
          <cell r="C1078" t="str">
            <v>Un</v>
          </cell>
          <cell r="D1078">
            <v>78.03</v>
          </cell>
          <cell r="E1078">
            <v>2.85</v>
          </cell>
          <cell r="F1078">
            <v>80.88</v>
          </cell>
        </row>
        <row r="1079">
          <cell r="A1079">
            <v>80571</v>
          </cell>
          <cell r="B1079" t="str">
            <v>TORNEIRA P/LAVATORIO DIAMETRO 1/2"-2a. LINHA</v>
          </cell>
          <cell r="C1079" t="str">
            <v>Un</v>
          </cell>
          <cell r="D1079">
            <v>30.03</v>
          </cell>
          <cell r="E1079">
            <v>2.85</v>
          </cell>
          <cell r="F1079">
            <v>32.88</v>
          </cell>
        </row>
        <row r="1080">
          <cell r="A1080">
            <v>80580</v>
          </cell>
          <cell r="B1080" t="str">
            <v>VALVULA P/LAVATORIO OU BEBEDOURO METALICO DIAMETRO 1"</v>
          </cell>
          <cell r="C1080" t="str">
            <v>Un</v>
          </cell>
          <cell r="D1080">
            <v>24.5</v>
          </cell>
          <cell r="E1080">
            <v>3.67</v>
          </cell>
          <cell r="F1080">
            <v>28.17</v>
          </cell>
        </row>
        <row r="1081">
          <cell r="A1081">
            <v>80581</v>
          </cell>
          <cell r="B1081" t="str">
            <v>VALVULA P/LAVATORIO PVC DIAMETRO 1"</v>
          </cell>
          <cell r="C1081" t="str">
            <v>Un</v>
          </cell>
          <cell r="D1081">
            <v>3.9</v>
          </cell>
          <cell r="E1081">
            <v>3.67</v>
          </cell>
          <cell r="F1081">
            <v>7.57</v>
          </cell>
        </row>
        <row r="1082">
          <cell r="A1082">
            <v>80587</v>
          </cell>
          <cell r="B1082" t="str">
            <v>CUBA DE LOUÇA REDONDA DE EMBUTIR</v>
          </cell>
          <cell r="C1082" t="str">
            <v>un</v>
          </cell>
          <cell r="D1082">
            <v>56</v>
          </cell>
          <cell r="E1082">
            <v>8.31</v>
          </cell>
          <cell r="F1082">
            <v>64.31</v>
          </cell>
        </row>
        <row r="1083">
          <cell r="A1083">
            <v>80590</v>
          </cell>
          <cell r="B1083" t="str">
            <v>CUBA DE LOUCA DE EMBUTIR OVAL COM LADRÃO</v>
          </cell>
          <cell r="C1083" t="str">
            <v>Un</v>
          </cell>
          <cell r="D1083">
            <v>47.7</v>
          </cell>
          <cell r="E1083">
            <v>8.31</v>
          </cell>
          <cell r="F1083">
            <v>56.01</v>
          </cell>
        </row>
        <row r="1084">
          <cell r="A1084">
            <v>80591</v>
          </cell>
          <cell r="B1084" t="str">
            <v>CUBA DE LOUCA OVAL DE EMBUTIR 2a. LINHA</v>
          </cell>
          <cell r="C1084" t="str">
            <v>Un</v>
          </cell>
          <cell r="D1084">
            <v>42</v>
          </cell>
          <cell r="E1084">
            <v>8.31</v>
          </cell>
          <cell r="F1084">
            <v>50.31</v>
          </cell>
        </row>
        <row r="1085">
          <cell r="A1085">
            <v>80600</v>
          </cell>
          <cell r="B1085" t="str">
            <v>M I C T O R I O/A C E S S O R I O S</v>
          </cell>
          <cell r="D1085">
            <v>0</v>
          </cell>
          <cell r="E1085">
            <v>0</v>
          </cell>
          <cell r="F1085">
            <v>0</v>
          </cell>
        </row>
        <row r="1086">
          <cell r="A1086">
            <v>80601</v>
          </cell>
          <cell r="B1086" t="str">
            <v>MICTORIO DE LOUCA C/SIFAO INTEGRADO</v>
          </cell>
          <cell r="C1086" t="str">
            <v>Un</v>
          </cell>
          <cell r="D1086">
            <v>177</v>
          </cell>
          <cell r="E1086">
            <v>12.22</v>
          </cell>
          <cell r="F1086">
            <v>189.22</v>
          </cell>
        </row>
        <row r="1087">
          <cell r="A1087">
            <v>80610</v>
          </cell>
          <cell r="B1087" t="str">
            <v>KIT FERR.P/MICT.LOUCA (ESPUDE,CONEXÃO ENTR.PARAFUSOS)</v>
          </cell>
          <cell r="C1087" t="str">
            <v>Un</v>
          </cell>
          <cell r="D1087">
            <v>37.9</v>
          </cell>
          <cell r="E1087">
            <v>21.99</v>
          </cell>
          <cell r="F1087">
            <v>59.89</v>
          </cell>
        </row>
        <row r="1088">
          <cell r="A1088">
            <v>80613</v>
          </cell>
          <cell r="B1088" t="str">
            <v>SIFAO METALICO 2" P/MICTORIO</v>
          </cell>
          <cell r="C1088" t="str">
            <v>Un</v>
          </cell>
          <cell r="D1088">
            <v>145.93</v>
          </cell>
          <cell r="E1088">
            <v>9.77</v>
          </cell>
          <cell r="F1088">
            <v>155.7</v>
          </cell>
        </row>
        <row r="1089">
          <cell r="A1089">
            <v>80614</v>
          </cell>
          <cell r="B1089" t="str">
            <v>SIFAO PVC PARA MICTORIO 2"</v>
          </cell>
          <cell r="C1089" t="str">
            <v>Un</v>
          </cell>
          <cell r="D1089">
            <v>13.93</v>
          </cell>
          <cell r="E1089">
            <v>9.77</v>
          </cell>
          <cell r="F1089">
            <v>23.7</v>
          </cell>
        </row>
        <row r="1090">
          <cell r="A1090">
            <v>80620</v>
          </cell>
          <cell r="B1090" t="str">
            <v>VALVULA 1" P/MICTORIO TIPO COCHO</v>
          </cell>
          <cell r="C1090" t="str">
            <v>Un</v>
          </cell>
          <cell r="D1090">
            <v>2.62</v>
          </cell>
          <cell r="E1090">
            <v>4.89</v>
          </cell>
          <cell r="F1090">
            <v>7.51</v>
          </cell>
        </row>
        <row r="1091">
          <cell r="A1091">
            <v>80621</v>
          </cell>
          <cell r="B1091" t="str">
            <v>VALVULA  DESCARGA P/MICTORIO DIAM. 3/4" - 1/2"</v>
          </cell>
          <cell r="C1091" t="str">
            <v>Un</v>
          </cell>
          <cell r="D1091">
            <v>189.11</v>
          </cell>
          <cell r="E1091">
            <v>14.91</v>
          </cell>
          <cell r="F1091">
            <v>204.02</v>
          </cell>
        </row>
        <row r="1092">
          <cell r="A1092">
            <v>80650</v>
          </cell>
          <cell r="B1092" t="str">
            <v>P I A / A C E S S O R I O S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>
            <v>80651</v>
          </cell>
          <cell r="B1093" t="str">
            <v>PIA MARMORE/GRANITO SINTÉTICO 1,20X0,60 M</v>
          </cell>
          <cell r="C1093" t="str">
            <v>Un</v>
          </cell>
          <cell r="D1093">
            <v>114.32</v>
          </cell>
          <cell r="E1093">
            <v>24.44</v>
          </cell>
          <cell r="F1093">
            <v>138.76</v>
          </cell>
        </row>
        <row r="1094">
          <cell r="A1094">
            <v>80652</v>
          </cell>
          <cell r="B1094" t="str">
            <v>PIA MARMORE/GRANITO SINTÉTICO 2,00 X 0,60 M</v>
          </cell>
          <cell r="C1094" t="str">
            <v>Un</v>
          </cell>
          <cell r="D1094">
            <v>209.45</v>
          </cell>
          <cell r="E1094">
            <v>36.66</v>
          </cell>
          <cell r="F1094">
            <v>246.11</v>
          </cell>
        </row>
        <row r="1095">
          <cell r="A1095">
            <v>80656</v>
          </cell>
          <cell r="B1095" t="str">
            <v>TORNEIRA P/PIA DIAM. 1/2" E 3/4" DE MESA - BICA MÓVEL</v>
          </cell>
          <cell r="C1095" t="str">
            <v>un</v>
          </cell>
          <cell r="D1095">
            <v>65.03</v>
          </cell>
          <cell r="E1095">
            <v>2.85</v>
          </cell>
          <cell r="F1095">
            <v>67.88</v>
          </cell>
        </row>
        <row r="1096">
          <cell r="A1096">
            <v>80660</v>
          </cell>
          <cell r="B1096" t="str">
            <v>TORNEIRA P/PIA DIAM. 1/2" E 3/4" PAREDE</v>
          </cell>
          <cell r="C1096" t="str">
            <v>Un</v>
          </cell>
          <cell r="D1096">
            <v>45.03</v>
          </cell>
          <cell r="E1096">
            <v>2.85</v>
          </cell>
          <cell r="F1096">
            <v>47.88</v>
          </cell>
        </row>
        <row r="1097">
          <cell r="A1097">
            <v>80661</v>
          </cell>
          <cell r="B1097" t="str">
            <v>TORNEIRA P/PIA OU BEBED .1/2" E 3/4" DE PAREDES-2a.LINHA</v>
          </cell>
          <cell r="C1097" t="str">
            <v>Un</v>
          </cell>
          <cell r="D1097">
            <v>28.39</v>
          </cell>
          <cell r="E1097">
            <v>2.85</v>
          </cell>
          <cell r="F1097">
            <v>31.24</v>
          </cell>
        </row>
        <row r="1098">
          <cell r="A1098">
            <v>80670</v>
          </cell>
          <cell r="B1098" t="str">
            <v>SIFAO P/PIA 1.1/2" X 2" METAL</v>
          </cell>
          <cell r="C1098" t="str">
            <v>Un</v>
          </cell>
          <cell r="D1098">
            <v>64.27</v>
          </cell>
          <cell r="E1098">
            <v>8.79</v>
          </cell>
          <cell r="F1098">
            <v>73.06</v>
          </cell>
        </row>
        <row r="1099">
          <cell r="A1099">
            <v>80671</v>
          </cell>
          <cell r="B1099" t="str">
            <v>SIFAO PVC P/PIA 1.1/2" X 2"</v>
          </cell>
          <cell r="C1099" t="str">
            <v>Un</v>
          </cell>
          <cell r="D1099">
            <v>9.05</v>
          </cell>
          <cell r="E1099">
            <v>8.79</v>
          </cell>
          <cell r="F1099">
            <v>17.84</v>
          </cell>
        </row>
        <row r="1100">
          <cell r="A1100">
            <v>80672</v>
          </cell>
          <cell r="B1100" t="str">
            <v>SIFAO P/PIA 1.1/2"X2" PVC CROMADO</v>
          </cell>
          <cell r="C1100" t="str">
            <v>Un</v>
          </cell>
          <cell r="D1100">
            <v>119.05</v>
          </cell>
          <cell r="E1100">
            <v>8.79</v>
          </cell>
          <cell r="F1100">
            <v>127.84</v>
          </cell>
        </row>
        <row r="1101">
          <cell r="A1101">
            <v>80680</v>
          </cell>
          <cell r="B1101" t="str">
            <v>VALVULA P/PIA TIPO AMERICANA DIAM.3.1/2" (METAL)</v>
          </cell>
          <cell r="C1101" t="str">
            <v>Un</v>
          </cell>
          <cell r="D1101">
            <v>30.65</v>
          </cell>
          <cell r="E1101">
            <v>5.38</v>
          </cell>
          <cell r="F1101">
            <v>36.03</v>
          </cell>
        </row>
        <row r="1102">
          <cell r="A1102">
            <v>80681</v>
          </cell>
          <cell r="B1102" t="str">
            <v>VALVULA P/PIA METALICA - 2a.LINHA  1.1/2" X 3.3/4"</v>
          </cell>
          <cell r="C1102" t="str">
            <v>Un</v>
          </cell>
          <cell r="D1102">
            <v>18</v>
          </cell>
          <cell r="E1102">
            <v>5.38</v>
          </cell>
          <cell r="F1102">
            <v>23.38</v>
          </cell>
        </row>
        <row r="1103">
          <cell r="A1103">
            <v>80686</v>
          </cell>
          <cell r="B1103" t="str">
            <v>CUBA INOX 56X34X17CM E=0,6MM-AÇO 304 (CUBA Nº2)</v>
          </cell>
          <cell r="C1103" t="str">
            <v>Un</v>
          </cell>
          <cell r="D1103">
            <v>155</v>
          </cell>
          <cell r="E1103">
            <v>8.31</v>
          </cell>
          <cell r="F1103">
            <v>163.31</v>
          </cell>
        </row>
        <row r="1104">
          <cell r="A1104">
            <v>80687</v>
          </cell>
          <cell r="B1104" t="str">
            <v>CUBA INOX 35X40X15CM E=0,6MM-AÇO 304 (CUBA Nº 3)</v>
          </cell>
          <cell r="C1104" t="str">
            <v>Un</v>
          </cell>
          <cell r="D1104">
            <v>130</v>
          </cell>
          <cell r="E1104">
            <v>8.31</v>
          </cell>
          <cell r="F1104">
            <v>138.31</v>
          </cell>
        </row>
        <row r="1105">
          <cell r="A1105">
            <v>80688</v>
          </cell>
          <cell r="B1105" t="str">
            <v>CUBA INOX 46X30X15CM E=0,6MM-AÇO 304 (CUBA Nº 1)</v>
          </cell>
          <cell r="C1105" t="str">
            <v>Un</v>
          </cell>
          <cell r="D1105">
            <v>130</v>
          </cell>
          <cell r="E1105">
            <v>8.31</v>
          </cell>
          <cell r="F1105">
            <v>138.31</v>
          </cell>
        </row>
        <row r="1106">
          <cell r="A1106">
            <v>80689</v>
          </cell>
          <cell r="B1106" t="str">
            <v>CUBA INOX 50X40X20CM E=0,7MM-AÇO 304</v>
          </cell>
          <cell r="C1106" t="str">
            <v>Un</v>
          </cell>
          <cell r="D1106">
            <v>300</v>
          </cell>
          <cell r="E1106">
            <v>8.31</v>
          </cell>
          <cell r="F1106">
            <v>308.31</v>
          </cell>
        </row>
        <row r="1107">
          <cell r="A1107">
            <v>80693</v>
          </cell>
          <cell r="B1107" t="str">
            <v>TANQUE (PANELAO) INOX 60 X 70 X 40 CM CH.18</v>
          </cell>
          <cell r="C1107" t="str">
            <v>Un</v>
          </cell>
          <cell r="D1107">
            <v>820</v>
          </cell>
          <cell r="E1107">
            <v>12.22</v>
          </cell>
          <cell r="F1107">
            <v>832.22</v>
          </cell>
        </row>
        <row r="1108">
          <cell r="A1108">
            <v>80720</v>
          </cell>
          <cell r="B1108" t="str">
            <v>F I L T R O / C H U V E I R O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>
            <v>80721</v>
          </cell>
          <cell r="B1109" t="str">
            <v>CHUVEIRO ELETRICO PVC C/BRACO METALICO</v>
          </cell>
          <cell r="C1109" t="str">
            <v>Un</v>
          </cell>
          <cell r="D1109">
            <v>46.93</v>
          </cell>
          <cell r="E1109">
            <v>7.13</v>
          </cell>
          <cell r="F1109">
            <v>54.06</v>
          </cell>
        </row>
        <row r="1110">
          <cell r="A1110">
            <v>80722</v>
          </cell>
          <cell r="B1110" t="str">
            <v>CHUVEIRO PVC C/BRACO METALICO (DUCHA FRIA)</v>
          </cell>
          <cell r="C1110" t="str">
            <v>Un</v>
          </cell>
          <cell r="D1110">
            <v>20.93</v>
          </cell>
          <cell r="E1110">
            <v>12.22</v>
          </cell>
          <cell r="F1110">
            <v>33.15</v>
          </cell>
        </row>
        <row r="1111">
          <cell r="A1111">
            <v>80723</v>
          </cell>
          <cell r="B1111" t="str">
            <v>CHUVEIRO PVC COM BRACO DE PVC (DUCHA FRIA)</v>
          </cell>
          <cell r="C1111" t="str">
            <v>Un</v>
          </cell>
          <cell r="D1111">
            <v>12.68</v>
          </cell>
          <cell r="E1111">
            <v>7.13</v>
          </cell>
          <cell r="F1111">
            <v>19.81</v>
          </cell>
        </row>
        <row r="1112">
          <cell r="A1112">
            <v>80724</v>
          </cell>
          <cell r="B1112" t="str">
            <v>CHUVEIRO ELETRICO METALICO C/BRACO METALICO</v>
          </cell>
          <cell r="C1112" t="str">
            <v>Un</v>
          </cell>
          <cell r="D1112">
            <v>181.03</v>
          </cell>
          <cell r="E1112">
            <v>7.13</v>
          </cell>
          <cell r="F1112">
            <v>188.16</v>
          </cell>
        </row>
        <row r="1113">
          <cell r="A1113">
            <v>80725</v>
          </cell>
          <cell r="B1113" t="str">
            <v>CHUVEIRO METALICO C/BRACO DE PVC</v>
          </cell>
          <cell r="C1113" t="str">
            <v>Un</v>
          </cell>
          <cell r="D1113">
            <v>172.78</v>
          </cell>
          <cell r="E1113">
            <v>7.13</v>
          </cell>
          <cell r="F1113">
            <v>179.91</v>
          </cell>
        </row>
        <row r="1114">
          <cell r="A1114" t="str">
            <v>Código auxiliar</v>
          </cell>
          <cell r="B1114" t="str">
            <v>Serviço</v>
          </cell>
          <cell r="C1114" t="str">
            <v>Unidade</v>
          </cell>
          <cell r="D1114" t="str">
            <v>Material</v>
          </cell>
          <cell r="E1114" t="str">
            <v>Mão-de-obra</v>
          </cell>
          <cell r="F1114" t="str">
            <v>Total</v>
          </cell>
        </row>
        <row r="1115">
          <cell r="A1115">
            <v>80730</v>
          </cell>
          <cell r="B1115" t="str">
            <v>CABIDE TIPO GANCHO (LOUCA)</v>
          </cell>
          <cell r="C1115" t="str">
            <v>Un</v>
          </cell>
          <cell r="D1115">
            <v>7.52</v>
          </cell>
          <cell r="E1115">
            <v>9.77</v>
          </cell>
          <cell r="F1115">
            <v>17.29</v>
          </cell>
        </row>
        <row r="1116">
          <cell r="A1116">
            <v>80732</v>
          </cell>
          <cell r="B1116" t="str">
            <v>PORTA TOALHA EM INOX (HASTE)</v>
          </cell>
          <cell r="C1116" t="str">
            <v>Un</v>
          </cell>
          <cell r="D1116">
            <v>46.9</v>
          </cell>
          <cell r="E1116">
            <v>8.55</v>
          </cell>
          <cell r="F1116">
            <v>55.45</v>
          </cell>
        </row>
        <row r="1117">
          <cell r="A1117">
            <v>80733</v>
          </cell>
          <cell r="B1117" t="str">
            <v>PORTA TOALHA EM INOX (ARGOLA)</v>
          </cell>
          <cell r="C1117" t="str">
            <v>Un</v>
          </cell>
          <cell r="D1117">
            <v>32</v>
          </cell>
          <cell r="E1117">
            <v>6.12</v>
          </cell>
          <cell r="F1117">
            <v>38.12</v>
          </cell>
        </row>
        <row r="1118">
          <cell r="A1118">
            <v>80740</v>
          </cell>
          <cell r="B1118" t="str">
            <v>SABONETEIRA DE LOUCA DE EMBUTIR</v>
          </cell>
          <cell r="C1118" t="str">
            <v>Un</v>
          </cell>
          <cell r="D1118">
            <v>20.36</v>
          </cell>
          <cell r="E1118">
            <v>12.22</v>
          </cell>
          <cell r="F1118">
            <v>32.58</v>
          </cell>
        </row>
        <row r="1119">
          <cell r="A1119">
            <v>80741</v>
          </cell>
          <cell r="B1119" t="str">
            <v>SABONETEIRA EM INOX</v>
          </cell>
          <cell r="C1119" t="str">
            <v>Un</v>
          </cell>
          <cell r="D1119">
            <v>22</v>
          </cell>
          <cell r="E1119">
            <v>6.12</v>
          </cell>
          <cell r="F1119">
            <v>28.12</v>
          </cell>
        </row>
        <row r="1120">
          <cell r="A1120">
            <v>80752</v>
          </cell>
          <cell r="B1120" t="str">
            <v>FILTRO CENTRAL EM AÇO INOX 304 VAZÃO DE 1.500 L/H / INSTALADO</v>
          </cell>
          <cell r="C1120" t="str">
            <v>Un</v>
          </cell>
          <cell r="D1120">
            <v>2000</v>
          </cell>
          <cell r="E1120">
            <v>0</v>
          </cell>
          <cell r="F1120">
            <v>2000</v>
          </cell>
        </row>
        <row r="1121">
          <cell r="A1121">
            <v>80800</v>
          </cell>
          <cell r="B1121" t="str">
            <v>T A N Q U E S / T O R N E I R A S J A R D I M S</v>
          </cell>
          <cell r="D1121">
            <v>0</v>
          </cell>
          <cell r="E1121">
            <v>0</v>
          </cell>
          <cell r="F1121">
            <v>0</v>
          </cell>
        </row>
        <row r="1122">
          <cell r="A1122">
            <v>80801</v>
          </cell>
          <cell r="B1122" t="str">
            <v>TANQUE MARMORE/GRANITO SINTÉTICO C/UMA CUBA E 1 BATEDOR</v>
          </cell>
          <cell r="C1122" t="str">
            <v>Un</v>
          </cell>
          <cell r="D1122">
            <v>160</v>
          </cell>
          <cell r="E1122">
            <v>24.44</v>
          </cell>
          <cell r="F1122">
            <v>184.44</v>
          </cell>
        </row>
        <row r="1123">
          <cell r="A1123">
            <v>80802</v>
          </cell>
          <cell r="B1123" t="str">
            <v>TANQUE MARMORE/GRANITO SINTÉTICO C/DUAS CUBAS E 1 BATEDOR</v>
          </cell>
          <cell r="C1123" t="str">
            <v>Un</v>
          </cell>
          <cell r="D1123">
            <v>269</v>
          </cell>
          <cell r="E1123">
            <v>36.66</v>
          </cell>
          <cell r="F1123">
            <v>305.66</v>
          </cell>
        </row>
        <row r="1124">
          <cell r="A1124">
            <v>80803</v>
          </cell>
          <cell r="B1124" t="str">
            <v>TANQUE MARMORE/GRANITO SINTÉTICO / 1 BATEDOR</v>
          </cell>
          <cell r="C1124" t="str">
            <v>Un</v>
          </cell>
          <cell r="D1124">
            <v>120</v>
          </cell>
          <cell r="E1124">
            <v>19.55</v>
          </cell>
          <cell r="F1124">
            <v>139.55</v>
          </cell>
        </row>
        <row r="1125">
          <cell r="A1125">
            <v>80804</v>
          </cell>
          <cell r="B1125" t="str">
            <v>TANQUE DE LOUCA C/COLUNA</v>
          </cell>
          <cell r="C1125" t="str">
            <v>Un</v>
          </cell>
          <cell r="D1125">
            <v>282.59</v>
          </cell>
          <cell r="E1125">
            <v>14.67</v>
          </cell>
          <cell r="F1125">
            <v>297.26</v>
          </cell>
        </row>
        <row r="1126">
          <cell r="A1126">
            <v>80805</v>
          </cell>
          <cell r="B1126" t="str">
            <v>TANQUE DE ACO INOX - CHAPA 0,7MM</v>
          </cell>
          <cell r="C1126" t="str">
            <v>Un</v>
          </cell>
          <cell r="D1126">
            <v>615.19</v>
          </cell>
          <cell r="E1126">
            <v>60.86</v>
          </cell>
          <cell r="F1126">
            <v>676.05</v>
          </cell>
        </row>
        <row r="1127">
          <cell r="A1127">
            <v>80810</v>
          </cell>
          <cell r="B1127" t="str">
            <v>TORNEIRA DE PAREDE P/TANQUE DIAM.1/2" E 3/4"</v>
          </cell>
          <cell r="C1127" t="str">
            <v>Un</v>
          </cell>
          <cell r="D1127">
            <v>20.03</v>
          </cell>
          <cell r="E1127">
            <v>2.85</v>
          </cell>
          <cell r="F1127">
            <v>22.88</v>
          </cell>
        </row>
        <row r="1128">
          <cell r="A1128">
            <v>80811</v>
          </cell>
          <cell r="B1128" t="str">
            <v>TORNEIRA DE JARDIM C/BICO P/MANGUEIRA DIAM.1/2"</v>
          </cell>
          <cell r="C1128" t="str">
            <v>Un</v>
          </cell>
          <cell r="D1128">
            <v>17.62</v>
          </cell>
          <cell r="E1128">
            <v>2.85</v>
          </cell>
          <cell r="F1128">
            <v>20.47</v>
          </cell>
        </row>
        <row r="1129">
          <cell r="A1129">
            <v>80812</v>
          </cell>
          <cell r="B1129" t="str">
            <v>TORNEIRA DE JARDIM C/BICO P/MANGUEIRA DIAM.3/4"</v>
          </cell>
          <cell r="C1129" t="str">
            <v>Un</v>
          </cell>
          <cell r="D1129">
            <v>17.62</v>
          </cell>
          <cell r="E1129">
            <v>4.28</v>
          </cell>
          <cell r="F1129">
            <v>21.9</v>
          </cell>
        </row>
        <row r="1130">
          <cell r="A1130">
            <v>80820</v>
          </cell>
          <cell r="B1130" t="str">
            <v>SIFAO P/TANQUE 1" X 1.1/2" - PVC</v>
          </cell>
          <cell r="C1130" t="str">
            <v>Un</v>
          </cell>
          <cell r="D1130">
            <v>9.05</v>
          </cell>
          <cell r="E1130">
            <v>8.79</v>
          </cell>
          <cell r="F1130">
            <v>17.84</v>
          </cell>
        </row>
        <row r="1131">
          <cell r="A1131">
            <v>80821</v>
          </cell>
          <cell r="B1131" t="str">
            <v>TUBO DE DESPEJO P/ VÁLVULA (PIA/TANQUE)</v>
          </cell>
          <cell r="C1131" t="str">
            <v>Un</v>
          </cell>
          <cell r="D1131">
            <v>6.2</v>
          </cell>
          <cell r="E1131">
            <v>6.12</v>
          </cell>
          <cell r="F1131">
            <v>12.32</v>
          </cell>
        </row>
        <row r="1132">
          <cell r="A1132">
            <v>80830</v>
          </cell>
          <cell r="B1132" t="str">
            <v>VALVULA P/TANQUE METALICA DIAM.1" S/LADRAO</v>
          </cell>
          <cell r="C1132" t="str">
            <v>Un</v>
          </cell>
          <cell r="D1132">
            <v>9.27</v>
          </cell>
          <cell r="E1132">
            <v>3.67</v>
          </cell>
          <cell r="F1132">
            <v>12.94</v>
          </cell>
        </row>
        <row r="1133">
          <cell r="A1133">
            <v>80831</v>
          </cell>
          <cell r="B1133" t="str">
            <v>VALVULA P/TANQUE PVC</v>
          </cell>
          <cell r="C1133" t="str">
            <v>Un</v>
          </cell>
          <cell r="D1133">
            <v>3.7</v>
          </cell>
          <cell r="E1133">
            <v>4.89</v>
          </cell>
          <cell r="F1133">
            <v>8.59</v>
          </cell>
        </row>
        <row r="1134">
          <cell r="A1134">
            <v>80840</v>
          </cell>
          <cell r="B1134" t="str">
            <v>TAMPA  T-5 ARTICULADA 20X20</v>
          </cell>
          <cell r="C1134" t="str">
            <v>Un</v>
          </cell>
          <cell r="D1134">
            <v>21.5</v>
          </cell>
          <cell r="E1134">
            <v>1.14</v>
          </cell>
          <cell r="F1134">
            <v>22.64</v>
          </cell>
        </row>
        <row r="1135">
          <cell r="A1135">
            <v>80845</v>
          </cell>
          <cell r="B1135" t="str">
            <v>CAIXA ALVENARIA P/TORNEIRA JARDIM</v>
          </cell>
          <cell r="C1135" t="str">
            <v>Un</v>
          </cell>
          <cell r="D1135">
            <v>6.28</v>
          </cell>
          <cell r="E1135">
            <v>29.53</v>
          </cell>
          <cell r="F1135">
            <v>35.81</v>
          </cell>
        </row>
        <row r="1136">
          <cell r="A1136">
            <v>80900</v>
          </cell>
          <cell r="B1136" t="str">
            <v>R E G I S T R O S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>
            <v>80901</v>
          </cell>
          <cell r="B1137" t="str">
            <v>REGISTRO GAVETA BRUTO DIAMETRO 1/2"</v>
          </cell>
          <cell r="C1137" t="str">
            <v>Un</v>
          </cell>
          <cell r="D1137">
            <v>18.07</v>
          </cell>
          <cell r="E1137">
            <v>13.2</v>
          </cell>
          <cell r="F1137">
            <v>31.27</v>
          </cell>
        </row>
        <row r="1138">
          <cell r="A1138">
            <v>80902</v>
          </cell>
          <cell r="B1138" t="str">
            <v>REGISTRO DE GAVETA BRUTO DIAMETRO 3/4"</v>
          </cell>
          <cell r="C1138" t="str">
            <v>Un</v>
          </cell>
          <cell r="D1138">
            <v>20.11</v>
          </cell>
          <cell r="E1138">
            <v>13.2</v>
          </cell>
          <cell r="F1138">
            <v>33.31</v>
          </cell>
        </row>
        <row r="1139">
          <cell r="A1139">
            <v>80903</v>
          </cell>
          <cell r="B1139" t="str">
            <v>REGISTRO DE GAVETA BRUTO DIAMETRO 1"</v>
          </cell>
          <cell r="C1139" t="str">
            <v>Un</v>
          </cell>
          <cell r="D1139">
            <v>24.94</v>
          </cell>
          <cell r="E1139">
            <v>13.2</v>
          </cell>
          <cell r="F1139">
            <v>38.14</v>
          </cell>
        </row>
        <row r="1140">
          <cell r="A1140">
            <v>80904</v>
          </cell>
          <cell r="B1140" t="str">
            <v>REGISTRO DE GAVETA BRUTO DIAMETRO 1.1/4"</v>
          </cell>
          <cell r="C1140" t="str">
            <v>Un</v>
          </cell>
          <cell r="D1140">
            <v>48.18</v>
          </cell>
          <cell r="E1140">
            <v>20.77</v>
          </cell>
          <cell r="F1140">
            <v>68.95</v>
          </cell>
        </row>
        <row r="1141">
          <cell r="A1141">
            <v>80905</v>
          </cell>
          <cell r="B1141" t="str">
            <v>REGISTRO DE GAVETA BRUTO DIAMETRO 1.1/2"</v>
          </cell>
          <cell r="C1141" t="str">
            <v>Un</v>
          </cell>
          <cell r="D1141">
            <v>53.23</v>
          </cell>
          <cell r="E1141">
            <v>20.77</v>
          </cell>
          <cell r="F1141">
            <v>74</v>
          </cell>
        </row>
        <row r="1142">
          <cell r="A1142">
            <v>80906</v>
          </cell>
          <cell r="B1142" t="str">
            <v>REGISTRO DE GAVETA BRUTO DIAMETRO 2"</v>
          </cell>
          <cell r="C1142" t="str">
            <v>Un</v>
          </cell>
          <cell r="D1142">
            <v>84.66</v>
          </cell>
          <cell r="E1142">
            <v>20.77</v>
          </cell>
          <cell r="F1142">
            <v>105.43</v>
          </cell>
        </row>
        <row r="1143">
          <cell r="A1143">
            <v>80910</v>
          </cell>
          <cell r="B1143" t="str">
            <v>REGISTRO DE GAVETA BRUTO DIAMETRO 2.1/2"</v>
          </cell>
          <cell r="C1143" t="str">
            <v>Un</v>
          </cell>
          <cell r="D1143">
            <v>186.64</v>
          </cell>
          <cell r="E1143">
            <v>28.11</v>
          </cell>
          <cell r="F1143">
            <v>214.75</v>
          </cell>
        </row>
        <row r="1144">
          <cell r="A1144">
            <v>80911</v>
          </cell>
          <cell r="B1144" t="str">
            <v>REGISTRO DE GAVETA BRUTO 3"</v>
          </cell>
          <cell r="C1144" t="str">
            <v>Un</v>
          </cell>
          <cell r="D1144">
            <v>365.38</v>
          </cell>
          <cell r="E1144">
            <v>28.11</v>
          </cell>
          <cell r="F1144">
            <v>393.49</v>
          </cell>
        </row>
        <row r="1145">
          <cell r="A1145">
            <v>80912</v>
          </cell>
          <cell r="B1145" t="str">
            <v>REGISTRO DE GAVETA BRUTO 4"</v>
          </cell>
          <cell r="C1145" t="str">
            <v>Un</v>
          </cell>
          <cell r="D1145">
            <v>480.5</v>
          </cell>
          <cell r="E1145">
            <v>36.17</v>
          </cell>
          <cell r="F1145">
            <v>516.67</v>
          </cell>
        </row>
        <row r="1146">
          <cell r="A1146">
            <v>80916</v>
          </cell>
          <cell r="B1146" t="str">
            <v>REGISTRO GAVETA BRUTO DIAM.3/4"(20MM) - 2a. LINHA</v>
          </cell>
          <cell r="C1146" t="str">
            <v>Un</v>
          </cell>
          <cell r="D1146">
            <v>21.49</v>
          </cell>
          <cell r="E1146">
            <v>13.2</v>
          </cell>
          <cell r="F1146">
            <v>34.69</v>
          </cell>
        </row>
        <row r="1147">
          <cell r="A1147">
            <v>80917</v>
          </cell>
          <cell r="B1147" t="str">
            <v>REGISTRO DE GAVETA BRUTO 1" (25MM)- 2a. LINHA</v>
          </cell>
          <cell r="C1147" t="str">
            <v>Un</v>
          </cell>
          <cell r="D1147">
            <v>40.26</v>
          </cell>
          <cell r="E1147">
            <v>13.2</v>
          </cell>
          <cell r="F1147">
            <v>53.46</v>
          </cell>
        </row>
        <row r="1148">
          <cell r="A1148">
            <v>80918</v>
          </cell>
          <cell r="B1148" t="str">
            <v>REGISTRO GAVETA BRUTO DIAM.1.1/4" (32MM)-2a LINHA</v>
          </cell>
          <cell r="C1148" t="str">
            <v>Un</v>
          </cell>
          <cell r="D1148">
            <v>40.68</v>
          </cell>
          <cell r="E1148">
            <v>20.77</v>
          </cell>
          <cell r="F1148">
            <v>61.45</v>
          </cell>
        </row>
        <row r="1149">
          <cell r="A1149">
            <v>80925</v>
          </cell>
          <cell r="B1149" t="str">
            <v>REGISTRO DE GAVETA C/CANOPLA DIAMETRO 1/2"</v>
          </cell>
          <cell r="C1149" t="str">
            <v>Un</v>
          </cell>
          <cell r="D1149">
            <v>45.07</v>
          </cell>
          <cell r="E1149">
            <v>14.91</v>
          </cell>
          <cell r="F1149">
            <v>59.98</v>
          </cell>
        </row>
        <row r="1150">
          <cell r="A1150">
            <v>80926</v>
          </cell>
          <cell r="B1150" t="str">
            <v>REGISTRO DE GAVETA C/CANOPLA DIAMETRO 3/4"</v>
          </cell>
          <cell r="C1150" t="str">
            <v>Un</v>
          </cell>
          <cell r="D1150">
            <v>52.91</v>
          </cell>
          <cell r="E1150">
            <v>14.91</v>
          </cell>
          <cell r="F1150">
            <v>67.82</v>
          </cell>
        </row>
        <row r="1151">
          <cell r="A1151">
            <v>80927</v>
          </cell>
          <cell r="B1151" t="str">
            <v>REGISTRO DE GAVETA C/CANOPLA DIAMETRO 1"</v>
          </cell>
          <cell r="C1151" t="str">
            <v>Un</v>
          </cell>
          <cell r="D1151">
            <v>58.14</v>
          </cell>
          <cell r="E1151">
            <v>14.91</v>
          </cell>
          <cell r="F1151">
            <v>73.05</v>
          </cell>
        </row>
        <row r="1152">
          <cell r="A1152">
            <v>80928</v>
          </cell>
          <cell r="B1152" t="str">
            <v>REGISTRO DE GAVETA C/CANOPLA DIAMETRO 1.1/4"</v>
          </cell>
          <cell r="C1152" t="str">
            <v>Un</v>
          </cell>
          <cell r="D1152">
            <v>105.18</v>
          </cell>
          <cell r="E1152">
            <v>23.22</v>
          </cell>
          <cell r="F1152">
            <v>128.4</v>
          </cell>
        </row>
        <row r="1153">
          <cell r="A1153">
            <v>80929</v>
          </cell>
          <cell r="B1153" t="str">
            <v>REGISTRO DE GAVETA C/CANOPLA DIAMETRO 1.1/2"</v>
          </cell>
          <cell r="C1153" t="str">
            <v>Un</v>
          </cell>
          <cell r="D1153">
            <v>126.53</v>
          </cell>
          <cell r="E1153">
            <v>23.22</v>
          </cell>
          <cell r="F1153">
            <v>149.75</v>
          </cell>
        </row>
        <row r="1154">
          <cell r="A1154">
            <v>80935</v>
          </cell>
          <cell r="B1154" t="str">
            <v>REGIST. GAVETA C/CANOPLA DIAM.3/4"(20 MM)-2a LINHA</v>
          </cell>
          <cell r="C1154" t="str">
            <v>Un</v>
          </cell>
          <cell r="D1154">
            <v>48.8</v>
          </cell>
          <cell r="E1154">
            <v>14.91</v>
          </cell>
          <cell r="F1154">
            <v>63.71</v>
          </cell>
        </row>
        <row r="1155">
          <cell r="A1155">
            <v>80936</v>
          </cell>
          <cell r="B1155" t="str">
            <v>REGISTRO GAVETA C/CANOPLA DIAM.1" (25 MM) 2a. LINHA</v>
          </cell>
          <cell r="C1155" t="str">
            <v>Un</v>
          </cell>
          <cell r="D1155">
            <v>53.04</v>
          </cell>
          <cell r="E1155">
            <v>14.91</v>
          </cell>
          <cell r="F1155">
            <v>67.95</v>
          </cell>
        </row>
        <row r="1156">
          <cell r="A1156">
            <v>80937</v>
          </cell>
          <cell r="B1156" t="str">
            <v>REGIST.GAVETA C/CANOPLA DIAM.1.1/4" (32MM) - 2a LINHA</v>
          </cell>
          <cell r="C1156" t="str">
            <v>Un</v>
          </cell>
          <cell r="D1156">
            <v>66.94</v>
          </cell>
          <cell r="E1156">
            <v>23.22</v>
          </cell>
          <cell r="F1156">
            <v>90.16</v>
          </cell>
        </row>
        <row r="1157">
          <cell r="A1157">
            <v>80945</v>
          </cell>
          <cell r="B1157" t="str">
            <v>REGISTRO DE PRESSAO C/CANOPLA CROMADO DIAM.1/2"</v>
          </cell>
          <cell r="C1157" t="str">
            <v>Un</v>
          </cell>
          <cell r="D1157">
            <v>64.07</v>
          </cell>
          <cell r="E1157">
            <v>14.91</v>
          </cell>
          <cell r="F1157">
            <v>78.98</v>
          </cell>
        </row>
        <row r="1158">
          <cell r="A1158">
            <v>80946</v>
          </cell>
          <cell r="B1158" t="str">
            <v>REGISTRO DE PRESSAO C/CANOPLA CROMADA DIAM.3/4"</v>
          </cell>
          <cell r="C1158" t="str">
            <v>Un</v>
          </cell>
          <cell r="D1158">
            <v>66.11</v>
          </cell>
          <cell r="E1158">
            <v>14.91</v>
          </cell>
          <cell r="F1158">
            <v>81.02</v>
          </cell>
        </row>
        <row r="1159">
          <cell r="A1159">
            <v>80947</v>
          </cell>
          <cell r="B1159" t="str">
            <v>REGISTRO DE PRESSAO C/CANOPLA DIAM.1"</v>
          </cell>
          <cell r="C1159" t="str">
            <v>Un</v>
          </cell>
          <cell r="D1159">
            <v>45.14</v>
          </cell>
          <cell r="E1159">
            <v>14.91</v>
          </cell>
          <cell r="F1159">
            <v>60.05</v>
          </cell>
        </row>
        <row r="1160">
          <cell r="A1160">
            <v>80960</v>
          </cell>
          <cell r="B1160" t="str">
            <v>REGIST.PRESSAO C/CANOPLA DIAM.3/4" - 2a.LINHA</v>
          </cell>
          <cell r="C1160" t="str">
            <v>Un</v>
          </cell>
          <cell r="D1160">
            <v>66.11</v>
          </cell>
          <cell r="E1160">
            <v>14.91</v>
          </cell>
          <cell r="F1160">
            <v>81.02</v>
          </cell>
        </row>
        <row r="1161">
          <cell r="A1161">
            <v>80975</v>
          </cell>
          <cell r="B1161" t="str">
            <v>REGISTRO DE ESFERA DIAM.1/2"</v>
          </cell>
          <cell r="C1161" t="str">
            <v>Un</v>
          </cell>
          <cell r="D1161">
            <v>16.07</v>
          </cell>
          <cell r="E1161">
            <v>13.2</v>
          </cell>
          <cell r="F1161">
            <v>29.27</v>
          </cell>
        </row>
        <row r="1162">
          <cell r="A1162">
            <v>80976</v>
          </cell>
          <cell r="B1162" t="str">
            <v>REGISTRO DE ESFERA DIAMETRO 3/4"</v>
          </cell>
          <cell r="C1162" t="str">
            <v>Un</v>
          </cell>
          <cell r="D1162">
            <v>26.06</v>
          </cell>
          <cell r="E1162">
            <v>13.2</v>
          </cell>
          <cell r="F1162">
            <v>39.26</v>
          </cell>
        </row>
        <row r="1163">
          <cell r="A1163">
            <v>80977</v>
          </cell>
          <cell r="B1163" t="str">
            <v>REGISTRO DE ESFERA DIAMETRO 1"</v>
          </cell>
          <cell r="C1163" t="str">
            <v>Un</v>
          </cell>
          <cell r="D1163">
            <v>38.14</v>
          </cell>
          <cell r="E1163">
            <v>13.2</v>
          </cell>
          <cell r="F1163">
            <v>51.34</v>
          </cell>
        </row>
        <row r="1164">
          <cell r="A1164">
            <v>80978</v>
          </cell>
          <cell r="B1164" t="str">
            <v>REGISTRO DE ESFERA DIAMETRO 1.1/4"</v>
          </cell>
          <cell r="C1164" t="str">
            <v>Un</v>
          </cell>
          <cell r="D1164">
            <v>66.18</v>
          </cell>
          <cell r="E1164">
            <v>20.77</v>
          </cell>
          <cell r="F1164">
            <v>86.95</v>
          </cell>
        </row>
        <row r="1165">
          <cell r="A1165">
            <v>80979</v>
          </cell>
          <cell r="B1165" t="str">
            <v>REGISTRO DE ESFERA DIAMETRO 1.1/2"</v>
          </cell>
          <cell r="C1165" t="str">
            <v>Un</v>
          </cell>
          <cell r="D1165">
            <v>89.72</v>
          </cell>
          <cell r="E1165">
            <v>20.77</v>
          </cell>
          <cell r="F1165">
            <v>110.49</v>
          </cell>
        </row>
        <row r="1166">
          <cell r="A1166">
            <v>80980</v>
          </cell>
          <cell r="B1166" t="str">
            <v>REGISTRO DE ESFERA DIAMETRO 2"</v>
          </cell>
          <cell r="C1166" t="str">
            <v>Un</v>
          </cell>
          <cell r="D1166">
            <v>149.27</v>
          </cell>
          <cell r="E1166">
            <v>20.77</v>
          </cell>
          <cell r="F1166">
            <v>170.04</v>
          </cell>
        </row>
        <row r="1167">
          <cell r="A1167">
            <v>80981</v>
          </cell>
          <cell r="B1167" t="str">
            <v>REGISTRO DE ESFERA DIAMETRO 2.1/2"</v>
          </cell>
          <cell r="C1167" t="str">
            <v>Un</v>
          </cell>
          <cell r="D1167">
            <v>240.34</v>
          </cell>
          <cell r="E1167">
            <v>28.11</v>
          </cell>
          <cell r="F1167">
            <v>268.45</v>
          </cell>
        </row>
        <row r="1168">
          <cell r="A1168">
            <v>80982</v>
          </cell>
          <cell r="B1168" t="str">
            <v>REGISTRO DE ESFERA DIAM.3"</v>
          </cell>
          <cell r="C1168" t="str">
            <v>Un</v>
          </cell>
          <cell r="D1168">
            <v>431.38</v>
          </cell>
          <cell r="E1168">
            <v>28.11</v>
          </cell>
          <cell r="F1168">
            <v>459.49</v>
          </cell>
        </row>
        <row r="1169">
          <cell r="A1169">
            <v>80983</v>
          </cell>
          <cell r="B1169" t="str">
            <v>REGISTRO DE ESFERA DIAMETRO 4"</v>
          </cell>
          <cell r="C1169" t="str">
            <v>Un</v>
          </cell>
          <cell r="D1169">
            <v>580.5</v>
          </cell>
          <cell r="E1169">
            <v>36.17</v>
          </cell>
          <cell r="F1169">
            <v>616.67</v>
          </cell>
        </row>
        <row r="1170">
          <cell r="A1170">
            <v>81000</v>
          </cell>
          <cell r="B1170" t="str">
            <v>AGUA FRIA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>
            <v>81001</v>
          </cell>
          <cell r="B1171" t="str">
            <v>T U B O S  DE  P V C   S O L D A V E L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>
            <v>81002</v>
          </cell>
          <cell r="B1172" t="str">
            <v>TUBO SOLDAVEL PVC MARROM DIAMETRO 20 mm</v>
          </cell>
          <cell r="C1172" t="str">
            <v>ML</v>
          </cell>
          <cell r="D1172">
            <v>1.66</v>
          </cell>
          <cell r="E1172">
            <v>2.2</v>
          </cell>
          <cell r="F1172">
            <v>3.86</v>
          </cell>
        </row>
        <row r="1173">
          <cell r="A1173">
            <v>81003</v>
          </cell>
          <cell r="B1173" t="str">
            <v>TUBO SOLDAVEL PVC MARROM DIAMETRO 25 mm</v>
          </cell>
          <cell r="C1173" t="str">
            <v>M</v>
          </cell>
          <cell r="D1173">
            <v>2.22</v>
          </cell>
          <cell r="E1173">
            <v>2.93</v>
          </cell>
          <cell r="F1173">
            <v>5.15</v>
          </cell>
        </row>
        <row r="1174">
          <cell r="A1174">
            <v>81004</v>
          </cell>
          <cell r="B1174" t="str">
            <v>TUBO SOLDAVEL PVC MARROM DIAMETRO 32 mm</v>
          </cell>
          <cell r="C1174" t="str">
            <v>ML</v>
          </cell>
          <cell r="D1174">
            <v>4.89</v>
          </cell>
          <cell r="E1174">
            <v>3.17</v>
          </cell>
          <cell r="F1174">
            <v>8.06</v>
          </cell>
        </row>
        <row r="1175">
          <cell r="A1175">
            <v>81005</v>
          </cell>
          <cell r="B1175" t="str">
            <v>TUBO SOLDAVEL PVC MARROM DIAM.(40 mm)</v>
          </cell>
          <cell r="C1175" t="str">
            <v>ML</v>
          </cell>
          <cell r="D1175">
            <v>7.28</v>
          </cell>
          <cell r="E1175">
            <v>4.89</v>
          </cell>
          <cell r="F1175">
            <v>12.17</v>
          </cell>
        </row>
        <row r="1176">
          <cell r="A1176">
            <v>81006</v>
          </cell>
          <cell r="B1176" t="str">
            <v>TUBO SOLDAVEL PVC MARROM DIAM. 50 mm</v>
          </cell>
          <cell r="C1176" t="str">
            <v>ML</v>
          </cell>
          <cell r="D1176">
            <v>8.04</v>
          </cell>
          <cell r="E1176">
            <v>5.86</v>
          </cell>
          <cell r="F1176">
            <v>13.9</v>
          </cell>
        </row>
        <row r="1177">
          <cell r="A1177">
            <v>81007</v>
          </cell>
          <cell r="B1177" t="str">
            <v>TUBO SOLDAVEL PVC MARROM DIAMETRO 60 mm (2")</v>
          </cell>
          <cell r="C1177" t="str">
            <v>ML</v>
          </cell>
          <cell r="D1177">
            <v>13.53</v>
          </cell>
          <cell r="E1177">
            <v>7.33</v>
          </cell>
          <cell r="F1177">
            <v>20.86</v>
          </cell>
        </row>
        <row r="1178">
          <cell r="A1178">
            <v>81008</v>
          </cell>
          <cell r="B1178" t="str">
            <v>TUBO SOLDAVEL PVC MARROM DIAMETRO 75 mm</v>
          </cell>
          <cell r="C1178" t="str">
            <v>ML</v>
          </cell>
          <cell r="D1178">
            <v>20.1</v>
          </cell>
          <cell r="E1178">
            <v>10.02</v>
          </cell>
          <cell r="F1178">
            <v>30.12</v>
          </cell>
        </row>
        <row r="1179">
          <cell r="A1179">
            <v>81009</v>
          </cell>
          <cell r="B1179" t="str">
            <v>TUBO SOLDAVEL PVC MARROM DIAMETRO 85 mm</v>
          </cell>
          <cell r="C1179" t="str">
            <v>ML</v>
          </cell>
          <cell r="D1179">
            <v>24.95</v>
          </cell>
          <cell r="E1179">
            <v>11.73</v>
          </cell>
          <cell r="F1179">
            <v>36.68</v>
          </cell>
        </row>
        <row r="1180">
          <cell r="A1180">
            <v>81010</v>
          </cell>
          <cell r="B1180" t="str">
            <v>TUBO SOLDAVEL PVC MARROM DIAMETRO 110 mm</v>
          </cell>
          <cell r="C1180" t="str">
            <v>ML</v>
          </cell>
          <cell r="D1180">
            <v>42.12</v>
          </cell>
          <cell r="E1180">
            <v>12.71</v>
          </cell>
          <cell r="F1180">
            <v>54.83</v>
          </cell>
        </row>
        <row r="1181">
          <cell r="A1181">
            <v>81040</v>
          </cell>
          <cell r="B1181" t="str">
            <v>A D A P T A D O R E S DE   P V C    S O L D A V E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>
            <v>81041</v>
          </cell>
          <cell r="B1182" t="str">
            <v>ADAPTAD.PVC SOLD.LONGO C/FLANGES LIVRES P/CX.DAGUA 25X3/4"</v>
          </cell>
          <cell r="C1182" t="str">
            <v>Un</v>
          </cell>
          <cell r="D1182">
            <v>9.62</v>
          </cell>
          <cell r="E1182">
            <v>2.2</v>
          </cell>
          <cell r="F1182">
            <v>11.82</v>
          </cell>
        </row>
        <row r="1183">
          <cell r="A1183">
            <v>81042</v>
          </cell>
          <cell r="B1183" t="str">
            <v>ADAPTAD.PVC SOLD.LONGO C/FLANGES LIVRES P/CX.DAGUA 32X1"</v>
          </cell>
          <cell r="C1183" t="str">
            <v>Un</v>
          </cell>
          <cell r="D1183">
            <v>13.72</v>
          </cell>
          <cell r="E1183">
            <v>2.2</v>
          </cell>
          <cell r="F1183">
            <v>15.92</v>
          </cell>
        </row>
        <row r="1184">
          <cell r="A1184">
            <v>81043</v>
          </cell>
          <cell r="B1184" t="str">
            <v>ADAPTAD.PVC SOLD.LONGO C/FLANGES LIVRES P/ CX.DAGUA 50X1.1/2</v>
          </cell>
          <cell r="C1184" t="str">
            <v>Un</v>
          </cell>
          <cell r="D1184">
            <v>19.19</v>
          </cell>
          <cell r="E1184">
            <v>3.43</v>
          </cell>
          <cell r="F1184">
            <v>22.62</v>
          </cell>
        </row>
        <row r="1185">
          <cell r="A1185">
            <v>81044</v>
          </cell>
          <cell r="B1185" t="str">
            <v>ADAPTAD.PVC SOLD.LONGO C/FLANGES LIVRES P/CX.DAGUA 60X2"</v>
          </cell>
          <cell r="C1185" t="str">
            <v>Un</v>
          </cell>
          <cell r="D1185">
            <v>31.01</v>
          </cell>
          <cell r="E1185">
            <v>3.43</v>
          </cell>
          <cell r="F1185">
            <v>34.44</v>
          </cell>
        </row>
        <row r="1186">
          <cell r="A1186">
            <v>81046</v>
          </cell>
          <cell r="B1186" t="str">
            <v>ADAPTADOR PVC SOLD.LONGO C/FLANGES LIVRES P/CX.DAGUA 110 X 4"</v>
          </cell>
          <cell r="C1186" t="str">
            <v>Un</v>
          </cell>
          <cell r="D1186">
            <v>210.19</v>
          </cell>
          <cell r="E1186">
            <v>5.62</v>
          </cell>
          <cell r="F1186">
            <v>215.81</v>
          </cell>
        </row>
        <row r="1187">
          <cell r="A1187">
            <v>81055</v>
          </cell>
          <cell r="B1187" t="str">
            <v>ADAPTAD.SOLD. C/FL.LIVRES P/CX.DAGUA 25X3/4"</v>
          </cell>
          <cell r="C1187" t="str">
            <v>Un</v>
          </cell>
          <cell r="D1187">
            <v>8.15</v>
          </cell>
          <cell r="E1187">
            <v>2.2</v>
          </cell>
          <cell r="F1187">
            <v>10.35</v>
          </cell>
        </row>
        <row r="1188">
          <cell r="A1188">
            <v>81056</v>
          </cell>
          <cell r="B1188" t="str">
            <v>ADAPTADOR SOLD.C/FLANGES LIVRES P/CX.DAGUA 32X1"</v>
          </cell>
          <cell r="C1188" t="str">
            <v>Un</v>
          </cell>
          <cell r="D1188">
            <v>11.5</v>
          </cell>
          <cell r="E1188">
            <v>2.2</v>
          </cell>
          <cell r="F1188">
            <v>13.7</v>
          </cell>
        </row>
        <row r="1189">
          <cell r="A1189">
            <v>81057</v>
          </cell>
          <cell r="B1189" t="str">
            <v>ADAPTADOR SOLD.C/FLANGES LIV.P/CX.DAGUA 40X1.1/4"</v>
          </cell>
          <cell r="C1189" t="str">
            <v>Un</v>
          </cell>
          <cell r="D1189">
            <v>17.5</v>
          </cell>
          <cell r="E1189">
            <v>2.2</v>
          </cell>
          <cell r="F1189">
            <v>19.7</v>
          </cell>
        </row>
        <row r="1190">
          <cell r="A1190" t="str">
            <v>Código auxiliar</v>
          </cell>
          <cell r="B1190" t="str">
            <v>Serviço</v>
          </cell>
          <cell r="C1190" t="str">
            <v>Unidade</v>
          </cell>
          <cell r="D1190" t="str">
            <v>Material</v>
          </cell>
          <cell r="E1190" t="str">
            <v>Mão-de-obra</v>
          </cell>
          <cell r="F1190" t="str">
            <v>Total</v>
          </cell>
        </row>
        <row r="1191">
          <cell r="A1191">
            <v>81058</v>
          </cell>
          <cell r="B1191" t="str">
            <v>ADAPTAD.SOLD.C/FL.LIVRES P/CX.DAGUA 50X1.1/2</v>
          </cell>
          <cell r="C1191" t="str">
            <v>Un</v>
          </cell>
          <cell r="D1191">
            <v>18.7</v>
          </cell>
          <cell r="E1191">
            <v>3.43</v>
          </cell>
          <cell r="F1191">
            <v>22.13</v>
          </cell>
        </row>
        <row r="1192">
          <cell r="A1192">
            <v>81065</v>
          </cell>
          <cell r="B1192" t="str">
            <v>ADAPTAD.SOLD.CURTO C/BOLSA E ROSCA P/REG.20X1/2"</v>
          </cell>
          <cell r="C1192" t="str">
            <v>Un</v>
          </cell>
          <cell r="D1192">
            <v>0.51</v>
          </cell>
          <cell r="E1192">
            <v>3.67</v>
          </cell>
          <cell r="F1192">
            <v>4.18</v>
          </cell>
        </row>
        <row r="1193">
          <cell r="A1193">
            <v>81066</v>
          </cell>
          <cell r="B1193" t="str">
            <v>ADAPTAD.SOLD.CURTO C/BOLSA E ROSCA P/REG.25X3/4"</v>
          </cell>
          <cell r="C1193" t="str">
            <v>Un</v>
          </cell>
          <cell r="D1193">
            <v>0.57</v>
          </cell>
          <cell r="E1193">
            <v>3.67</v>
          </cell>
          <cell r="F1193">
            <v>4.24</v>
          </cell>
        </row>
        <row r="1194">
          <cell r="A1194">
            <v>81067</v>
          </cell>
          <cell r="B1194" t="str">
            <v>ADAPTAD.SOLD.CURTO C/BOLSA E ROSCA P/REG.32X1"</v>
          </cell>
          <cell r="C1194" t="str">
            <v>Un</v>
          </cell>
          <cell r="D1194">
            <v>1.02</v>
          </cell>
          <cell r="E1194">
            <v>3.67</v>
          </cell>
          <cell r="F1194">
            <v>4.69</v>
          </cell>
        </row>
        <row r="1195">
          <cell r="A1195">
            <v>81068</v>
          </cell>
          <cell r="B1195" t="str">
            <v>ADAPTAD.SOLD.CURTO C/BOLSA/ROSCA P/REG.40X1 1/4"</v>
          </cell>
          <cell r="C1195" t="str">
            <v>Un</v>
          </cell>
          <cell r="D1195">
            <v>2.21</v>
          </cell>
          <cell r="E1195">
            <v>6.12</v>
          </cell>
          <cell r="F1195">
            <v>8.33</v>
          </cell>
        </row>
        <row r="1196">
          <cell r="A1196">
            <v>81069</v>
          </cell>
          <cell r="B1196" t="str">
            <v>ADAPTAD.SOLD.CURTO C/BOLSA/ROSCA P/REG.50X11/2"</v>
          </cell>
          <cell r="C1196" t="str">
            <v>Un</v>
          </cell>
          <cell r="D1196">
            <v>2.39</v>
          </cell>
          <cell r="E1196">
            <v>6.12</v>
          </cell>
          <cell r="F1196">
            <v>8.51</v>
          </cell>
        </row>
        <row r="1197">
          <cell r="A1197">
            <v>81070</v>
          </cell>
          <cell r="B1197" t="str">
            <v>ADAPTAD.SOLD.CURTO C/BOLSA/ROSCA P/REGIST.60X2"</v>
          </cell>
          <cell r="C1197" t="str">
            <v>Un</v>
          </cell>
          <cell r="D1197">
            <v>6.86</v>
          </cell>
          <cell r="E1197">
            <v>6.12</v>
          </cell>
          <cell r="F1197">
            <v>12.98</v>
          </cell>
        </row>
        <row r="1198">
          <cell r="A1198">
            <v>81071</v>
          </cell>
          <cell r="B1198" t="str">
            <v>ADAPTADOR SOLDAVEL CURTO C/BR P/REG.75X2.1/2"</v>
          </cell>
          <cell r="C1198" t="str">
            <v>Un</v>
          </cell>
          <cell r="D1198">
            <v>10</v>
          </cell>
          <cell r="E1198">
            <v>7.33</v>
          </cell>
          <cell r="F1198">
            <v>17.33</v>
          </cell>
        </row>
        <row r="1199">
          <cell r="A1199">
            <v>81072</v>
          </cell>
          <cell r="B1199" t="str">
            <v>ADAPTADOR SOLDAVEL CURTO C/BR P/REG. 85 X 3"</v>
          </cell>
          <cell r="C1199" t="str">
            <v>Un</v>
          </cell>
          <cell r="D1199">
            <v>14.86</v>
          </cell>
          <cell r="E1199">
            <v>7.33</v>
          </cell>
          <cell r="F1199">
            <v>22.19</v>
          </cell>
        </row>
        <row r="1200">
          <cell r="A1200">
            <v>81073</v>
          </cell>
          <cell r="B1200" t="str">
            <v>ADAPTADOR SOLDAVEL CURTO C/BR P/REG. 110 X 4"</v>
          </cell>
          <cell r="C1200" t="str">
            <v>Un</v>
          </cell>
          <cell r="D1200">
            <v>34.17</v>
          </cell>
          <cell r="E1200">
            <v>7.33</v>
          </cell>
          <cell r="F1200">
            <v>41.5</v>
          </cell>
        </row>
        <row r="1201">
          <cell r="A1201">
            <v>81083</v>
          </cell>
          <cell r="B1201" t="str">
            <v>ADAPTAD.JUNTA ELAST.P/SIFAO METAL.40MM X 1.1/2"</v>
          </cell>
          <cell r="C1201" t="str">
            <v>Un</v>
          </cell>
          <cell r="D1201">
            <v>2.39</v>
          </cell>
          <cell r="E1201">
            <v>6.12</v>
          </cell>
          <cell r="F1201">
            <v>8.51</v>
          </cell>
        </row>
        <row r="1202">
          <cell r="A1202">
            <v>81084</v>
          </cell>
          <cell r="B1202" t="str">
            <v>ADAPTADOR PVC P/SIFAO PVC 40 MM X 1.1/4"</v>
          </cell>
          <cell r="C1202" t="str">
            <v>Un</v>
          </cell>
          <cell r="D1202">
            <v>1.98</v>
          </cell>
          <cell r="E1202">
            <v>6.12</v>
          </cell>
          <cell r="F1202">
            <v>8.1</v>
          </cell>
        </row>
        <row r="1203">
          <cell r="A1203">
            <v>81100</v>
          </cell>
          <cell r="B1203" t="str">
            <v>L U V A S  DE P V C</v>
          </cell>
          <cell r="D1203">
            <v>0</v>
          </cell>
          <cell r="E1203">
            <v>0</v>
          </cell>
          <cell r="F1203">
            <v>0</v>
          </cell>
        </row>
        <row r="1204">
          <cell r="A1204">
            <v>81101</v>
          </cell>
          <cell r="B1204" t="str">
            <v>LUVA SOLDAVEL DIAMETRO 20 mm</v>
          </cell>
          <cell r="C1204" t="str">
            <v>Un</v>
          </cell>
          <cell r="D1204">
            <v>0.32</v>
          </cell>
          <cell r="E1204">
            <v>2.2</v>
          </cell>
          <cell r="F1204">
            <v>2.52</v>
          </cell>
        </row>
        <row r="1205">
          <cell r="A1205">
            <v>81102</v>
          </cell>
          <cell r="B1205" t="str">
            <v>LUVA SOLDAVEL DIAMETRO 25 mm</v>
          </cell>
          <cell r="C1205" t="str">
            <v>Un</v>
          </cell>
          <cell r="D1205">
            <v>0.46</v>
          </cell>
          <cell r="E1205">
            <v>2.2</v>
          </cell>
          <cell r="F1205">
            <v>2.66</v>
          </cell>
        </row>
        <row r="1206">
          <cell r="A1206">
            <v>81103</v>
          </cell>
          <cell r="B1206" t="str">
            <v>LUVA SOLDAVEL DIAMETRO 32 mm</v>
          </cell>
          <cell r="C1206" t="str">
            <v>Un</v>
          </cell>
          <cell r="D1206">
            <v>1.05</v>
          </cell>
          <cell r="E1206">
            <v>2.2</v>
          </cell>
          <cell r="F1206">
            <v>3.25</v>
          </cell>
        </row>
        <row r="1207">
          <cell r="A1207">
            <v>81104</v>
          </cell>
          <cell r="B1207" t="str">
            <v>LUVA SOLDAVEL DIAMETRO 40 mm</v>
          </cell>
          <cell r="C1207" t="str">
            <v>Un</v>
          </cell>
          <cell r="D1207">
            <v>2.2</v>
          </cell>
          <cell r="E1207">
            <v>3.43</v>
          </cell>
          <cell r="F1207">
            <v>5.63</v>
          </cell>
        </row>
        <row r="1208">
          <cell r="A1208">
            <v>81105</v>
          </cell>
          <cell r="B1208" t="str">
            <v>LUVA SOLDAVEL DIAMETRO 50 mm</v>
          </cell>
          <cell r="C1208" t="str">
            <v>Un</v>
          </cell>
          <cell r="D1208">
            <v>2.5</v>
          </cell>
          <cell r="E1208">
            <v>3.43</v>
          </cell>
          <cell r="F1208">
            <v>5.93</v>
          </cell>
        </row>
        <row r="1209">
          <cell r="A1209">
            <v>81106</v>
          </cell>
          <cell r="B1209" t="str">
            <v>LUVA SOLDAVEL DIAMETRO 60 mm</v>
          </cell>
          <cell r="C1209" t="str">
            <v>Un</v>
          </cell>
          <cell r="D1209">
            <v>6.86</v>
          </cell>
          <cell r="E1209">
            <v>3.43</v>
          </cell>
          <cell r="F1209">
            <v>10.29</v>
          </cell>
        </row>
        <row r="1210">
          <cell r="A1210">
            <v>81107</v>
          </cell>
          <cell r="B1210" t="str">
            <v>LUVA SOLDAVEL DIAMETRO 75 mm</v>
          </cell>
          <cell r="C1210" t="str">
            <v>Un</v>
          </cell>
          <cell r="D1210">
            <v>9.95</v>
          </cell>
          <cell r="E1210">
            <v>4.52</v>
          </cell>
          <cell r="F1210">
            <v>14.47</v>
          </cell>
        </row>
        <row r="1211">
          <cell r="A1211">
            <v>81108</v>
          </cell>
          <cell r="B1211" t="str">
            <v>LUVA SOLDAVEL DIAMETRO 85 mm</v>
          </cell>
          <cell r="C1211" t="str">
            <v>Un</v>
          </cell>
          <cell r="D1211">
            <v>23.95</v>
          </cell>
          <cell r="E1211">
            <v>4.52</v>
          </cell>
          <cell r="F1211">
            <v>28.47</v>
          </cell>
        </row>
        <row r="1212">
          <cell r="A1212">
            <v>81109</v>
          </cell>
          <cell r="B1212" t="str">
            <v>LUVA SOLDAVEL DIAMETRO 110 mm</v>
          </cell>
          <cell r="C1212" t="str">
            <v>Un</v>
          </cell>
          <cell r="D1212">
            <v>36</v>
          </cell>
          <cell r="E1212">
            <v>5.62</v>
          </cell>
          <cell r="F1212">
            <v>41.62</v>
          </cell>
        </row>
        <row r="1213">
          <cell r="A1213">
            <v>81120</v>
          </cell>
          <cell r="B1213" t="str">
            <v>LUVA DE REDUCAO SOLDAVEL DIAMETRO 25 X 20 mm</v>
          </cell>
          <cell r="C1213" t="str">
            <v>Un</v>
          </cell>
          <cell r="D1213">
            <v>0.86</v>
          </cell>
          <cell r="E1213">
            <v>2.2</v>
          </cell>
          <cell r="F1213">
            <v>3.06</v>
          </cell>
        </row>
        <row r="1214">
          <cell r="A1214">
            <v>81121</v>
          </cell>
          <cell r="B1214" t="str">
            <v>LUVA DE REDUCAO SOLDAVEL C/ROSCA 25 X 1/2"</v>
          </cell>
          <cell r="C1214" t="str">
            <v>Un</v>
          </cell>
          <cell r="D1214">
            <v>1.24</v>
          </cell>
          <cell r="E1214">
            <v>3.67</v>
          </cell>
          <cell r="F1214">
            <v>4.91</v>
          </cell>
        </row>
        <row r="1215">
          <cell r="A1215">
            <v>81122</v>
          </cell>
          <cell r="B1215" t="str">
            <v>LUVA DE REDUCAO SOLDAVEL DIAMETRO 32 X 25 mm</v>
          </cell>
          <cell r="C1215" t="str">
            <v>Un</v>
          </cell>
          <cell r="D1215">
            <v>2.12</v>
          </cell>
          <cell r="E1215">
            <v>2.2</v>
          </cell>
          <cell r="F1215">
            <v>4.32</v>
          </cell>
        </row>
        <row r="1216">
          <cell r="A1216">
            <v>81130</v>
          </cell>
          <cell r="B1216" t="str">
            <v>LUVA SOLDAVEL C/ROSCA DIAMETRO 20 X 1/2"</v>
          </cell>
          <cell r="C1216" t="str">
            <v>Un</v>
          </cell>
          <cell r="D1216">
            <v>0.79</v>
          </cell>
          <cell r="E1216">
            <v>3.67</v>
          </cell>
          <cell r="F1216">
            <v>4.46</v>
          </cell>
        </row>
        <row r="1217">
          <cell r="A1217">
            <v>81131</v>
          </cell>
          <cell r="B1217" t="str">
            <v>LUVA SOLDAVEL C/ROSCA DIAMETRO 25 X 3/4"</v>
          </cell>
          <cell r="C1217" t="str">
            <v>Un</v>
          </cell>
          <cell r="D1217">
            <v>0.85</v>
          </cell>
          <cell r="E1217">
            <v>3.67</v>
          </cell>
          <cell r="F1217">
            <v>4.52</v>
          </cell>
        </row>
        <row r="1218">
          <cell r="A1218">
            <v>81132</v>
          </cell>
          <cell r="B1218" t="str">
            <v>LUVA SOLDAVEL C/ROSCA DIAMETRO 32 X 1"</v>
          </cell>
          <cell r="C1218" t="str">
            <v>Un</v>
          </cell>
          <cell r="D1218">
            <v>2.66</v>
          </cell>
          <cell r="E1218">
            <v>3.67</v>
          </cell>
          <cell r="F1218">
            <v>6.33</v>
          </cell>
        </row>
        <row r="1219">
          <cell r="A1219">
            <v>81133</v>
          </cell>
          <cell r="B1219" t="str">
            <v>LUVA SOLDAVEL C/ROSCA DIAMETRO 40 X 1.1/4"</v>
          </cell>
          <cell r="C1219" t="str">
            <v>Un</v>
          </cell>
          <cell r="D1219">
            <v>5.28</v>
          </cell>
          <cell r="E1219">
            <v>6.12</v>
          </cell>
          <cell r="F1219">
            <v>11.4</v>
          </cell>
        </row>
        <row r="1220">
          <cell r="A1220">
            <v>81134</v>
          </cell>
          <cell r="B1220" t="str">
            <v>LUVA SOLDAVEL C/ROSCA DIAMETRO 50 X 1.1/2"</v>
          </cell>
          <cell r="C1220" t="str">
            <v>Un</v>
          </cell>
          <cell r="D1220">
            <v>9.79</v>
          </cell>
          <cell r="E1220">
            <v>6.12</v>
          </cell>
          <cell r="F1220">
            <v>15.91</v>
          </cell>
        </row>
        <row r="1221">
          <cell r="A1221">
            <v>81144</v>
          </cell>
          <cell r="B1221" t="str">
            <v>LUVA SOLD.C/BUCHA DE LATAO 20 X 1/2" COR AZUL</v>
          </cell>
          <cell r="C1221" t="str">
            <v>Un</v>
          </cell>
          <cell r="D1221">
            <v>3.4</v>
          </cell>
          <cell r="E1221">
            <v>2.2</v>
          </cell>
          <cell r="F1221">
            <v>5.6</v>
          </cell>
        </row>
        <row r="1222">
          <cell r="A1222">
            <v>81145</v>
          </cell>
          <cell r="B1222" t="str">
            <v>LUVA RED.SOLDAVEL C/BUCHA LATAO DIAM.25 X 1/2"</v>
          </cell>
          <cell r="C1222" t="str">
            <v>Un</v>
          </cell>
          <cell r="D1222">
            <v>2.7</v>
          </cell>
          <cell r="E1222">
            <v>2.2</v>
          </cell>
          <cell r="F1222">
            <v>4.9</v>
          </cell>
        </row>
        <row r="1223">
          <cell r="A1223">
            <v>81146</v>
          </cell>
          <cell r="B1223" t="str">
            <v>LUVA SOLD.C/BUCHA DE LATAO 25X3/4" COR AZUL</v>
          </cell>
          <cell r="C1223" t="str">
            <v>Un</v>
          </cell>
          <cell r="D1223">
            <v>4.88</v>
          </cell>
          <cell r="E1223">
            <v>2.2</v>
          </cell>
          <cell r="F1223">
            <v>7.08</v>
          </cell>
        </row>
        <row r="1224">
          <cell r="A1224">
            <v>81160</v>
          </cell>
          <cell r="B1224" t="str">
            <v>B U C H A S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>
            <v>81161</v>
          </cell>
          <cell r="B1225" t="str">
            <v>BUCHA DE REDUCAO SOLD.CURTA 25 MM X 20 MM</v>
          </cell>
          <cell r="C1225" t="str">
            <v>Un</v>
          </cell>
          <cell r="D1225">
            <v>0.26</v>
          </cell>
          <cell r="E1225">
            <v>2.2</v>
          </cell>
          <cell r="F1225">
            <v>2.46</v>
          </cell>
        </row>
        <row r="1226">
          <cell r="A1226">
            <v>81162</v>
          </cell>
          <cell r="B1226" t="str">
            <v>BUCHA DE REDUCAO SOLD.CURTA 32 X 25 MM</v>
          </cell>
          <cell r="C1226" t="str">
            <v>Un</v>
          </cell>
          <cell r="D1226">
            <v>0.47</v>
          </cell>
          <cell r="E1226">
            <v>2.2</v>
          </cell>
          <cell r="F1226">
            <v>2.67</v>
          </cell>
        </row>
        <row r="1227">
          <cell r="A1227">
            <v>81163</v>
          </cell>
          <cell r="B1227" t="str">
            <v>BUCHA DE REDUCAO SOLD.CURTA 40 X 32 mm</v>
          </cell>
          <cell r="C1227" t="str">
            <v>Un</v>
          </cell>
          <cell r="D1227">
            <v>0.98</v>
          </cell>
          <cell r="E1227">
            <v>3.43</v>
          </cell>
          <cell r="F1227">
            <v>4.41</v>
          </cell>
        </row>
        <row r="1228">
          <cell r="A1228">
            <v>81164</v>
          </cell>
          <cell r="B1228" t="str">
            <v>BUCHA DE REDUCAO SOLD.CURTO 50 X 40 mm</v>
          </cell>
          <cell r="C1228" t="str">
            <v>Un</v>
          </cell>
          <cell r="D1228">
            <v>1.96</v>
          </cell>
          <cell r="E1228">
            <v>3.43</v>
          </cell>
          <cell r="F1228">
            <v>5.39</v>
          </cell>
        </row>
        <row r="1229">
          <cell r="A1229">
            <v>81165</v>
          </cell>
          <cell r="B1229" t="str">
            <v>BUCHA DE REDUCAO SOLD. CURTA 60 X 50 mm</v>
          </cell>
          <cell r="C1229" t="str">
            <v>Un</v>
          </cell>
          <cell r="D1229">
            <v>2.79</v>
          </cell>
          <cell r="E1229">
            <v>3.43</v>
          </cell>
          <cell r="F1229">
            <v>6.22</v>
          </cell>
        </row>
        <row r="1230">
          <cell r="A1230">
            <v>81166</v>
          </cell>
          <cell r="B1230" t="str">
            <v>BUCHA DE REDUCAO SOLDAVEL CURTA 75 X 60 mm</v>
          </cell>
          <cell r="C1230" t="str">
            <v>Un</v>
          </cell>
          <cell r="D1230">
            <v>8.2</v>
          </cell>
          <cell r="E1230">
            <v>4.64</v>
          </cell>
          <cell r="F1230">
            <v>12.84</v>
          </cell>
        </row>
        <row r="1231">
          <cell r="A1231">
            <v>81167</v>
          </cell>
          <cell r="B1231" t="str">
            <v>BUCHA DE REDUCAO SOLDAVEL CURTA 85 X 75 mm</v>
          </cell>
          <cell r="C1231" t="str">
            <v>Un</v>
          </cell>
          <cell r="D1231">
            <v>6.6</v>
          </cell>
          <cell r="E1231">
            <v>4.64</v>
          </cell>
          <cell r="F1231">
            <v>11.24</v>
          </cell>
        </row>
        <row r="1232">
          <cell r="A1232">
            <v>81168</v>
          </cell>
          <cell r="B1232" t="str">
            <v>BUCHA DE REDUCAO SOLDAVEL CURTA 110 X 85 mm</v>
          </cell>
          <cell r="C1232" t="str">
            <v>Un</v>
          </cell>
          <cell r="D1232">
            <v>34.5</v>
          </cell>
          <cell r="E1232">
            <v>5.62</v>
          </cell>
          <cell r="F1232">
            <v>40.12</v>
          </cell>
        </row>
        <row r="1233">
          <cell r="A1233">
            <v>81175</v>
          </cell>
          <cell r="B1233" t="str">
            <v>BUCHA DE REDUCAO SOLD.LONGA 32 X 20 mm</v>
          </cell>
          <cell r="C1233" t="str">
            <v>Un</v>
          </cell>
          <cell r="D1233">
            <v>1.2</v>
          </cell>
          <cell r="E1233">
            <v>2.2</v>
          </cell>
          <cell r="F1233">
            <v>3.4</v>
          </cell>
        </row>
        <row r="1234">
          <cell r="A1234">
            <v>81176</v>
          </cell>
          <cell r="B1234" t="str">
            <v>BUCHA DE REDUCAO SOLD.LONGA 40 X 20 mm</v>
          </cell>
          <cell r="C1234" t="str">
            <v>Un</v>
          </cell>
          <cell r="D1234">
            <v>1.8</v>
          </cell>
          <cell r="E1234">
            <v>3.43</v>
          </cell>
          <cell r="F1234">
            <v>5.23</v>
          </cell>
        </row>
        <row r="1235">
          <cell r="A1235">
            <v>81177</v>
          </cell>
          <cell r="B1235" t="str">
            <v>BUCHA DE REDUCAO SOLD.LONGA 40 X 25</v>
          </cell>
          <cell r="C1235" t="str">
            <v>Un</v>
          </cell>
          <cell r="D1235">
            <v>1.98</v>
          </cell>
          <cell r="E1235">
            <v>3.43</v>
          </cell>
          <cell r="F1235">
            <v>5.41</v>
          </cell>
        </row>
        <row r="1236">
          <cell r="A1236">
            <v>81178</v>
          </cell>
          <cell r="B1236" t="str">
            <v>BUCHA DE REDUCAO SOLD.LONGA 50 X 20 mm</v>
          </cell>
          <cell r="C1236" t="str">
            <v>Un</v>
          </cell>
          <cell r="D1236">
            <v>1.95</v>
          </cell>
          <cell r="E1236">
            <v>3.43</v>
          </cell>
          <cell r="F1236">
            <v>5.38</v>
          </cell>
        </row>
        <row r="1237">
          <cell r="A1237">
            <v>81179</v>
          </cell>
          <cell r="B1237" t="str">
            <v>BUCHA DE REDUCAO SOLDAVEL LONGA 50 X 25 mm</v>
          </cell>
          <cell r="C1237" t="str">
            <v>Un</v>
          </cell>
          <cell r="D1237">
            <v>2.4</v>
          </cell>
          <cell r="E1237">
            <v>3.43</v>
          </cell>
          <cell r="F1237">
            <v>5.83</v>
          </cell>
        </row>
        <row r="1238">
          <cell r="A1238">
            <v>81180</v>
          </cell>
          <cell r="B1238" t="str">
            <v>BUCHA DE REDUCAO SOLDAVEL LONGA 50 X 32 mm</v>
          </cell>
          <cell r="C1238" t="str">
            <v>Un</v>
          </cell>
          <cell r="D1238">
            <v>2.75</v>
          </cell>
          <cell r="E1238">
            <v>3.43</v>
          </cell>
          <cell r="F1238">
            <v>6.18</v>
          </cell>
        </row>
        <row r="1239">
          <cell r="A1239">
            <v>81181</v>
          </cell>
          <cell r="B1239" t="str">
            <v>BUCHA DE REDUCAO SOLDAVEL LONGA 60 X 25 mm</v>
          </cell>
          <cell r="C1239" t="str">
            <v>Un</v>
          </cell>
          <cell r="D1239">
            <v>4.1</v>
          </cell>
          <cell r="E1239">
            <v>3.43</v>
          </cell>
          <cell r="F1239">
            <v>7.53</v>
          </cell>
        </row>
        <row r="1240">
          <cell r="A1240">
            <v>81182</v>
          </cell>
          <cell r="B1240" t="str">
            <v>BUCHA DE REDUCAO SOLDAVEL LONGA 60 X 32 mm</v>
          </cell>
          <cell r="C1240" t="str">
            <v>Un</v>
          </cell>
          <cell r="D1240">
            <v>6.08</v>
          </cell>
          <cell r="E1240">
            <v>3.43</v>
          </cell>
          <cell r="F1240">
            <v>9.51</v>
          </cell>
        </row>
        <row r="1241">
          <cell r="A1241">
            <v>81183</v>
          </cell>
          <cell r="B1241" t="str">
            <v>BUCHA DE REDUCAO SOLDAVEL LONGA 60 X 40 mm</v>
          </cell>
          <cell r="C1241" t="str">
            <v>Un</v>
          </cell>
          <cell r="D1241">
            <v>5.9</v>
          </cell>
          <cell r="E1241">
            <v>4.64</v>
          </cell>
          <cell r="F1241">
            <v>10.54</v>
          </cell>
        </row>
        <row r="1242">
          <cell r="A1242">
            <v>81184</v>
          </cell>
          <cell r="B1242" t="str">
            <v>BUCHA DE REDUCAO SOLDAVEL LONGA 60 X 50 mm</v>
          </cell>
          <cell r="C1242" t="str">
            <v>Un</v>
          </cell>
          <cell r="D1242">
            <v>6.6</v>
          </cell>
          <cell r="E1242">
            <v>4.64</v>
          </cell>
          <cell r="F1242">
            <v>11.24</v>
          </cell>
        </row>
        <row r="1243">
          <cell r="A1243">
            <v>81200</v>
          </cell>
          <cell r="B1243" t="str">
            <v>N I P E L S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>
            <v>81201</v>
          </cell>
          <cell r="B1244" t="str">
            <v>NIPLE COM ROSCA DIAMETRO 1/2"</v>
          </cell>
          <cell r="C1244" t="str">
            <v>Un</v>
          </cell>
          <cell r="D1244">
            <v>0.5</v>
          </cell>
          <cell r="E1244">
            <v>4.89</v>
          </cell>
          <cell r="F1244">
            <v>5.39</v>
          </cell>
        </row>
        <row r="1245">
          <cell r="A1245">
            <v>81202</v>
          </cell>
          <cell r="B1245" t="str">
            <v>NIPLE COM ROSCA DIAMETRO 3/4"</v>
          </cell>
          <cell r="C1245" t="str">
            <v>Un</v>
          </cell>
          <cell r="D1245">
            <v>0.8</v>
          </cell>
          <cell r="E1245">
            <v>4.89</v>
          </cell>
          <cell r="F1245">
            <v>5.69</v>
          </cell>
        </row>
        <row r="1246">
          <cell r="A1246">
            <v>81203</v>
          </cell>
          <cell r="B1246" t="str">
            <v>NIPLE COM ROSCA DIAMETRO 1"</v>
          </cell>
          <cell r="C1246" t="str">
            <v>Un</v>
          </cell>
          <cell r="D1246">
            <v>1.13</v>
          </cell>
          <cell r="E1246">
            <v>4.89</v>
          </cell>
          <cell r="F1246">
            <v>6.02</v>
          </cell>
        </row>
        <row r="1247">
          <cell r="A1247">
            <v>81204</v>
          </cell>
          <cell r="B1247" t="str">
            <v>NIPLE COM ROSCA DIAMETRO 1.1/4"</v>
          </cell>
          <cell r="C1247" t="str">
            <v>Un</v>
          </cell>
          <cell r="D1247">
            <v>3.4</v>
          </cell>
          <cell r="E1247">
            <v>8.55</v>
          </cell>
          <cell r="F1247">
            <v>11.95</v>
          </cell>
        </row>
        <row r="1248">
          <cell r="A1248">
            <v>81205</v>
          </cell>
          <cell r="B1248" t="str">
            <v>NIPLE COM ROSCA DIAMETRO 1.1/2"</v>
          </cell>
          <cell r="C1248" t="str">
            <v>Un</v>
          </cell>
          <cell r="D1248">
            <v>3.51</v>
          </cell>
          <cell r="E1248">
            <v>8.55</v>
          </cell>
          <cell r="F1248">
            <v>12.06</v>
          </cell>
        </row>
        <row r="1249">
          <cell r="A1249">
            <v>81206</v>
          </cell>
          <cell r="B1249" t="str">
            <v>NIPLE COM ROSCA DIAMETRO 2"</v>
          </cell>
          <cell r="C1249" t="str">
            <v>Un</v>
          </cell>
          <cell r="D1249">
            <v>7.7</v>
          </cell>
          <cell r="E1249">
            <v>8.55</v>
          </cell>
          <cell r="F1249">
            <v>16.25</v>
          </cell>
        </row>
        <row r="1250">
          <cell r="A1250">
            <v>81207</v>
          </cell>
          <cell r="B1250" t="str">
            <v>NIPLE COM ROSCA DIAMETRO 2.1/2"</v>
          </cell>
          <cell r="C1250" t="str">
            <v>Un</v>
          </cell>
          <cell r="D1250">
            <v>13</v>
          </cell>
          <cell r="E1250">
            <v>9.77</v>
          </cell>
          <cell r="F1250">
            <v>22.77</v>
          </cell>
        </row>
        <row r="1251">
          <cell r="A1251">
            <v>81208</v>
          </cell>
          <cell r="B1251" t="str">
            <v>NIPLE COM ROSCA DIAMETRO 3"</v>
          </cell>
          <cell r="C1251" t="str">
            <v>Un</v>
          </cell>
          <cell r="D1251">
            <v>25</v>
          </cell>
          <cell r="E1251">
            <v>9.77</v>
          </cell>
          <cell r="F1251">
            <v>34.77</v>
          </cell>
        </row>
        <row r="1252">
          <cell r="A1252">
            <v>81209</v>
          </cell>
          <cell r="B1252" t="str">
            <v>NIPLE COM ROSCA DIAMETRO 4"</v>
          </cell>
          <cell r="C1252" t="str">
            <v>Un</v>
          </cell>
          <cell r="D1252">
            <v>30</v>
          </cell>
          <cell r="E1252">
            <v>12.22</v>
          </cell>
          <cell r="F1252">
            <v>42.22</v>
          </cell>
        </row>
        <row r="1253">
          <cell r="A1253">
            <v>81230</v>
          </cell>
          <cell r="B1253" t="str">
            <v>C A P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>
            <v>81231</v>
          </cell>
          <cell r="B1254" t="str">
            <v>CAP PVC ROSCAVEL DIAMETRO 1/2" (20 mm)</v>
          </cell>
          <cell r="C1254" t="str">
            <v>Un</v>
          </cell>
          <cell r="D1254">
            <v>0.72</v>
          </cell>
          <cell r="E1254">
            <v>2.2</v>
          </cell>
          <cell r="F1254">
            <v>2.92</v>
          </cell>
        </row>
        <row r="1255">
          <cell r="A1255">
            <v>81232</v>
          </cell>
          <cell r="B1255" t="str">
            <v>CAP PVC ROSCAVEL DIAMETRO 3/4" (25 mm)</v>
          </cell>
          <cell r="C1255" t="str">
            <v>Un</v>
          </cell>
          <cell r="D1255">
            <v>1.21</v>
          </cell>
          <cell r="E1255">
            <v>2.2</v>
          </cell>
          <cell r="F1255">
            <v>3.41</v>
          </cell>
        </row>
        <row r="1256">
          <cell r="A1256">
            <v>81233</v>
          </cell>
          <cell r="B1256" t="str">
            <v>CAP PVC ROSCAVEL DIAMETRO 1" (32 mm)</v>
          </cell>
          <cell r="C1256" t="str">
            <v>Un</v>
          </cell>
          <cell r="D1256">
            <v>1.86</v>
          </cell>
          <cell r="E1256">
            <v>2.2</v>
          </cell>
          <cell r="F1256">
            <v>4.06</v>
          </cell>
        </row>
        <row r="1257">
          <cell r="A1257">
            <v>81234</v>
          </cell>
          <cell r="B1257" t="str">
            <v>CAP PVC ROSCAVEL DIAMETRO 1.1/4" (40 mm)</v>
          </cell>
          <cell r="C1257" t="str">
            <v>Un</v>
          </cell>
          <cell r="D1257">
            <v>6.98</v>
          </cell>
          <cell r="E1257">
            <v>3.43</v>
          </cell>
          <cell r="F1257">
            <v>10.41</v>
          </cell>
        </row>
        <row r="1258">
          <cell r="A1258">
            <v>81235</v>
          </cell>
          <cell r="B1258" t="str">
            <v>CAP PVC ROSCAVEL DIAMETRO 1.1/2"</v>
          </cell>
          <cell r="C1258" t="str">
            <v>Un</v>
          </cell>
          <cell r="D1258">
            <v>7.09</v>
          </cell>
          <cell r="E1258">
            <v>3.43</v>
          </cell>
          <cell r="F1258">
            <v>10.52</v>
          </cell>
        </row>
        <row r="1259">
          <cell r="A1259">
            <v>81236</v>
          </cell>
          <cell r="B1259" t="str">
            <v>CAP PVC ROSCAVEL DIAMETRO 2"</v>
          </cell>
          <cell r="C1259" t="str">
            <v>Un</v>
          </cell>
          <cell r="D1259">
            <v>9.9</v>
          </cell>
          <cell r="E1259">
            <v>3.43</v>
          </cell>
          <cell r="F1259">
            <v>13.33</v>
          </cell>
        </row>
        <row r="1260">
          <cell r="A1260">
            <v>81250</v>
          </cell>
          <cell r="B1260" t="str">
            <v>CAP PVC SOLDAVEL 20 mm</v>
          </cell>
          <cell r="C1260" t="str">
            <v>Un</v>
          </cell>
          <cell r="D1260">
            <v>0.74</v>
          </cell>
          <cell r="E1260">
            <v>1.1</v>
          </cell>
          <cell r="F1260">
            <v>1.84</v>
          </cell>
        </row>
        <row r="1261">
          <cell r="A1261">
            <v>81251</v>
          </cell>
          <cell r="B1261" t="str">
            <v>CAP SOLD. DIAMETRO 25 mm</v>
          </cell>
          <cell r="C1261" t="str">
            <v>Un</v>
          </cell>
          <cell r="D1261">
            <v>0.75</v>
          </cell>
          <cell r="E1261">
            <v>1.1</v>
          </cell>
          <cell r="F1261">
            <v>1.85</v>
          </cell>
        </row>
        <row r="1262">
          <cell r="A1262">
            <v>81252</v>
          </cell>
          <cell r="B1262" t="str">
            <v>CAP PVC SOLDAVEL 32 mm</v>
          </cell>
          <cell r="C1262" t="str">
            <v>Un</v>
          </cell>
          <cell r="D1262">
            <v>1.27</v>
          </cell>
          <cell r="E1262">
            <v>1.1</v>
          </cell>
          <cell r="F1262">
            <v>2.37</v>
          </cell>
        </row>
        <row r="1263">
          <cell r="A1263">
            <v>81253</v>
          </cell>
          <cell r="B1263" t="str">
            <v>CAP PVC SOLDAVEL DIAMETRO 40 mm</v>
          </cell>
          <cell r="C1263" t="str">
            <v>Un</v>
          </cell>
          <cell r="D1263">
            <v>2.26</v>
          </cell>
          <cell r="E1263">
            <v>1.71</v>
          </cell>
          <cell r="F1263">
            <v>3.97</v>
          </cell>
        </row>
        <row r="1264">
          <cell r="A1264">
            <v>81254</v>
          </cell>
          <cell r="B1264" t="str">
            <v>CAP PVC SOLDAVEL DIAMETRO 50 mm</v>
          </cell>
          <cell r="C1264" t="str">
            <v>Un</v>
          </cell>
          <cell r="D1264">
            <v>3.28</v>
          </cell>
          <cell r="E1264">
            <v>3.43</v>
          </cell>
          <cell r="F1264">
            <v>6.71</v>
          </cell>
        </row>
        <row r="1265">
          <cell r="A1265">
            <v>81255</v>
          </cell>
          <cell r="B1265" t="str">
            <v>CAP PVC SOLDAVEL DIAMETRO 60 mm</v>
          </cell>
          <cell r="C1265" t="str">
            <v>Un</v>
          </cell>
          <cell r="D1265">
            <v>6.37</v>
          </cell>
          <cell r="E1265">
            <v>3.43</v>
          </cell>
          <cell r="F1265">
            <v>9.8</v>
          </cell>
        </row>
        <row r="1266">
          <cell r="A1266" t="str">
            <v>Código auxiliar</v>
          </cell>
          <cell r="B1266" t="str">
            <v>Serviço</v>
          </cell>
          <cell r="C1266" t="str">
            <v>Unidade</v>
          </cell>
          <cell r="D1266" t="str">
            <v>Material</v>
          </cell>
          <cell r="E1266" t="str">
            <v>Mão-de-obra</v>
          </cell>
          <cell r="F1266" t="str">
            <v>Total</v>
          </cell>
        </row>
        <row r="1267">
          <cell r="A1267">
            <v>81256</v>
          </cell>
          <cell r="B1267" t="str">
            <v>CAP PVC SOLDAVEL DIAMETRO 75 mm</v>
          </cell>
          <cell r="C1267" t="str">
            <v>Un</v>
          </cell>
          <cell r="D1267">
            <v>11.71</v>
          </cell>
          <cell r="E1267">
            <v>4.64</v>
          </cell>
          <cell r="F1267">
            <v>16.35</v>
          </cell>
        </row>
        <row r="1268">
          <cell r="A1268">
            <v>81257</v>
          </cell>
          <cell r="B1268" t="str">
            <v>CAP PVC SOLDAVEL DIAMETRO 85 mm</v>
          </cell>
          <cell r="C1268" t="str">
            <v>Un</v>
          </cell>
          <cell r="D1268">
            <v>27.76</v>
          </cell>
          <cell r="E1268">
            <v>4.52</v>
          </cell>
          <cell r="F1268">
            <v>32.28</v>
          </cell>
        </row>
        <row r="1269">
          <cell r="A1269">
            <v>81258</v>
          </cell>
          <cell r="B1269" t="str">
            <v>CAP PVC SOLDAVEL DIAMETRO 110 mm</v>
          </cell>
          <cell r="C1269" t="str">
            <v>Un</v>
          </cell>
          <cell r="D1269">
            <v>36.81</v>
          </cell>
          <cell r="E1269">
            <v>5.62</v>
          </cell>
          <cell r="F1269">
            <v>42.43</v>
          </cell>
        </row>
        <row r="1270">
          <cell r="A1270">
            <v>81300</v>
          </cell>
          <cell r="B1270" t="str">
            <v>J O E L H O S</v>
          </cell>
          <cell r="D1270">
            <v>0</v>
          </cell>
          <cell r="E1270">
            <v>0</v>
          </cell>
          <cell r="F1270">
            <v>0</v>
          </cell>
        </row>
        <row r="1271">
          <cell r="A1271">
            <v>81301</v>
          </cell>
          <cell r="B1271" t="str">
            <v>JOELHO 45 GRAUS SOLDAVEL 20 mm</v>
          </cell>
          <cell r="C1271" t="str">
            <v>Un</v>
          </cell>
          <cell r="D1271">
            <v>0.52</v>
          </cell>
          <cell r="E1271">
            <v>4.4</v>
          </cell>
          <cell r="F1271">
            <v>4.92</v>
          </cell>
        </row>
        <row r="1272">
          <cell r="A1272">
            <v>81302</v>
          </cell>
          <cell r="B1272" t="str">
            <v>JOELHO 45 GRAUS SOLDAVEL 25 mm</v>
          </cell>
          <cell r="C1272" t="str">
            <v>Un</v>
          </cell>
          <cell r="D1272">
            <v>1</v>
          </cell>
          <cell r="E1272">
            <v>4.4</v>
          </cell>
          <cell r="F1272">
            <v>5.4</v>
          </cell>
        </row>
        <row r="1273">
          <cell r="A1273">
            <v>81303</v>
          </cell>
          <cell r="B1273" t="str">
            <v>JOELHO 45 GRAUS SOLDAVEL 32 mm</v>
          </cell>
          <cell r="C1273" t="str">
            <v>Un</v>
          </cell>
          <cell r="D1273">
            <v>2.6</v>
          </cell>
          <cell r="E1273">
            <v>4.4</v>
          </cell>
          <cell r="F1273">
            <v>7</v>
          </cell>
        </row>
        <row r="1274">
          <cell r="A1274">
            <v>81304</v>
          </cell>
          <cell r="B1274" t="str">
            <v>JOELHO 45 GRAUS SOLDAVEL 40 mm</v>
          </cell>
          <cell r="C1274" t="str">
            <v>Un</v>
          </cell>
          <cell r="D1274">
            <v>2.91</v>
          </cell>
          <cell r="E1274">
            <v>6.84</v>
          </cell>
          <cell r="F1274">
            <v>9.75</v>
          </cell>
        </row>
        <row r="1275">
          <cell r="A1275">
            <v>81305</v>
          </cell>
          <cell r="B1275" t="str">
            <v>JOELHO 45 GRAUS SOLDAVEL 50 mm</v>
          </cell>
          <cell r="C1275" t="str">
            <v>Un</v>
          </cell>
          <cell r="D1275">
            <v>4.5</v>
          </cell>
          <cell r="E1275">
            <v>6.84</v>
          </cell>
          <cell r="F1275">
            <v>11.34</v>
          </cell>
        </row>
        <row r="1276">
          <cell r="A1276">
            <v>81306</v>
          </cell>
          <cell r="B1276" t="str">
            <v>JOELHO 45 GRAUS SOLDAVEL 60 mm</v>
          </cell>
          <cell r="C1276" t="str">
            <v>Un</v>
          </cell>
          <cell r="D1276">
            <v>15.55</v>
          </cell>
          <cell r="E1276">
            <v>6.84</v>
          </cell>
          <cell r="F1276">
            <v>22.39</v>
          </cell>
        </row>
        <row r="1277">
          <cell r="A1277">
            <v>81307</v>
          </cell>
          <cell r="B1277" t="str">
            <v>JOELHO 45 GRAUS SOLDAVEL 75 mm</v>
          </cell>
          <cell r="C1277" t="str">
            <v>Un</v>
          </cell>
          <cell r="D1277">
            <v>32.5</v>
          </cell>
          <cell r="E1277">
            <v>9.05</v>
          </cell>
          <cell r="F1277">
            <v>41.55</v>
          </cell>
        </row>
        <row r="1278">
          <cell r="A1278">
            <v>81308</v>
          </cell>
          <cell r="B1278" t="str">
            <v>JOELHO 45 GRAUS SOLDAVEL 85 mm</v>
          </cell>
          <cell r="C1278" t="str">
            <v>Un</v>
          </cell>
          <cell r="D1278">
            <v>34</v>
          </cell>
          <cell r="E1278">
            <v>9.05</v>
          </cell>
          <cell r="F1278">
            <v>43.05</v>
          </cell>
        </row>
        <row r="1279">
          <cell r="A1279">
            <v>81309</v>
          </cell>
          <cell r="B1279" t="str">
            <v>JOELHO 45 GRAUS SOLDAVEL 110 mm</v>
          </cell>
          <cell r="C1279" t="str">
            <v>Un</v>
          </cell>
          <cell r="D1279">
            <v>104.15</v>
          </cell>
          <cell r="E1279">
            <v>11</v>
          </cell>
          <cell r="F1279">
            <v>115.15</v>
          </cell>
        </row>
        <row r="1280">
          <cell r="A1280">
            <v>81320</v>
          </cell>
          <cell r="B1280" t="str">
            <v>JOELHO 90 GRAUS SOLDAVEL DIAMETRO 20 MM</v>
          </cell>
          <cell r="C1280" t="str">
            <v>Un</v>
          </cell>
          <cell r="D1280">
            <v>0.36</v>
          </cell>
          <cell r="E1280">
            <v>4.4</v>
          </cell>
          <cell r="F1280">
            <v>4.76</v>
          </cell>
        </row>
        <row r="1281">
          <cell r="A1281">
            <v>81321</v>
          </cell>
          <cell r="B1281" t="str">
            <v>JOELHO 90 GRAUS SOLDAVEL DIAMETRO 25 MM</v>
          </cell>
          <cell r="C1281" t="str">
            <v>Un</v>
          </cell>
          <cell r="D1281">
            <v>0.52</v>
          </cell>
          <cell r="E1281">
            <v>4.4</v>
          </cell>
          <cell r="F1281">
            <v>4.92</v>
          </cell>
        </row>
        <row r="1282">
          <cell r="A1282">
            <v>81322</v>
          </cell>
          <cell r="B1282" t="str">
            <v>JOELHO 90 GRAUS SOLDAVEL DIAMETRO 32 MM (1")</v>
          </cell>
          <cell r="C1282" t="str">
            <v>Un</v>
          </cell>
          <cell r="D1282">
            <v>1.3</v>
          </cell>
          <cell r="E1282">
            <v>4.4</v>
          </cell>
          <cell r="F1282">
            <v>5.7</v>
          </cell>
        </row>
        <row r="1283">
          <cell r="A1283">
            <v>81323</v>
          </cell>
          <cell r="B1283" t="str">
            <v>JOELHO 90 GRAUS SOLDAVEL DIAMETRO 40 mm (1.1/4")</v>
          </cell>
          <cell r="C1283" t="str">
            <v>Un</v>
          </cell>
          <cell r="D1283">
            <v>3.2</v>
          </cell>
          <cell r="E1283">
            <v>6.84</v>
          </cell>
          <cell r="F1283">
            <v>10.04</v>
          </cell>
        </row>
        <row r="1284">
          <cell r="A1284">
            <v>81324</v>
          </cell>
          <cell r="B1284" t="str">
            <v>JOELHO 90 GRAUS SOLDAVEL 50 mm (MARROM)</v>
          </cell>
          <cell r="C1284" t="str">
            <v>Un</v>
          </cell>
          <cell r="D1284">
            <v>3.8</v>
          </cell>
          <cell r="E1284">
            <v>6.84</v>
          </cell>
          <cell r="F1284">
            <v>10.64</v>
          </cell>
        </row>
        <row r="1285">
          <cell r="A1285">
            <v>81325</v>
          </cell>
          <cell r="B1285" t="str">
            <v>JOELHO 90 GRAUS SOLDAVEL DIAMETRO 60 mm</v>
          </cell>
          <cell r="C1285" t="str">
            <v>Un</v>
          </cell>
          <cell r="D1285">
            <v>16.09</v>
          </cell>
          <cell r="E1285">
            <v>6.84</v>
          </cell>
          <cell r="F1285">
            <v>22.93</v>
          </cell>
        </row>
        <row r="1286">
          <cell r="A1286">
            <v>81326</v>
          </cell>
          <cell r="B1286" t="str">
            <v>JOELHO 90 GRAUS SOLDAVEL DIAMETRO 75 mm</v>
          </cell>
          <cell r="C1286" t="str">
            <v>Un</v>
          </cell>
          <cell r="D1286">
            <v>51</v>
          </cell>
          <cell r="E1286">
            <v>9.05</v>
          </cell>
          <cell r="F1286">
            <v>60.05</v>
          </cell>
        </row>
        <row r="1287">
          <cell r="A1287">
            <v>81327</v>
          </cell>
          <cell r="B1287" t="str">
            <v>JOELHO 90 GRAUS SOLDAVEL DIAMETRO 85 mm</v>
          </cell>
          <cell r="C1287" t="str">
            <v>Un</v>
          </cell>
          <cell r="D1287">
            <v>54.6</v>
          </cell>
          <cell r="E1287">
            <v>9.05</v>
          </cell>
          <cell r="F1287">
            <v>63.65</v>
          </cell>
        </row>
        <row r="1288">
          <cell r="A1288">
            <v>81328</v>
          </cell>
          <cell r="B1288" t="str">
            <v>JOELHO 90 GRAUS SOLDAVEL DIAMETRO 110 mm (MARROM)</v>
          </cell>
          <cell r="C1288" t="str">
            <v>Un</v>
          </cell>
          <cell r="D1288">
            <v>107</v>
          </cell>
          <cell r="E1288">
            <v>11</v>
          </cell>
          <cell r="F1288">
            <v>118</v>
          </cell>
        </row>
        <row r="1289">
          <cell r="A1289">
            <v>81340</v>
          </cell>
          <cell r="B1289" t="str">
            <v>JOELHO REDUCAO 90 GR.SOLD. 32 mm X 25 mm</v>
          </cell>
          <cell r="C1289" t="str">
            <v>Un</v>
          </cell>
          <cell r="D1289">
            <v>2.65</v>
          </cell>
          <cell r="E1289">
            <v>6.84</v>
          </cell>
          <cell r="F1289">
            <v>9.49</v>
          </cell>
        </row>
        <row r="1290">
          <cell r="A1290">
            <v>81341</v>
          </cell>
          <cell r="B1290" t="str">
            <v>JOELHO 90 GRAUS ROSCAVEL 1/2" (MARROM)</v>
          </cell>
          <cell r="C1290" t="str">
            <v>Un</v>
          </cell>
          <cell r="D1290">
            <v>0.38</v>
          </cell>
          <cell r="E1290">
            <v>5.38</v>
          </cell>
          <cell r="F1290">
            <v>5.76</v>
          </cell>
        </row>
        <row r="1291">
          <cell r="A1291">
            <v>81342</v>
          </cell>
          <cell r="B1291" t="str">
            <v>JOELHO 90 GRAUS ROSCAVEL DIAMETRO 3/4"</v>
          </cell>
          <cell r="C1291" t="str">
            <v>Un</v>
          </cell>
          <cell r="D1291">
            <v>1.52</v>
          </cell>
          <cell r="E1291">
            <v>5.38</v>
          </cell>
          <cell r="F1291">
            <v>6.9</v>
          </cell>
        </row>
        <row r="1292">
          <cell r="A1292">
            <v>81343</v>
          </cell>
          <cell r="B1292" t="str">
            <v>JOELHO 90 GRAUS ROSCAVEL DIAMETRO 1"</v>
          </cell>
          <cell r="C1292" t="str">
            <v>Un</v>
          </cell>
          <cell r="D1292">
            <v>2.52</v>
          </cell>
          <cell r="E1292">
            <v>5.38</v>
          </cell>
          <cell r="F1292">
            <v>7.9</v>
          </cell>
        </row>
        <row r="1293">
          <cell r="A1293">
            <v>81350</v>
          </cell>
          <cell r="B1293" t="str">
            <v>JOELHO 90 GRAUS SOLDAVEL/ROSCA DIAM.20 X 1/2"</v>
          </cell>
          <cell r="C1293" t="str">
            <v>Un</v>
          </cell>
          <cell r="D1293">
            <v>0.9</v>
          </cell>
          <cell r="E1293">
            <v>4.89</v>
          </cell>
          <cell r="F1293">
            <v>5.79</v>
          </cell>
        </row>
        <row r="1294">
          <cell r="A1294">
            <v>81351</v>
          </cell>
          <cell r="B1294" t="str">
            <v>JOELHO 90 GRAUS SOLD./ROSCA 25 X 3/4"</v>
          </cell>
          <cell r="C1294" t="str">
            <v>Un</v>
          </cell>
          <cell r="D1294">
            <v>1.09</v>
          </cell>
          <cell r="E1294">
            <v>4.89</v>
          </cell>
          <cell r="F1294">
            <v>5.98</v>
          </cell>
        </row>
        <row r="1295">
          <cell r="A1295">
            <v>81360</v>
          </cell>
          <cell r="B1295" t="str">
            <v>JOELHO RED.90 GRAUS SOLD.C/BUCHA LATAO 25X1/2"</v>
          </cell>
          <cell r="C1295" t="str">
            <v>Un</v>
          </cell>
          <cell r="D1295">
            <v>3.64</v>
          </cell>
          <cell r="E1295">
            <v>4.4</v>
          </cell>
          <cell r="F1295">
            <v>8.04</v>
          </cell>
        </row>
        <row r="1296">
          <cell r="A1296">
            <v>81361</v>
          </cell>
          <cell r="B1296" t="str">
            <v>JOELHO REDUCAO 90 GRAUS SOLD./ROSCA 25 X 1/2"</v>
          </cell>
          <cell r="C1296" t="str">
            <v>Un</v>
          </cell>
          <cell r="D1296">
            <v>1.36</v>
          </cell>
          <cell r="E1296">
            <v>4.89</v>
          </cell>
          <cell r="F1296">
            <v>6.25</v>
          </cell>
        </row>
        <row r="1297">
          <cell r="A1297">
            <v>81368</v>
          </cell>
          <cell r="B1297" t="str">
            <v>JOELHO 90 GRAUS SOLD.C/BUCHA LATAO 20 X 1/2"</v>
          </cell>
          <cell r="C1297" t="str">
            <v>Un</v>
          </cell>
          <cell r="D1297">
            <v>3.48</v>
          </cell>
          <cell r="E1297">
            <v>4.4</v>
          </cell>
          <cell r="F1297">
            <v>7.88</v>
          </cell>
        </row>
        <row r="1298">
          <cell r="A1298">
            <v>81369</v>
          </cell>
          <cell r="B1298" t="str">
            <v>JOELHO 90 GRAUS SOLD. C/BUCHA LATAO 25 X 3/4"</v>
          </cell>
          <cell r="C1298" t="str">
            <v>Un</v>
          </cell>
          <cell r="D1298">
            <v>4.62</v>
          </cell>
          <cell r="E1298">
            <v>4.4</v>
          </cell>
          <cell r="F1298">
            <v>9.02</v>
          </cell>
        </row>
        <row r="1299">
          <cell r="A1299">
            <v>81375</v>
          </cell>
          <cell r="B1299" t="str">
            <v>JOELHO RED.90 GR.C/ROSCA E BUC.LATAO 3/4"X1/2"</v>
          </cell>
          <cell r="C1299" t="str">
            <v>Un</v>
          </cell>
          <cell r="D1299">
            <v>3.69</v>
          </cell>
          <cell r="E1299">
            <v>5.38</v>
          </cell>
          <cell r="F1299">
            <v>9.07</v>
          </cell>
        </row>
        <row r="1300">
          <cell r="A1300">
            <v>81376</v>
          </cell>
          <cell r="B1300" t="str">
            <v>JOELHO DE REDUCAO 90 GRAUS SOLD.DIAM.25X20MM</v>
          </cell>
          <cell r="C1300" t="str">
            <v>Un</v>
          </cell>
          <cell r="D1300">
            <v>1.2</v>
          </cell>
          <cell r="E1300">
            <v>4.4</v>
          </cell>
          <cell r="F1300">
            <v>5.6</v>
          </cell>
        </row>
        <row r="1301">
          <cell r="A1301">
            <v>81380</v>
          </cell>
          <cell r="B1301" t="str">
            <v>JOELHO 90 GRAUS C/ROSCA E BUCHA LATAO DIAM.1/2"</v>
          </cell>
          <cell r="C1301" t="str">
            <v>Un</v>
          </cell>
          <cell r="D1301">
            <v>3.77</v>
          </cell>
          <cell r="E1301">
            <v>5.38</v>
          </cell>
          <cell r="F1301">
            <v>9.15</v>
          </cell>
        </row>
        <row r="1302">
          <cell r="A1302">
            <v>81381</v>
          </cell>
          <cell r="B1302" t="str">
            <v>JOELHO 90 GRAUS C/ROSCA E BUCHA LATAO DIAM. 3/4</v>
          </cell>
          <cell r="C1302" t="str">
            <v>Un</v>
          </cell>
          <cell r="D1302">
            <v>3.99</v>
          </cell>
          <cell r="E1302">
            <v>5.38</v>
          </cell>
          <cell r="F1302">
            <v>9.37</v>
          </cell>
        </row>
        <row r="1303">
          <cell r="A1303">
            <v>81400</v>
          </cell>
          <cell r="B1303" t="str">
            <v>T E</v>
          </cell>
          <cell r="D1303">
            <v>0</v>
          </cell>
          <cell r="E1303">
            <v>0</v>
          </cell>
          <cell r="F1303">
            <v>0</v>
          </cell>
        </row>
        <row r="1304">
          <cell r="A1304">
            <v>81401</v>
          </cell>
          <cell r="B1304" t="str">
            <v>TE 90 GRAUS SOLDAVEL DIAMETRO 20 mm</v>
          </cell>
          <cell r="C1304" t="str">
            <v>Un</v>
          </cell>
          <cell r="D1304">
            <v>0.63</v>
          </cell>
          <cell r="E1304">
            <v>4.64</v>
          </cell>
          <cell r="F1304">
            <v>5.27</v>
          </cell>
        </row>
        <row r="1305">
          <cell r="A1305">
            <v>81402</v>
          </cell>
          <cell r="B1305" t="str">
            <v>TE 90 GRAUS SOLDAVEL DIAMETRO 25 mm</v>
          </cell>
          <cell r="C1305" t="str">
            <v>Un</v>
          </cell>
          <cell r="D1305">
            <v>0.7</v>
          </cell>
          <cell r="E1305">
            <v>4.64</v>
          </cell>
          <cell r="F1305">
            <v>5.34</v>
          </cell>
        </row>
        <row r="1306">
          <cell r="A1306">
            <v>81403</v>
          </cell>
          <cell r="B1306" t="str">
            <v>TE 90 GRAUS SOLDAVEL DIAMETRO 32 mm</v>
          </cell>
          <cell r="C1306" t="str">
            <v>Un</v>
          </cell>
          <cell r="D1306">
            <v>2.1</v>
          </cell>
          <cell r="E1306">
            <v>4.64</v>
          </cell>
          <cell r="F1306">
            <v>6.74</v>
          </cell>
        </row>
        <row r="1307">
          <cell r="A1307">
            <v>81404</v>
          </cell>
          <cell r="B1307" t="str">
            <v>TE 90 GRAUS SOLDAVEL DIAMETRO 40 mm</v>
          </cell>
          <cell r="C1307" t="str">
            <v>Un</v>
          </cell>
          <cell r="D1307">
            <v>5.1</v>
          </cell>
          <cell r="E1307">
            <v>7.33</v>
          </cell>
          <cell r="F1307">
            <v>12.43</v>
          </cell>
        </row>
        <row r="1308">
          <cell r="A1308">
            <v>81405</v>
          </cell>
          <cell r="B1308" t="str">
            <v>TE 90 GRAUS SOLDAVEL DIAMETRO 50 mm</v>
          </cell>
          <cell r="C1308" t="str">
            <v>Un</v>
          </cell>
          <cell r="D1308">
            <v>5.58</v>
          </cell>
          <cell r="E1308">
            <v>7.33</v>
          </cell>
          <cell r="F1308">
            <v>12.91</v>
          </cell>
        </row>
        <row r="1309">
          <cell r="A1309">
            <v>81406</v>
          </cell>
          <cell r="B1309" t="str">
            <v>TE 90 GRAUS SOLDAVEL DIMETRO 60 mm</v>
          </cell>
          <cell r="C1309" t="str">
            <v>Un</v>
          </cell>
          <cell r="D1309">
            <v>17.32</v>
          </cell>
          <cell r="E1309">
            <v>7.33</v>
          </cell>
          <cell r="F1309">
            <v>24.65</v>
          </cell>
        </row>
        <row r="1310">
          <cell r="A1310">
            <v>81407</v>
          </cell>
          <cell r="B1310" t="str">
            <v>TE 90 GRAUS SOLDAVEL DIAMETRO 75 mm</v>
          </cell>
          <cell r="C1310" t="str">
            <v>Un</v>
          </cell>
          <cell r="D1310">
            <v>30</v>
          </cell>
          <cell r="E1310">
            <v>11</v>
          </cell>
          <cell r="F1310">
            <v>41</v>
          </cell>
        </row>
        <row r="1311">
          <cell r="A1311">
            <v>81408</v>
          </cell>
          <cell r="B1311" t="str">
            <v>TE 90 GRAUS SOLDAVEL DIAMETRO 85 mm</v>
          </cell>
          <cell r="C1311" t="str">
            <v>Un</v>
          </cell>
          <cell r="D1311">
            <v>44.5</v>
          </cell>
          <cell r="E1311">
            <v>11</v>
          </cell>
          <cell r="F1311">
            <v>55.5</v>
          </cell>
        </row>
        <row r="1312">
          <cell r="A1312">
            <v>81409</v>
          </cell>
          <cell r="B1312" t="str">
            <v>TE 90 GRAUS SOLDAVEL DIAMETRO 110 mm</v>
          </cell>
          <cell r="C1312" t="str">
            <v>Un</v>
          </cell>
          <cell r="D1312">
            <v>88.5</v>
          </cell>
          <cell r="E1312">
            <v>13.44</v>
          </cell>
          <cell r="F1312">
            <v>101.94</v>
          </cell>
        </row>
        <row r="1313">
          <cell r="A1313">
            <v>81420</v>
          </cell>
          <cell r="B1313" t="str">
            <v>TE DE REDUCAO 90 GRAUS SOLDAVEL 25 X 20 mm</v>
          </cell>
          <cell r="C1313" t="str">
            <v>Un</v>
          </cell>
          <cell r="D1313">
            <v>1.98</v>
          </cell>
          <cell r="E1313">
            <v>4.64</v>
          </cell>
          <cell r="F1313">
            <v>6.62</v>
          </cell>
        </row>
        <row r="1314">
          <cell r="A1314">
            <v>81421</v>
          </cell>
          <cell r="B1314" t="str">
            <v>TE REDUCAO 90 GRAUS SOLDAVEL 32 X 25 mm</v>
          </cell>
          <cell r="C1314" t="str">
            <v>Un</v>
          </cell>
          <cell r="D1314">
            <v>3.6</v>
          </cell>
          <cell r="E1314">
            <v>4.64</v>
          </cell>
          <cell r="F1314">
            <v>8.24</v>
          </cell>
        </row>
        <row r="1315">
          <cell r="A1315">
            <v>81422</v>
          </cell>
          <cell r="B1315" t="str">
            <v>TE REDUCAO 90 GRAUS SOLDAVEL 40 X 32 mm</v>
          </cell>
          <cell r="C1315" t="str">
            <v>Un</v>
          </cell>
          <cell r="D1315">
            <v>5</v>
          </cell>
          <cell r="E1315">
            <v>7.33</v>
          </cell>
          <cell r="F1315">
            <v>12.33</v>
          </cell>
        </row>
        <row r="1316">
          <cell r="A1316">
            <v>81423</v>
          </cell>
          <cell r="B1316" t="str">
            <v>TE DE REDUCAO 90 GRAUS SOLD.50 X 20 MM</v>
          </cell>
          <cell r="C1316" t="str">
            <v>Un</v>
          </cell>
          <cell r="D1316">
            <v>7.7</v>
          </cell>
          <cell r="E1316">
            <v>7.33</v>
          </cell>
          <cell r="F1316">
            <v>15.03</v>
          </cell>
        </row>
        <row r="1317">
          <cell r="A1317">
            <v>81424</v>
          </cell>
          <cell r="B1317" t="str">
            <v>TE REDUCAO 90 GRAUS SOLDAVEL 50 X 25 mm</v>
          </cell>
          <cell r="C1317" t="str">
            <v>Un</v>
          </cell>
          <cell r="D1317">
            <v>5.4</v>
          </cell>
          <cell r="E1317">
            <v>7.33</v>
          </cell>
          <cell r="F1317">
            <v>12.73</v>
          </cell>
        </row>
        <row r="1318">
          <cell r="A1318">
            <v>81425</v>
          </cell>
          <cell r="B1318" t="str">
            <v>TE REDUCAO 90 GRAUS SOLDAVEL 50 X 32 mm</v>
          </cell>
          <cell r="C1318" t="str">
            <v>Un</v>
          </cell>
          <cell r="D1318">
            <v>7.8</v>
          </cell>
          <cell r="E1318">
            <v>7.33</v>
          </cell>
          <cell r="F1318">
            <v>15.13</v>
          </cell>
        </row>
        <row r="1319">
          <cell r="A1319">
            <v>81426</v>
          </cell>
          <cell r="B1319" t="str">
            <v>TE REDUCAO 90 GRAUS SOLDAVEL 50 X 40 mm</v>
          </cell>
          <cell r="C1319" t="str">
            <v>Un</v>
          </cell>
          <cell r="D1319">
            <v>9</v>
          </cell>
          <cell r="E1319">
            <v>7.33</v>
          </cell>
          <cell r="F1319">
            <v>16.33</v>
          </cell>
        </row>
        <row r="1320">
          <cell r="A1320">
            <v>81427</v>
          </cell>
          <cell r="B1320" t="str">
            <v>TE DE REDUCAO 90 GRAUS SOLDAVEL 75 X 50 MM</v>
          </cell>
          <cell r="C1320" t="str">
            <v>Un</v>
          </cell>
          <cell r="D1320">
            <v>35.6</v>
          </cell>
          <cell r="E1320">
            <v>8.55</v>
          </cell>
          <cell r="F1320">
            <v>44.15</v>
          </cell>
        </row>
        <row r="1321">
          <cell r="A1321">
            <v>81428</v>
          </cell>
          <cell r="B1321" t="str">
            <v>TE DE REDUCAO 90 GRAUS SOLDAVEL 85 X 60 MM</v>
          </cell>
          <cell r="C1321" t="str">
            <v>Un</v>
          </cell>
          <cell r="D1321">
            <v>59.6</v>
          </cell>
          <cell r="E1321">
            <v>9.05</v>
          </cell>
          <cell r="F1321">
            <v>68.65</v>
          </cell>
        </row>
        <row r="1322">
          <cell r="A1322">
            <v>81429</v>
          </cell>
          <cell r="B1322" t="str">
            <v>TE DE REDUCAO 90 GRAUS SOLDAVEL 110 X 60 MM</v>
          </cell>
          <cell r="C1322" t="str">
            <v>Un</v>
          </cell>
          <cell r="D1322">
            <v>94.5</v>
          </cell>
          <cell r="E1322">
            <v>11.24</v>
          </cell>
          <cell r="F1322">
            <v>105.74</v>
          </cell>
        </row>
        <row r="1323">
          <cell r="A1323">
            <v>81439</v>
          </cell>
          <cell r="B1323" t="str">
            <v>TE REDUÇÃO 90º SOLD.C/ROSCA 32 X 32 X 3/4"</v>
          </cell>
          <cell r="C1323" t="str">
            <v>Un</v>
          </cell>
          <cell r="D1323">
            <v>5.74</v>
          </cell>
          <cell r="E1323">
            <v>5.13</v>
          </cell>
          <cell r="F1323">
            <v>10.87</v>
          </cell>
        </row>
        <row r="1324">
          <cell r="A1324">
            <v>81440</v>
          </cell>
          <cell r="B1324" t="str">
            <v>TE REDUCAO 90 GRAUS SOLD.C/ROSCA 25X25X1/2"</v>
          </cell>
          <cell r="C1324" t="str">
            <v>Un</v>
          </cell>
          <cell r="D1324">
            <v>2.4</v>
          </cell>
          <cell r="E1324">
            <v>4.64</v>
          </cell>
          <cell r="F1324">
            <v>7.04</v>
          </cell>
        </row>
        <row r="1325">
          <cell r="A1325">
            <v>81441</v>
          </cell>
          <cell r="B1325" t="str">
            <v>TE 90 GR.SOLD.C/ROSCA NA BOLSA CENT.20X20X1/2"</v>
          </cell>
          <cell r="C1325" t="str">
            <v>Un</v>
          </cell>
          <cell r="D1325">
            <v>1.57</v>
          </cell>
          <cell r="E1325">
            <v>4.89</v>
          </cell>
          <cell r="F1325">
            <v>6.46</v>
          </cell>
        </row>
        <row r="1326">
          <cell r="A1326">
            <v>81442</v>
          </cell>
          <cell r="B1326" t="str">
            <v>TE90 GR.SOLD.C/ROSCA NA BOLSA CENT.25X25X3/4"</v>
          </cell>
          <cell r="C1326" t="str">
            <v>Un</v>
          </cell>
          <cell r="D1326">
            <v>2.29</v>
          </cell>
          <cell r="E1326">
            <v>4.89</v>
          </cell>
          <cell r="F1326">
            <v>7.18</v>
          </cell>
        </row>
        <row r="1327">
          <cell r="A1327">
            <v>81443</v>
          </cell>
          <cell r="B1327" t="str">
            <v>TE 90 GR.SOLD.C/BUC.LATAO NA BOLSA CENT.20X20X1/2"</v>
          </cell>
          <cell r="C1327" t="str">
            <v>Un</v>
          </cell>
          <cell r="D1327">
            <v>5.76</v>
          </cell>
          <cell r="E1327">
            <v>4.64</v>
          </cell>
          <cell r="F1327">
            <v>10.4</v>
          </cell>
        </row>
        <row r="1328">
          <cell r="A1328">
            <v>81444</v>
          </cell>
          <cell r="B1328" t="str">
            <v>TE 90 GR.SOLD.C/BUC.LATAO NA BOLSA CENT.25X25X3/4"</v>
          </cell>
          <cell r="C1328" t="str">
            <v>Un</v>
          </cell>
          <cell r="D1328">
            <v>5.76</v>
          </cell>
          <cell r="E1328">
            <v>4.64</v>
          </cell>
          <cell r="F1328">
            <v>10.4</v>
          </cell>
        </row>
        <row r="1329">
          <cell r="A1329">
            <v>81445</v>
          </cell>
          <cell r="B1329" t="str">
            <v>TE RED.SOLD.90GR.BUC.LATAO BOLSA CENT.25X25X1/2"</v>
          </cell>
          <cell r="C1329" t="str">
            <v>Un</v>
          </cell>
          <cell r="D1329">
            <v>6.34</v>
          </cell>
          <cell r="E1329">
            <v>4.64</v>
          </cell>
          <cell r="F1329">
            <v>10.98</v>
          </cell>
        </row>
        <row r="1330">
          <cell r="A1330">
            <v>81460</v>
          </cell>
          <cell r="B1330" t="str">
            <v>U N I A O</v>
          </cell>
          <cell r="D1330">
            <v>0</v>
          </cell>
          <cell r="E1330">
            <v>0</v>
          </cell>
          <cell r="F1330">
            <v>0</v>
          </cell>
        </row>
        <row r="1331">
          <cell r="A1331">
            <v>81461</v>
          </cell>
          <cell r="B1331" t="str">
            <v>UNIAO SOLDAVEL DIAMETRO 20 mm</v>
          </cell>
          <cell r="C1331" t="str">
            <v>Un</v>
          </cell>
          <cell r="D1331">
            <v>3.2</v>
          </cell>
          <cell r="E1331">
            <v>2.2</v>
          </cell>
          <cell r="F1331">
            <v>5.4</v>
          </cell>
        </row>
        <row r="1332">
          <cell r="A1332">
            <v>81462</v>
          </cell>
          <cell r="B1332" t="str">
            <v>UNIAO SOLDAVEL DIAMETRO 25 mm</v>
          </cell>
          <cell r="C1332" t="str">
            <v>Un</v>
          </cell>
          <cell r="D1332">
            <v>4.1</v>
          </cell>
          <cell r="E1332">
            <v>2.2</v>
          </cell>
          <cell r="F1332">
            <v>6.3</v>
          </cell>
        </row>
        <row r="1333">
          <cell r="A1333">
            <v>81463</v>
          </cell>
          <cell r="B1333" t="str">
            <v>UNIAO SOLDAVEL DIAMETRO 32 mm</v>
          </cell>
          <cell r="C1333" t="str">
            <v>Un</v>
          </cell>
          <cell r="D1333">
            <v>6.9</v>
          </cell>
          <cell r="E1333">
            <v>2.2</v>
          </cell>
          <cell r="F1333">
            <v>9.1</v>
          </cell>
        </row>
        <row r="1334">
          <cell r="A1334">
            <v>81464</v>
          </cell>
          <cell r="B1334" t="str">
            <v>UNIAO SOLDAVEL DIAMETRO 40 mm</v>
          </cell>
          <cell r="C1334" t="str">
            <v>Un</v>
          </cell>
          <cell r="D1334">
            <v>12.6</v>
          </cell>
          <cell r="E1334">
            <v>3.43</v>
          </cell>
          <cell r="F1334">
            <v>16.03</v>
          </cell>
        </row>
        <row r="1335">
          <cell r="A1335">
            <v>81465</v>
          </cell>
          <cell r="B1335" t="str">
            <v>UNIAO SOLDAVEL DIAMETRO 50 mm</v>
          </cell>
          <cell r="C1335" t="str">
            <v>Un</v>
          </cell>
          <cell r="D1335">
            <v>16</v>
          </cell>
          <cell r="E1335">
            <v>3.43</v>
          </cell>
          <cell r="F1335">
            <v>19.43</v>
          </cell>
        </row>
        <row r="1336">
          <cell r="A1336">
            <v>81466</v>
          </cell>
          <cell r="B1336" t="str">
            <v>UNIAO SOLDAVEL DIAMETRO 60 mm</v>
          </cell>
          <cell r="C1336" t="str">
            <v>Un</v>
          </cell>
          <cell r="D1336">
            <v>36.7</v>
          </cell>
          <cell r="E1336">
            <v>3.43</v>
          </cell>
          <cell r="F1336">
            <v>40.13</v>
          </cell>
        </row>
        <row r="1337">
          <cell r="A1337">
            <v>81467</v>
          </cell>
          <cell r="B1337" t="str">
            <v>UNIAO SOLDAVEL DIAMETRO 75 mm</v>
          </cell>
          <cell r="C1337" t="str">
            <v>Un</v>
          </cell>
          <cell r="D1337">
            <v>71</v>
          </cell>
          <cell r="E1337">
            <v>4.64</v>
          </cell>
          <cell r="F1337">
            <v>75.64</v>
          </cell>
        </row>
        <row r="1338">
          <cell r="A1338">
            <v>81500</v>
          </cell>
          <cell r="B1338" t="str">
            <v>A D E S I V O S:</v>
          </cell>
          <cell r="D1338">
            <v>0</v>
          </cell>
          <cell r="E1338">
            <v>0</v>
          </cell>
          <cell r="F1338">
            <v>0</v>
          </cell>
        </row>
        <row r="1339">
          <cell r="A1339">
            <v>81501</v>
          </cell>
          <cell r="B1339" t="str">
            <v>ADESIVO PLASTICO - FRASCO 850 G</v>
          </cell>
          <cell r="C1339" t="str">
            <v>Un</v>
          </cell>
          <cell r="D1339">
            <v>28.7</v>
          </cell>
          <cell r="E1339">
            <v>0</v>
          </cell>
          <cell r="F1339">
            <v>28.7</v>
          </cell>
        </row>
        <row r="1340">
          <cell r="A1340">
            <v>81502</v>
          </cell>
          <cell r="B1340" t="str">
            <v>ADESIVO PLASTICO - BISNAGA 75 G</v>
          </cell>
          <cell r="C1340" t="str">
            <v>Un</v>
          </cell>
          <cell r="D1340">
            <v>3.45</v>
          </cell>
          <cell r="E1340">
            <v>0</v>
          </cell>
          <cell r="F1340">
            <v>3.45</v>
          </cell>
        </row>
        <row r="1341">
          <cell r="A1341">
            <v>81503</v>
          </cell>
          <cell r="B1341" t="str">
            <v>SOLUCAO LIMPADORA 200 CM3</v>
          </cell>
          <cell r="C1341" t="str">
            <v>Un</v>
          </cell>
          <cell r="D1341">
            <v>7.4</v>
          </cell>
          <cell r="E1341">
            <v>0</v>
          </cell>
          <cell r="F1341">
            <v>7.4</v>
          </cell>
        </row>
        <row r="1342">
          <cell r="A1342" t="str">
            <v>Código auxiliar</v>
          </cell>
          <cell r="B1342" t="str">
            <v>Serviço</v>
          </cell>
          <cell r="C1342" t="str">
            <v>Unidade</v>
          </cell>
          <cell r="D1342" t="str">
            <v>Material</v>
          </cell>
          <cell r="E1342" t="str">
            <v>Mão-de-obra</v>
          </cell>
          <cell r="F1342" t="str">
            <v>Total</v>
          </cell>
        </row>
        <row r="1343">
          <cell r="A1343">
            <v>81504</v>
          </cell>
          <cell r="B1343" t="str">
            <v>SOLUCAO LIMPADORA 1000 CM3</v>
          </cell>
          <cell r="C1343" t="str">
            <v>Un</v>
          </cell>
          <cell r="D1343">
            <v>26.5</v>
          </cell>
          <cell r="E1343">
            <v>0</v>
          </cell>
          <cell r="F1343">
            <v>26.5</v>
          </cell>
        </row>
        <row r="1344">
          <cell r="A1344">
            <v>81535</v>
          </cell>
          <cell r="B1344" t="str">
            <v>C U R V A S</v>
          </cell>
          <cell r="D1344">
            <v>0</v>
          </cell>
          <cell r="E1344">
            <v>0</v>
          </cell>
          <cell r="F1344">
            <v>0</v>
          </cell>
        </row>
        <row r="1345">
          <cell r="A1345">
            <v>81536</v>
          </cell>
          <cell r="B1345" t="str">
            <v>CURVA 90 GRAUS SOLDAVEL DIAMETRO 20 mm</v>
          </cell>
          <cell r="C1345" t="str">
            <v>Un</v>
          </cell>
          <cell r="D1345">
            <v>1.48</v>
          </cell>
          <cell r="E1345">
            <v>4.4</v>
          </cell>
          <cell r="F1345">
            <v>5.88</v>
          </cell>
        </row>
        <row r="1346">
          <cell r="A1346">
            <v>81537</v>
          </cell>
          <cell r="B1346" t="str">
            <v>CURVA 90 GRAUS SOLDAVEL DIAMETRO 25 mm</v>
          </cell>
          <cell r="C1346" t="str">
            <v>Un</v>
          </cell>
          <cell r="D1346">
            <v>1.7</v>
          </cell>
          <cell r="E1346">
            <v>4.4</v>
          </cell>
          <cell r="F1346">
            <v>6.1</v>
          </cell>
        </row>
        <row r="1347">
          <cell r="A1347">
            <v>81538</v>
          </cell>
          <cell r="B1347" t="str">
            <v>CURVA 90 GRAUS SOLDAVEL DIAMETRO 32 mm</v>
          </cell>
          <cell r="C1347" t="str">
            <v>Un</v>
          </cell>
          <cell r="D1347">
            <v>4.24</v>
          </cell>
          <cell r="E1347">
            <v>4.4</v>
          </cell>
          <cell r="F1347">
            <v>8.64</v>
          </cell>
        </row>
        <row r="1348">
          <cell r="A1348">
            <v>81539</v>
          </cell>
          <cell r="B1348" t="str">
            <v>CURVA 90 GRAUS SOLDAVEL DIAMETRO 40 mm</v>
          </cell>
          <cell r="C1348" t="str">
            <v>Un</v>
          </cell>
          <cell r="D1348">
            <v>6.59</v>
          </cell>
          <cell r="E1348">
            <v>6.84</v>
          </cell>
          <cell r="F1348">
            <v>13.43</v>
          </cell>
        </row>
        <row r="1349">
          <cell r="A1349">
            <v>81540</v>
          </cell>
          <cell r="B1349" t="str">
            <v>CURVA 90 GRAUS SOLDAVEL DIAMETRO 50 mm</v>
          </cell>
          <cell r="C1349" t="str">
            <v>Un</v>
          </cell>
          <cell r="D1349">
            <v>6.65</v>
          </cell>
          <cell r="E1349">
            <v>6.84</v>
          </cell>
          <cell r="F1349">
            <v>13.49</v>
          </cell>
        </row>
        <row r="1350">
          <cell r="A1350">
            <v>81541</v>
          </cell>
          <cell r="B1350" t="str">
            <v>CURVA 90 GRAUS SOLDAVEL DIAMETRO 60 mm</v>
          </cell>
          <cell r="C1350" t="str">
            <v>Un</v>
          </cell>
          <cell r="D1350">
            <v>16.7</v>
          </cell>
          <cell r="E1350">
            <v>6.84</v>
          </cell>
          <cell r="F1350">
            <v>23.54</v>
          </cell>
        </row>
        <row r="1351">
          <cell r="A1351">
            <v>81550</v>
          </cell>
          <cell r="B1351" t="str">
            <v>CURVA 45º DIAMETRO 50 MM</v>
          </cell>
          <cell r="C1351" t="str">
            <v>Un</v>
          </cell>
          <cell r="D1351">
            <v>6.21</v>
          </cell>
          <cell r="E1351">
            <v>6.84</v>
          </cell>
          <cell r="F1351">
            <v>13.05</v>
          </cell>
        </row>
        <row r="1352">
          <cell r="A1352">
            <v>81551</v>
          </cell>
          <cell r="B1352" t="str">
            <v>CURVA 45 GRAUS SOLDAVEL DIAMETRO 75 MM</v>
          </cell>
          <cell r="C1352" t="str">
            <v>Un</v>
          </cell>
          <cell r="D1352">
            <v>18.1</v>
          </cell>
          <cell r="E1352">
            <v>9.05</v>
          </cell>
          <cell r="F1352">
            <v>27.15</v>
          </cell>
        </row>
        <row r="1353">
          <cell r="A1353">
            <v>81570</v>
          </cell>
          <cell r="B1353" t="str">
            <v>C R U Z E T A S</v>
          </cell>
          <cell r="D1353">
            <v>0</v>
          </cell>
          <cell r="E1353">
            <v>0</v>
          </cell>
          <cell r="F1353">
            <v>0</v>
          </cell>
        </row>
        <row r="1354">
          <cell r="A1354">
            <v>81571</v>
          </cell>
          <cell r="B1354" t="str">
            <v>CRUZETA SOLDAVEL DIAMETRO 25 mm</v>
          </cell>
          <cell r="C1354" t="str">
            <v>Un</v>
          </cell>
          <cell r="D1354">
            <v>4</v>
          </cell>
          <cell r="E1354">
            <v>6.36</v>
          </cell>
          <cell r="F1354">
            <v>10.36</v>
          </cell>
        </row>
        <row r="1355">
          <cell r="A1355">
            <v>81572</v>
          </cell>
          <cell r="B1355" t="str">
            <v>CRUZETA SOLDAVEL DIAMETRO 50 mm</v>
          </cell>
          <cell r="C1355" t="str">
            <v>Un</v>
          </cell>
          <cell r="D1355">
            <v>13</v>
          </cell>
          <cell r="E1355">
            <v>9.77</v>
          </cell>
          <cell r="F1355">
            <v>22.77</v>
          </cell>
        </row>
        <row r="1356">
          <cell r="A1356">
            <v>81580</v>
          </cell>
          <cell r="B1356" t="str">
            <v>PLUG</v>
          </cell>
          <cell r="C1356" t="str">
            <v>S/U</v>
          </cell>
          <cell r="D1356">
            <v>0</v>
          </cell>
          <cell r="E1356">
            <v>0</v>
          </cell>
          <cell r="F1356">
            <v>0</v>
          </cell>
        </row>
        <row r="1357">
          <cell r="A1357">
            <v>81581</v>
          </cell>
          <cell r="B1357" t="str">
            <v>PLUG PVC COM ROSCA 1/2"</v>
          </cell>
          <cell r="C1357" t="str">
            <v>Un</v>
          </cell>
          <cell r="D1357">
            <v>0.38</v>
          </cell>
          <cell r="E1357">
            <v>2.2</v>
          </cell>
          <cell r="F1357">
            <v>2.58</v>
          </cell>
        </row>
        <row r="1358">
          <cell r="A1358">
            <v>81600</v>
          </cell>
          <cell r="B1358" t="str">
            <v>E S G O T O  S A N I T A R I O</v>
          </cell>
          <cell r="D1358">
            <v>0</v>
          </cell>
          <cell r="E1358">
            <v>0</v>
          </cell>
          <cell r="F1358">
            <v>0</v>
          </cell>
        </row>
        <row r="1359">
          <cell r="A1359">
            <v>81601</v>
          </cell>
          <cell r="B1359" t="str">
            <v>B U C H A S</v>
          </cell>
          <cell r="D1359">
            <v>0</v>
          </cell>
          <cell r="E1359">
            <v>0</v>
          </cell>
          <cell r="F1359">
            <v>0</v>
          </cell>
        </row>
        <row r="1360">
          <cell r="A1360">
            <v>81602</v>
          </cell>
          <cell r="B1360" t="str">
            <v>BUCHA DE REDUCAO LONGA DIAM. 50 X 40 MM</v>
          </cell>
          <cell r="C1360" t="str">
            <v>Un</v>
          </cell>
          <cell r="D1360">
            <v>1.4</v>
          </cell>
          <cell r="E1360">
            <v>3.43</v>
          </cell>
          <cell r="F1360">
            <v>4.83</v>
          </cell>
        </row>
        <row r="1361">
          <cell r="A1361">
            <v>81608</v>
          </cell>
          <cell r="B1361" t="str">
            <v>BUCHA DE REDUÇÃO SOLDAVEL LONGA 75 X 50 MM</v>
          </cell>
          <cell r="C1361" t="str">
            <v>Un</v>
          </cell>
          <cell r="D1361">
            <v>9.52</v>
          </cell>
          <cell r="E1361">
            <v>4.03</v>
          </cell>
          <cell r="F1361">
            <v>13.55</v>
          </cell>
        </row>
        <row r="1362">
          <cell r="A1362">
            <v>81610</v>
          </cell>
          <cell r="B1362" t="str">
            <v>BUCHA DE REDUÇÃO SOLDAVEL CURTA 110 X 60 MM</v>
          </cell>
          <cell r="C1362" t="str">
            <v>Un</v>
          </cell>
          <cell r="D1362">
            <v>25</v>
          </cell>
          <cell r="E1362">
            <v>4.52</v>
          </cell>
          <cell r="F1362">
            <v>29.52</v>
          </cell>
        </row>
        <row r="1363">
          <cell r="A1363">
            <v>81640</v>
          </cell>
          <cell r="B1363" t="str">
            <v>C A P</v>
          </cell>
          <cell r="D1363">
            <v>0</v>
          </cell>
          <cell r="E1363">
            <v>0</v>
          </cell>
          <cell r="F1363">
            <v>0</v>
          </cell>
        </row>
        <row r="1364">
          <cell r="A1364">
            <v>81641</v>
          </cell>
          <cell r="B1364" t="str">
            <v>CAP DIAMETRO 50 MM ESGOTO PRIMARIO</v>
          </cell>
          <cell r="C1364" t="str">
            <v>Un</v>
          </cell>
          <cell r="D1364">
            <v>1.95</v>
          </cell>
          <cell r="E1364">
            <v>1.71</v>
          </cell>
          <cell r="F1364">
            <v>3.66</v>
          </cell>
        </row>
        <row r="1365">
          <cell r="A1365">
            <v>81642</v>
          </cell>
          <cell r="B1365" t="str">
            <v>CAP DIAMETRO 75 MM ESGOTO PRIMARIO</v>
          </cell>
          <cell r="C1365" t="str">
            <v>Un</v>
          </cell>
          <cell r="D1365">
            <v>3.6</v>
          </cell>
          <cell r="E1365">
            <v>2.2</v>
          </cell>
          <cell r="F1365">
            <v>5.8</v>
          </cell>
        </row>
        <row r="1366">
          <cell r="A1366">
            <v>81643</v>
          </cell>
          <cell r="B1366" t="str">
            <v>CAP DIAMETRO 100 MM ESGOTO PRIMARIO</v>
          </cell>
          <cell r="C1366" t="str">
            <v>Un</v>
          </cell>
          <cell r="D1366">
            <v>4.96</v>
          </cell>
          <cell r="E1366">
            <v>2.93</v>
          </cell>
          <cell r="F1366">
            <v>7.89</v>
          </cell>
        </row>
        <row r="1367">
          <cell r="A1367">
            <v>81660</v>
          </cell>
          <cell r="B1367" t="str">
            <v>C O R P O DE C A I X A  S I F O N A D A/R A L O</v>
          </cell>
          <cell r="D1367">
            <v>0</v>
          </cell>
          <cell r="E1367">
            <v>0</v>
          </cell>
          <cell r="F1367">
            <v>0</v>
          </cell>
        </row>
        <row r="1368">
          <cell r="A1368">
            <v>81661</v>
          </cell>
          <cell r="B1368" t="str">
            <v>CORPO CX. SIFONADA DIAM. 100 X 100 X 40/50</v>
          </cell>
          <cell r="C1368" t="str">
            <v>Un</v>
          </cell>
          <cell r="D1368">
            <v>7</v>
          </cell>
          <cell r="E1368">
            <v>19.55</v>
          </cell>
          <cell r="F1368">
            <v>26.55</v>
          </cell>
        </row>
        <row r="1369">
          <cell r="A1369">
            <v>81662</v>
          </cell>
          <cell r="B1369" t="str">
            <v>CORPO CX. SIFONADA DIAM. 100 X 150 X 50</v>
          </cell>
          <cell r="C1369" t="str">
            <v>Un</v>
          </cell>
          <cell r="D1369">
            <v>9.86</v>
          </cell>
          <cell r="E1369">
            <v>19.55</v>
          </cell>
          <cell r="F1369">
            <v>29.41</v>
          </cell>
        </row>
        <row r="1370">
          <cell r="A1370">
            <v>81663</v>
          </cell>
          <cell r="B1370" t="str">
            <v>CORPO CX. SIFONADA DIAM. 150 X 150 X 50</v>
          </cell>
          <cell r="C1370" t="str">
            <v>Un</v>
          </cell>
          <cell r="D1370">
            <v>17</v>
          </cell>
          <cell r="E1370">
            <v>19.55</v>
          </cell>
          <cell r="F1370">
            <v>36.55</v>
          </cell>
        </row>
        <row r="1371">
          <cell r="A1371">
            <v>81664</v>
          </cell>
          <cell r="B1371" t="str">
            <v>CORPO CX. SIFONADA DIAM. 150 X 185 X 75</v>
          </cell>
          <cell r="C1371" t="str">
            <v>Un</v>
          </cell>
          <cell r="D1371">
            <v>18.7</v>
          </cell>
          <cell r="E1371">
            <v>19.55</v>
          </cell>
          <cell r="F1371">
            <v>38.25</v>
          </cell>
        </row>
        <row r="1372">
          <cell r="A1372">
            <v>81665</v>
          </cell>
          <cell r="B1372" t="str">
            <v>CORPO CX. SIFONADA DIAM. 250 X 172 X 50</v>
          </cell>
          <cell r="C1372" t="str">
            <v>Un</v>
          </cell>
          <cell r="D1372">
            <v>35</v>
          </cell>
          <cell r="E1372">
            <v>19.55</v>
          </cell>
          <cell r="F1372">
            <v>54.55</v>
          </cell>
        </row>
        <row r="1373">
          <cell r="A1373">
            <v>81666</v>
          </cell>
          <cell r="B1373" t="str">
            <v>CORPO CX. SIFONADA DIAM. 250 X 230 X 75</v>
          </cell>
          <cell r="C1373" t="str">
            <v>Un</v>
          </cell>
          <cell r="D1373">
            <v>40</v>
          </cell>
          <cell r="E1373">
            <v>19.55</v>
          </cell>
          <cell r="F1373">
            <v>59.55</v>
          </cell>
        </row>
        <row r="1374">
          <cell r="A1374">
            <v>81676</v>
          </cell>
          <cell r="B1374" t="str">
            <v>CORPO DE CAIXA SECA DIAM. 100 X 100 X 40</v>
          </cell>
          <cell r="C1374" t="str">
            <v>Un</v>
          </cell>
          <cell r="D1374">
            <v>5</v>
          </cell>
          <cell r="E1374">
            <v>21.99</v>
          </cell>
          <cell r="F1374">
            <v>26.99</v>
          </cell>
        </row>
        <row r="1375">
          <cell r="A1375">
            <v>81679</v>
          </cell>
          <cell r="B1375" t="str">
            <v>CORPO RALO SIFONADO CONICO DIAM. 100 X 40</v>
          </cell>
          <cell r="C1375" t="str">
            <v>Un</v>
          </cell>
          <cell r="D1375">
            <v>3.4</v>
          </cell>
          <cell r="E1375">
            <v>21.99</v>
          </cell>
          <cell r="F1375">
            <v>25.39</v>
          </cell>
        </row>
        <row r="1376">
          <cell r="A1376">
            <v>81680</v>
          </cell>
          <cell r="B1376" t="str">
            <v>CORPO RALO SECO CONICO DIAM. 100 X 40 MM</v>
          </cell>
          <cell r="C1376" t="str">
            <v>Un</v>
          </cell>
          <cell r="D1376">
            <v>4</v>
          </cell>
          <cell r="E1376">
            <v>21.99</v>
          </cell>
          <cell r="F1376">
            <v>25.99</v>
          </cell>
        </row>
        <row r="1377">
          <cell r="A1377">
            <v>81681</v>
          </cell>
          <cell r="B1377" t="str">
            <v>CORPO RALO SECO CILINDRICO 100 X 40</v>
          </cell>
          <cell r="C1377" t="str">
            <v>Un</v>
          </cell>
          <cell r="D1377">
            <v>7</v>
          </cell>
          <cell r="E1377">
            <v>21.99</v>
          </cell>
          <cell r="F1377">
            <v>28.99</v>
          </cell>
        </row>
        <row r="1378">
          <cell r="A1378">
            <v>81690</v>
          </cell>
          <cell r="B1378" t="str">
            <v>CORPO RALO SIFONADO CILINDRICO 100 X 40</v>
          </cell>
          <cell r="C1378" t="str">
            <v>Un</v>
          </cell>
          <cell r="D1378">
            <v>5.05</v>
          </cell>
          <cell r="E1378">
            <v>19.55</v>
          </cell>
          <cell r="F1378">
            <v>24.6</v>
          </cell>
        </row>
        <row r="1379">
          <cell r="A1379">
            <v>81691</v>
          </cell>
          <cell r="B1379" t="str">
            <v>CORPO RALO SIFONADO QUADRADO 100 X 53 X 40</v>
          </cell>
          <cell r="C1379" t="str">
            <v>Un</v>
          </cell>
          <cell r="D1379">
            <v>4.9</v>
          </cell>
          <cell r="E1379">
            <v>21.99</v>
          </cell>
          <cell r="F1379">
            <v>26.89</v>
          </cell>
        </row>
        <row r="1380">
          <cell r="A1380">
            <v>81695</v>
          </cell>
          <cell r="B1380" t="str">
            <v>PROLONGAMENTO DE CX.SIFONADA 100 MM</v>
          </cell>
          <cell r="C1380" t="str">
            <v>M</v>
          </cell>
          <cell r="D1380">
            <v>3.47</v>
          </cell>
          <cell r="E1380">
            <v>36.66</v>
          </cell>
          <cell r="F1380">
            <v>40.13</v>
          </cell>
        </row>
        <row r="1381">
          <cell r="A1381">
            <v>81696</v>
          </cell>
          <cell r="B1381" t="str">
            <v>PROLONGAMENTO DE CX.SINFONADA 150 MM</v>
          </cell>
          <cell r="C1381" t="str">
            <v>M</v>
          </cell>
          <cell r="D1381">
            <v>6.33</v>
          </cell>
          <cell r="E1381">
            <v>41.55</v>
          </cell>
          <cell r="F1381">
            <v>47.88</v>
          </cell>
        </row>
        <row r="1382">
          <cell r="A1382">
            <v>81697</v>
          </cell>
          <cell r="B1382" t="str">
            <v>PROLONGAMENTO DE CX.SINFONADA250 MM</v>
          </cell>
          <cell r="C1382" t="str">
            <v>M</v>
          </cell>
          <cell r="D1382">
            <v>15.29</v>
          </cell>
          <cell r="E1382">
            <v>43.99</v>
          </cell>
          <cell r="F1382">
            <v>59.28</v>
          </cell>
        </row>
        <row r="1383">
          <cell r="A1383">
            <v>81700</v>
          </cell>
          <cell r="B1383" t="str">
            <v>C U R V A S</v>
          </cell>
          <cell r="D1383">
            <v>0</v>
          </cell>
          <cell r="E1383">
            <v>0</v>
          </cell>
          <cell r="F1383">
            <v>0</v>
          </cell>
        </row>
        <row r="1384">
          <cell r="A1384">
            <v>81701</v>
          </cell>
          <cell r="B1384" t="str">
            <v>CURVA 45 GRAUS DIAMETRO 40 MM</v>
          </cell>
          <cell r="C1384" t="str">
            <v>Un</v>
          </cell>
          <cell r="D1384">
            <v>2.8</v>
          </cell>
          <cell r="E1384">
            <v>6.84</v>
          </cell>
          <cell r="F1384">
            <v>9.64</v>
          </cell>
        </row>
        <row r="1385">
          <cell r="A1385">
            <v>81702</v>
          </cell>
          <cell r="B1385" t="str">
            <v>CURVA 45 GRAUS DIAMETRO 100 MM</v>
          </cell>
          <cell r="C1385" t="str">
            <v>Un</v>
          </cell>
          <cell r="D1385">
            <v>19.92</v>
          </cell>
          <cell r="E1385">
            <v>11</v>
          </cell>
          <cell r="F1385">
            <v>30.92</v>
          </cell>
        </row>
        <row r="1386">
          <cell r="A1386">
            <v>81730</v>
          </cell>
          <cell r="B1386" t="str">
            <v>CURVA 90 GRAUS CURTA DIAM. 40 MM</v>
          </cell>
          <cell r="C1386" t="str">
            <v>Un</v>
          </cell>
          <cell r="D1386">
            <v>2.32</v>
          </cell>
          <cell r="E1386">
            <v>6.84</v>
          </cell>
          <cell r="F1386">
            <v>9.16</v>
          </cell>
        </row>
        <row r="1387">
          <cell r="A1387">
            <v>81731</v>
          </cell>
          <cell r="B1387" t="str">
            <v>CURVA 90 GRAUS CURTA DIAM. 50 MM</v>
          </cell>
          <cell r="C1387" t="str">
            <v>Un</v>
          </cell>
          <cell r="D1387">
            <v>5.22</v>
          </cell>
          <cell r="E1387">
            <v>6.84</v>
          </cell>
          <cell r="F1387">
            <v>12.06</v>
          </cell>
        </row>
        <row r="1388">
          <cell r="A1388">
            <v>81732</v>
          </cell>
          <cell r="B1388" t="str">
            <v>CURVA 90 GRAUS CURTA DIAM. 75 MM</v>
          </cell>
          <cell r="C1388" t="str">
            <v>Un</v>
          </cell>
          <cell r="D1388">
            <v>12.41</v>
          </cell>
          <cell r="E1388">
            <v>8.79</v>
          </cell>
          <cell r="F1388">
            <v>21.2</v>
          </cell>
        </row>
        <row r="1389">
          <cell r="A1389">
            <v>81733</v>
          </cell>
          <cell r="B1389" t="str">
            <v>CURVA 90 GRAUS CURTA DIAM. 100 MM</v>
          </cell>
          <cell r="C1389" t="str">
            <v>Un</v>
          </cell>
          <cell r="D1389">
            <v>11.4</v>
          </cell>
          <cell r="E1389">
            <v>11</v>
          </cell>
          <cell r="F1389">
            <v>22.4</v>
          </cell>
        </row>
        <row r="1390">
          <cell r="A1390">
            <v>81734</v>
          </cell>
          <cell r="B1390" t="str">
            <v>CURVA 90 GRAUS LONGA DIAM. 40 MM</v>
          </cell>
          <cell r="C1390" t="str">
            <v>Un</v>
          </cell>
          <cell r="D1390">
            <v>2.49</v>
          </cell>
          <cell r="E1390">
            <v>6.84</v>
          </cell>
          <cell r="F1390">
            <v>9.33</v>
          </cell>
        </row>
        <row r="1391">
          <cell r="A1391">
            <v>81735</v>
          </cell>
          <cell r="B1391" t="str">
            <v>CURVA 90 GRAUS LONGA DIAM. 50 MM</v>
          </cell>
          <cell r="C1391" t="str">
            <v>Un</v>
          </cell>
          <cell r="D1391">
            <v>5.15</v>
          </cell>
          <cell r="E1391">
            <v>6.84</v>
          </cell>
          <cell r="F1391">
            <v>11.99</v>
          </cell>
        </row>
        <row r="1392">
          <cell r="A1392">
            <v>81736</v>
          </cell>
          <cell r="B1392" t="str">
            <v>CURVA 90 GRAUS LONGA DIAM. 75 MM</v>
          </cell>
          <cell r="C1392" t="str">
            <v>Un</v>
          </cell>
          <cell r="D1392">
            <v>15.3</v>
          </cell>
          <cell r="E1392">
            <v>8.79</v>
          </cell>
          <cell r="F1392">
            <v>24.09</v>
          </cell>
        </row>
        <row r="1393">
          <cell r="A1393">
            <v>81737</v>
          </cell>
          <cell r="B1393" t="str">
            <v>CURVA 90 GRAUS LONGA DIAM. 100 MM</v>
          </cell>
          <cell r="C1393" t="str">
            <v>Un</v>
          </cell>
          <cell r="D1393">
            <v>24.2</v>
          </cell>
          <cell r="E1393">
            <v>11</v>
          </cell>
          <cell r="F1393">
            <v>35.2</v>
          </cell>
        </row>
        <row r="1394">
          <cell r="A1394">
            <v>81750</v>
          </cell>
          <cell r="B1394" t="str">
            <v>G R E L H A S</v>
          </cell>
          <cell r="D1394">
            <v>0</v>
          </cell>
          <cell r="E1394">
            <v>0</v>
          </cell>
          <cell r="F1394">
            <v>0</v>
          </cell>
        </row>
        <row r="1395">
          <cell r="A1395">
            <v>81751</v>
          </cell>
          <cell r="B1395" t="str">
            <v>GRELHA QUADRADA ACO INOX ROTATIVO DIAM.100 MM</v>
          </cell>
          <cell r="C1395" t="str">
            <v>Un</v>
          </cell>
          <cell r="D1395">
            <v>21.74</v>
          </cell>
          <cell r="E1395">
            <v>1.95</v>
          </cell>
          <cell r="F1395">
            <v>23.69</v>
          </cell>
        </row>
        <row r="1396">
          <cell r="A1396">
            <v>81752</v>
          </cell>
          <cell r="B1396" t="str">
            <v>GRELHA QUADRADA ACO INOX ROTATIVO DIAM.150 MM</v>
          </cell>
          <cell r="C1396" t="str">
            <v>Un</v>
          </cell>
          <cell r="D1396">
            <v>42.9</v>
          </cell>
          <cell r="E1396">
            <v>1.95</v>
          </cell>
          <cell r="F1396">
            <v>44.85</v>
          </cell>
        </row>
        <row r="1397">
          <cell r="A1397">
            <v>81760</v>
          </cell>
          <cell r="B1397" t="str">
            <v>GRELHA QUADRADA ACO INOX SIMP. DIAM. 100 MM</v>
          </cell>
          <cell r="C1397" t="str">
            <v>Un</v>
          </cell>
          <cell r="D1397">
            <v>14.7</v>
          </cell>
          <cell r="E1397">
            <v>1.95</v>
          </cell>
          <cell r="F1397">
            <v>16.65</v>
          </cell>
        </row>
        <row r="1398">
          <cell r="A1398">
            <v>81761</v>
          </cell>
          <cell r="B1398" t="str">
            <v>GRELHA QUADRADA ACO INOX SIMPLES DIAM.150 MM</v>
          </cell>
          <cell r="C1398" t="str">
            <v>Un</v>
          </cell>
          <cell r="D1398">
            <v>31.5</v>
          </cell>
          <cell r="E1398">
            <v>1.95</v>
          </cell>
          <cell r="F1398">
            <v>33.45</v>
          </cell>
        </row>
        <row r="1399">
          <cell r="A1399">
            <v>81770</v>
          </cell>
          <cell r="B1399" t="str">
            <v>GRELHA QUADRADA BRANCA DIAM. 100 MM</v>
          </cell>
          <cell r="C1399" t="str">
            <v>Un</v>
          </cell>
          <cell r="D1399">
            <v>1.55</v>
          </cell>
          <cell r="E1399">
            <v>1.95</v>
          </cell>
          <cell r="F1399">
            <v>3.5</v>
          </cell>
        </row>
        <row r="1400">
          <cell r="A1400">
            <v>81771</v>
          </cell>
          <cell r="B1400" t="str">
            <v>GRELHA QUADRADA BRANCA DIAM. 150 MM</v>
          </cell>
          <cell r="C1400" t="str">
            <v>Un</v>
          </cell>
          <cell r="D1400">
            <v>4</v>
          </cell>
          <cell r="E1400">
            <v>1.95</v>
          </cell>
          <cell r="F1400">
            <v>5.95</v>
          </cell>
        </row>
        <row r="1401">
          <cell r="A1401">
            <v>81778</v>
          </cell>
          <cell r="B1401" t="str">
            <v>GRELHA QUADRADA CROMADA DIAM. 150 MM</v>
          </cell>
          <cell r="C1401" t="str">
            <v>Un</v>
          </cell>
          <cell r="D1401">
            <v>18.7</v>
          </cell>
          <cell r="E1401">
            <v>1.95</v>
          </cell>
          <cell r="F1401">
            <v>20.65</v>
          </cell>
        </row>
        <row r="1402">
          <cell r="A1402">
            <v>81779</v>
          </cell>
          <cell r="B1402" t="str">
            <v>GRELHA QUADRADA CROMADA DIAMETRO 100 MM</v>
          </cell>
          <cell r="C1402" t="str">
            <v>Un</v>
          </cell>
          <cell r="D1402">
            <v>12.2</v>
          </cell>
          <cell r="E1402">
            <v>1.95</v>
          </cell>
          <cell r="F1402">
            <v>14.15</v>
          </cell>
        </row>
        <row r="1403">
          <cell r="A1403">
            <v>81783</v>
          </cell>
          <cell r="B1403" t="str">
            <v>GRELHA REDONDA ACO INOX ROTATIVA DIAM. 100 MM</v>
          </cell>
          <cell r="C1403" t="str">
            <v>Un</v>
          </cell>
          <cell r="D1403">
            <v>15</v>
          </cell>
          <cell r="E1403">
            <v>1.95</v>
          </cell>
          <cell r="F1403">
            <v>16.95</v>
          </cell>
        </row>
        <row r="1404">
          <cell r="A1404">
            <v>81784</v>
          </cell>
          <cell r="B1404" t="str">
            <v>GRELHA REDONDA ACO INOX ROTATIVA DIAM. 150 MM</v>
          </cell>
          <cell r="C1404" t="str">
            <v>Un</v>
          </cell>
          <cell r="D1404">
            <v>27</v>
          </cell>
          <cell r="E1404">
            <v>1.95</v>
          </cell>
          <cell r="F1404">
            <v>28.95</v>
          </cell>
        </row>
        <row r="1405">
          <cell r="A1405">
            <v>81785</v>
          </cell>
          <cell r="B1405" t="str">
            <v>GRELHA REDONDA ACO INOX SIMPLES DIAM. 100 MM</v>
          </cell>
          <cell r="C1405" t="str">
            <v>Un</v>
          </cell>
          <cell r="D1405">
            <v>16</v>
          </cell>
          <cell r="E1405">
            <v>1.95</v>
          </cell>
          <cell r="F1405">
            <v>17.95</v>
          </cell>
        </row>
        <row r="1406">
          <cell r="A1406">
            <v>81786</v>
          </cell>
          <cell r="B1406" t="str">
            <v>GRELHA REDONDA ACO INOX SIMPLES DIAM. 150 MM</v>
          </cell>
          <cell r="C1406" t="str">
            <v>Un</v>
          </cell>
          <cell r="D1406">
            <v>16</v>
          </cell>
          <cell r="E1406">
            <v>1.95</v>
          </cell>
          <cell r="F1406">
            <v>17.95</v>
          </cell>
        </row>
        <row r="1407">
          <cell r="A1407">
            <v>81790</v>
          </cell>
          <cell r="B1407" t="str">
            <v>GRELHA REDONDA BRANCA DIAM. 100 MM</v>
          </cell>
          <cell r="C1407" t="str">
            <v>Un</v>
          </cell>
          <cell r="D1407">
            <v>1.2</v>
          </cell>
          <cell r="E1407">
            <v>1.95</v>
          </cell>
          <cell r="F1407">
            <v>3.15</v>
          </cell>
        </row>
        <row r="1408">
          <cell r="A1408">
            <v>81791</v>
          </cell>
          <cell r="B1408" t="str">
            <v>GRELHA REDONDA BRANCA DIAM. 150 MM</v>
          </cell>
          <cell r="C1408" t="str">
            <v>Un</v>
          </cell>
          <cell r="D1408">
            <v>3.36</v>
          </cell>
          <cell r="E1408">
            <v>1.95</v>
          </cell>
          <cell r="F1408">
            <v>5.31</v>
          </cell>
        </row>
        <row r="1409">
          <cell r="A1409">
            <v>81792</v>
          </cell>
          <cell r="B1409" t="str">
            <v>GRELHA REDONDA CROMADA DIAM.100 MM</v>
          </cell>
          <cell r="C1409" t="str">
            <v>Un</v>
          </cell>
          <cell r="D1409">
            <v>9</v>
          </cell>
          <cell r="E1409">
            <v>1.95</v>
          </cell>
          <cell r="F1409">
            <v>10.95</v>
          </cell>
        </row>
        <row r="1410">
          <cell r="A1410">
            <v>81793</v>
          </cell>
          <cell r="B1410" t="str">
            <v>GRELHA REDONDA CROMADA DIAM.150 MM</v>
          </cell>
          <cell r="C1410" t="str">
            <v>Un</v>
          </cell>
          <cell r="D1410">
            <v>23</v>
          </cell>
          <cell r="E1410">
            <v>1.95</v>
          </cell>
          <cell r="F1410">
            <v>24.95</v>
          </cell>
        </row>
        <row r="1411">
          <cell r="A1411">
            <v>81810</v>
          </cell>
          <cell r="B1411" t="str">
            <v>D I V E R S O S</v>
          </cell>
          <cell r="D1411">
            <v>0</v>
          </cell>
          <cell r="E1411">
            <v>0</v>
          </cell>
          <cell r="F1411">
            <v>0</v>
          </cell>
        </row>
        <row r="1412">
          <cell r="A1412">
            <v>81811</v>
          </cell>
          <cell r="B1412" t="str">
            <v>HIDROMETRO DIAM.RAMAL = 25 MM VAZAO =1,5 A 3 M3</v>
          </cell>
          <cell r="C1412" t="str">
            <v>Un</v>
          </cell>
          <cell r="D1412">
            <v>65.29</v>
          </cell>
          <cell r="E1412">
            <v>29.33</v>
          </cell>
          <cell r="F1412">
            <v>94.62</v>
          </cell>
        </row>
        <row r="1413">
          <cell r="A1413">
            <v>81815</v>
          </cell>
          <cell r="B1413" t="str">
            <v>KIT CAVALETE D=25MM P/HIDRÔM.1,5-3,0-5,0 M3/MURETA/CAIXA</v>
          </cell>
          <cell r="C1413" t="str">
            <v>Un</v>
          </cell>
          <cell r="D1413">
            <v>110.52</v>
          </cell>
          <cell r="E1413">
            <v>87</v>
          </cell>
          <cell r="F1413">
            <v>197.52</v>
          </cell>
        </row>
        <row r="1414">
          <cell r="A1414">
            <v>81818</v>
          </cell>
          <cell r="B1414" t="str">
            <v>INST.DE CONJ.MOTOR-BOMBA CENTRIFUGA DE 1 HP</v>
          </cell>
          <cell r="C1414" t="str">
            <v>Un</v>
          </cell>
          <cell r="D1414">
            <v>480</v>
          </cell>
          <cell r="E1414">
            <v>195.52</v>
          </cell>
          <cell r="F1414">
            <v>675.52</v>
          </cell>
        </row>
        <row r="1415">
          <cell r="A1415">
            <v>81819</v>
          </cell>
          <cell r="B1415" t="str">
            <v>BOMBA SUBMERSA VIBRATÓRIA</v>
          </cell>
          <cell r="C1415" t="str">
            <v>Un</v>
          </cell>
          <cell r="D1415">
            <v>271.23</v>
          </cell>
          <cell r="E1415">
            <v>12.22</v>
          </cell>
          <cell r="F1415">
            <v>283.45</v>
          </cell>
        </row>
        <row r="1416">
          <cell r="A1416">
            <v>81823</v>
          </cell>
          <cell r="B1416" t="str">
            <v>TAMPA P/CX.PASSAG.FERRO FUND.60X53</v>
          </cell>
          <cell r="C1416" t="str">
            <v>Un</v>
          </cell>
          <cell r="D1416">
            <v>156.91</v>
          </cell>
          <cell r="E1416">
            <v>9.68</v>
          </cell>
          <cell r="F1416">
            <v>166.59</v>
          </cell>
        </row>
        <row r="1417">
          <cell r="A1417">
            <v>81825</v>
          </cell>
          <cell r="B1417" t="str">
            <v>CAIXA DE PASSAGEM 60 X 60 CM</v>
          </cell>
          <cell r="C1417" t="str">
            <v>Un</v>
          </cell>
          <cell r="D1417">
            <v>48.19</v>
          </cell>
          <cell r="E1417">
            <v>161.07</v>
          </cell>
          <cell r="F1417">
            <v>209.26</v>
          </cell>
        </row>
        <row r="1418">
          <cell r="A1418" t="str">
            <v>Código auxiliar</v>
          </cell>
          <cell r="B1418" t="str">
            <v>Serviço</v>
          </cell>
          <cell r="C1418" t="str">
            <v>Unidade</v>
          </cell>
          <cell r="D1418" t="str">
            <v>Material</v>
          </cell>
          <cell r="E1418" t="str">
            <v>Mão-de-obra</v>
          </cell>
          <cell r="F1418" t="str">
            <v>Total</v>
          </cell>
        </row>
        <row r="1419">
          <cell r="A1419">
            <v>81826</v>
          </cell>
          <cell r="B1419" t="str">
            <v>TAMPA DE CONCRETO P/CAIXA DE PASSAGEM</v>
          </cell>
          <cell r="C1419" t="str">
            <v>Un</v>
          </cell>
          <cell r="D1419">
            <v>29.87</v>
          </cell>
          <cell r="E1419">
            <v>15.9</v>
          </cell>
          <cell r="F1419">
            <v>45.77</v>
          </cell>
        </row>
        <row r="1420">
          <cell r="A1420">
            <v>81827</v>
          </cell>
          <cell r="B1420" t="str">
            <v>CAIXA DE AREIA 60 X 60 S/TAMPA</v>
          </cell>
          <cell r="C1420" t="str">
            <v>Un</v>
          </cell>
          <cell r="D1420">
            <v>44.39</v>
          </cell>
          <cell r="E1420">
            <v>206.86</v>
          </cell>
          <cell r="F1420">
            <v>251.25</v>
          </cell>
        </row>
        <row r="1421">
          <cell r="A1421">
            <v>81828</v>
          </cell>
          <cell r="B1421" t="str">
            <v>CAIXA DE AREIA 60X60CM C/GRELHA METALICA PADRÃO AGETOP</v>
          </cell>
          <cell r="C1421" t="str">
            <v>Un</v>
          </cell>
          <cell r="D1421">
            <v>105.11</v>
          </cell>
          <cell r="E1421">
            <v>206.86</v>
          </cell>
          <cell r="F1421">
            <v>311.97</v>
          </cell>
        </row>
        <row r="1422">
          <cell r="A1422">
            <v>81829</v>
          </cell>
          <cell r="B1422" t="str">
            <v>(CAIXA DE INSPECAO)-TAMPA CONCRETO E=5CM PARA...</v>
          </cell>
          <cell r="C1422" t="str">
            <v>m2</v>
          </cell>
          <cell r="D1422">
            <v>34.33</v>
          </cell>
          <cell r="E1422">
            <v>82.81</v>
          </cell>
          <cell r="F1422">
            <v>117.14</v>
          </cell>
        </row>
        <row r="1423">
          <cell r="A1423">
            <v>81830</v>
          </cell>
          <cell r="B1423" t="str">
            <v>(CAIXA DE INSPECAO)LASTRO DE CONCRETO PARA...</v>
          </cell>
          <cell r="C1423" t="str">
            <v>m3</v>
          </cell>
          <cell r="D1423">
            <v>179.04</v>
          </cell>
          <cell r="E1423">
            <v>191.4</v>
          </cell>
          <cell r="F1423">
            <v>370.44</v>
          </cell>
        </row>
        <row r="1424">
          <cell r="A1424">
            <v>81831</v>
          </cell>
          <cell r="B1424" t="str">
            <v>(CAIXA DE INSPECAO)-ALVEN.1/2 VEZ REVEST.PARA...</v>
          </cell>
          <cell r="C1424" t="str">
            <v>m2</v>
          </cell>
          <cell r="D1424">
            <v>23.47</v>
          </cell>
          <cell r="E1424">
            <v>61.3</v>
          </cell>
          <cell r="F1424">
            <v>84.77</v>
          </cell>
        </row>
        <row r="1425">
          <cell r="A1425">
            <v>81832</v>
          </cell>
          <cell r="B1425" t="str">
            <v>(CAIXA DE INSPECAO)ALVEN.1 VEZ REVEST.PARA...</v>
          </cell>
          <cell r="C1425" t="str">
            <v>m2</v>
          </cell>
          <cell r="D1425">
            <v>42.45</v>
          </cell>
          <cell r="E1425">
            <v>86.55</v>
          </cell>
          <cell r="F1425">
            <v>129</v>
          </cell>
        </row>
        <row r="1426">
          <cell r="A1426">
            <v>81833</v>
          </cell>
          <cell r="B1426" t="str">
            <v>(CAIXA DE INSPECAO)ESC.MANUAL C/APILOAM.FUNDO PARA...</v>
          </cell>
          <cell r="C1426" t="str">
            <v>m3</v>
          </cell>
          <cell r="D1426">
            <v>0</v>
          </cell>
          <cell r="E1426">
            <v>47.13</v>
          </cell>
          <cell r="F1426">
            <v>47.13</v>
          </cell>
        </row>
        <row r="1427">
          <cell r="A1427">
            <v>81840</v>
          </cell>
          <cell r="B1427" t="str">
            <v>TAMPA DE FERRO FUNDIDO T-33</v>
          </cell>
          <cell r="C1427" t="str">
            <v>Un</v>
          </cell>
          <cell r="D1427">
            <v>57.43</v>
          </cell>
          <cell r="E1427">
            <v>39.16</v>
          </cell>
          <cell r="F1427">
            <v>96.59</v>
          </cell>
        </row>
        <row r="1428">
          <cell r="A1428">
            <v>81841</v>
          </cell>
          <cell r="B1428" t="str">
            <v>TAMPAO DE FERRO FUNDIDO P/POCO DE VISITA DIAM. 60 CM P/ 13 T</v>
          </cell>
          <cell r="C1428" t="str">
            <v>Un</v>
          </cell>
          <cell r="D1428">
            <v>190.19</v>
          </cell>
          <cell r="E1428">
            <v>36.66</v>
          </cell>
          <cell r="F1428">
            <v>226.85</v>
          </cell>
        </row>
        <row r="1429">
          <cell r="A1429">
            <v>81842</v>
          </cell>
          <cell r="B1429" t="str">
            <v>TAMPAO DE FERRO FUNDIDO P/POCO DE VISITA DIAM. 60 CM P/ 30 T</v>
          </cell>
          <cell r="C1429" t="str">
            <v>Un</v>
          </cell>
          <cell r="D1429">
            <v>300.19</v>
          </cell>
          <cell r="E1429">
            <v>36.66</v>
          </cell>
          <cell r="F1429">
            <v>336.85</v>
          </cell>
        </row>
        <row r="1430">
          <cell r="A1430">
            <v>81846</v>
          </cell>
          <cell r="B1430" t="str">
            <v>CAIXA DE GORDURA E INSPEÇÃO EM PVC/ABS 19 LITROS COM TAMPA E PORTA TAMPA E CESTO DE LIMPEZA REMOVÍVEL</v>
          </cell>
          <cell r="C1430" t="str">
            <v>un</v>
          </cell>
          <cell r="D1430">
            <v>198</v>
          </cell>
          <cell r="E1430">
            <v>21.51</v>
          </cell>
          <cell r="F1430">
            <v>219.51</v>
          </cell>
        </row>
        <row r="1431">
          <cell r="A1431">
            <v>81850</v>
          </cell>
          <cell r="B1431" t="str">
            <v>CAIXA DE GORDURA 50 l. CONCRETO PADRÃO AGETOP IMPERMEABILIZADA</v>
          </cell>
          <cell r="C1431" t="str">
            <v>Un</v>
          </cell>
          <cell r="D1431">
            <v>107.14</v>
          </cell>
          <cell r="E1431">
            <v>111.27</v>
          </cell>
          <cell r="F1431">
            <v>218.41</v>
          </cell>
        </row>
        <row r="1432">
          <cell r="A1432">
            <v>81851</v>
          </cell>
          <cell r="B1432" t="str">
            <v>CAIXA DE GORDURA 100 L CONCRETO PADRÃO AGETOP IMPERMEABILIZADA</v>
          </cell>
          <cell r="C1432" t="str">
            <v>Un</v>
          </cell>
          <cell r="D1432">
            <v>155.92</v>
          </cell>
          <cell r="E1432">
            <v>156.47</v>
          </cell>
          <cell r="F1432">
            <v>312.39</v>
          </cell>
        </row>
        <row r="1433">
          <cell r="A1433">
            <v>81852</v>
          </cell>
          <cell r="B1433" t="str">
            <v>CAIXA DE GORDURA 120 L. CONCRETO PADRÃO AGETOP IMPERMEABILIZADA</v>
          </cell>
          <cell r="C1433" t="str">
            <v>un</v>
          </cell>
          <cell r="D1433">
            <v>174.56</v>
          </cell>
          <cell r="E1433">
            <v>174.57</v>
          </cell>
          <cell r="F1433">
            <v>349.13</v>
          </cell>
        </row>
        <row r="1434">
          <cell r="A1434">
            <v>81860</v>
          </cell>
          <cell r="B1434" t="str">
            <v>CAIXA DAGUA POLIETILENO 500 LTS.C/TAMPA</v>
          </cell>
          <cell r="C1434" t="str">
            <v>Un</v>
          </cell>
          <cell r="D1434">
            <v>145</v>
          </cell>
          <cell r="E1434">
            <v>73.32</v>
          </cell>
          <cell r="F1434">
            <v>218.32</v>
          </cell>
        </row>
        <row r="1435">
          <cell r="A1435">
            <v>81861</v>
          </cell>
          <cell r="B1435" t="str">
            <v>CAIXA DAGUA POLIETILENO 1000 LTS. C/TAMPA</v>
          </cell>
          <cell r="C1435" t="str">
            <v>Un</v>
          </cell>
          <cell r="D1435">
            <v>235</v>
          </cell>
          <cell r="E1435">
            <v>73.32</v>
          </cell>
          <cell r="F1435">
            <v>308.32</v>
          </cell>
        </row>
        <row r="1436">
          <cell r="A1436">
            <v>81865</v>
          </cell>
          <cell r="B1436" t="str">
            <v>FOSSA SEPTICA 1500 LITROS COM IMPERMEABILIZAÇÃO</v>
          </cell>
          <cell r="C1436" t="str">
            <v>Un</v>
          </cell>
          <cell r="D1436">
            <v>943.1</v>
          </cell>
          <cell r="E1436">
            <v>1060.1</v>
          </cell>
          <cell r="F1436">
            <v>2003.2</v>
          </cell>
        </row>
        <row r="1437">
          <cell r="A1437">
            <v>81866</v>
          </cell>
          <cell r="B1437" t="str">
            <v>FOSSA SEPTICA 2500 LITROS COM IMPERMEABILIZAÇÃO</v>
          </cell>
          <cell r="C1437" t="str">
            <v>Un</v>
          </cell>
          <cell r="D1437">
            <v>1206.77</v>
          </cell>
          <cell r="E1437">
            <v>1389.95</v>
          </cell>
          <cell r="F1437">
            <v>2596.72</v>
          </cell>
        </row>
        <row r="1438">
          <cell r="A1438">
            <v>81867</v>
          </cell>
          <cell r="B1438" t="str">
            <v>FOSSA SEPTICA 3000 LITROS COM IMPERMEABILIZAÇÃO</v>
          </cell>
          <cell r="C1438" t="str">
            <v>Un</v>
          </cell>
          <cell r="D1438">
            <v>1484.99</v>
          </cell>
          <cell r="E1438">
            <v>1789.73</v>
          </cell>
          <cell r="F1438">
            <v>3274.72</v>
          </cell>
        </row>
        <row r="1439">
          <cell r="A1439">
            <v>81868</v>
          </cell>
          <cell r="B1439" t="str">
            <v>FOSSA SEPTICA 4500 LITROS COM IMPERMEABILIZAÇÃO</v>
          </cell>
          <cell r="C1439" t="str">
            <v>Un</v>
          </cell>
          <cell r="D1439">
            <v>2068.9</v>
          </cell>
          <cell r="E1439">
            <v>2811.88</v>
          </cell>
          <cell r="F1439">
            <v>4880.78</v>
          </cell>
        </row>
        <row r="1440">
          <cell r="A1440">
            <v>81869</v>
          </cell>
          <cell r="B1440" t="str">
            <v>FOSSA SEPTICA 8700 LITROS COM IMPERMEABILIZAÇÃO</v>
          </cell>
          <cell r="C1440" t="str">
            <v>Un</v>
          </cell>
          <cell r="D1440">
            <v>3326.64</v>
          </cell>
          <cell r="E1440">
            <v>4411.49</v>
          </cell>
          <cell r="F1440">
            <v>7738.13</v>
          </cell>
        </row>
        <row r="1441">
          <cell r="A1441">
            <v>81874</v>
          </cell>
          <cell r="B1441" t="str">
            <v>SUMIDOURO D:1,60 PROF.4,5 M</v>
          </cell>
          <cell r="C1441" t="str">
            <v>Un</v>
          </cell>
          <cell r="D1441">
            <v>306.56</v>
          </cell>
          <cell r="E1441">
            <v>1442.67</v>
          </cell>
          <cell r="F1441">
            <v>1749.23</v>
          </cell>
        </row>
        <row r="1442">
          <cell r="A1442">
            <v>81880</v>
          </cell>
          <cell r="B1442" t="str">
            <v>RES.METALICO TAÇA AÇO PATINÁVEL-V=5M3-COL.SEC.H=6M+FUNDAÇÃO+ LOGOTIPO</v>
          </cell>
          <cell r="C1442" t="str">
            <v>Un</v>
          </cell>
          <cell r="D1442">
            <v>7108.04</v>
          </cell>
          <cell r="E1442">
            <v>970.33</v>
          </cell>
          <cell r="F1442">
            <v>8078.37</v>
          </cell>
        </row>
        <row r="1443">
          <cell r="A1443">
            <v>81881</v>
          </cell>
          <cell r="B1443" t="str">
            <v>RES.METALICO TAÇA AÇO PATINÁVEL-V=10M3-COL.SEC.H=6M+FUNDAÇÃO+ LOGOTIPO</v>
          </cell>
          <cell r="C1443" t="str">
            <v>Un</v>
          </cell>
          <cell r="D1443">
            <v>10461.74</v>
          </cell>
          <cell r="E1443">
            <v>860.15</v>
          </cell>
          <cell r="F1443">
            <v>11321.89</v>
          </cell>
        </row>
        <row r="1444">
          <cell r="A1444">
            <v>81882</v>
          </cell>
          <cell r="B1444" t="str">
            <v>RES.METALICO TAÇA AÇO PATINÁVEL-V=15M3-COL.SEC.H=6M+FUNDAÇÃO+ LOGOTIPO</v>
          </cell>
          <cell r="C1444" t="str">
            <v>Un</v>
          </cell>
          <cell r="D1444">
            <v>12791.02</v>
          </cell>
          <cell r="E1444">
            <v>1157.46</v>
          </cell>
          <cell r="F1444">
            <v>13948.48</v>
          </cell>
        </row>
        <row r="1445">
          <cell r="A1445">
            <v>81883</v>
          </cell>
          <cell r="B1445" t="str">
            <v>RES.METALICO TAÇA AÇO PATINÁVEL-V=20M3-COL.SEC.H=6M+FUNDAÇÃO+ LOGOTIPO</v>
          </cell>
          <cell r="C1445" t="str">
            <v>un</v>
          </cell>
          <cell r="D1445">
            <v>15775.79</v>
          </cell>
          <cell r="E1445">
            <v>1541.15</v>
          </cell>
          <cell r="F1445">
            <v>17316.94</v>
          </cell>
        </row>
        <row r="1446">
          <cell r="A1446">
            <v>81885</v>
          </cell>
          <cell r="B1446" t="str">
            <v>TERMINAL DE VENTILACAO DIAMETRO 50 MM</v>
          </cell>
          <cell r="C1446" t="str">
            <v>Un</v>
          </cell>
          <cell r="D1446">
            <v>3.1</v>
          </cell>
          <cell r="E1446">
            <v>1.71</v>
          </cell>
          <cell r="F1446">
            <v>4.81</v>
          </cell>
        </row>
        <row r="1447">
          <cell r="A1447">
            <v>81888</v>
          </cell>
          <cell r="B1447" t="str">
            <v>TORNEIRA BOIA DIAMETRO (3/4") 20 MM</v>
          </cell>
          <cell r="C1447" t="str">
            <v>Un</v>
          </cell>
          <cell r="D1447">
            <v>51.06</v>
          </cell>
          <cell r="E1447">
            <v>6.84</v>
          </cell>
          <cell r="F1447">
            <v>57.9</v>
          </cell>
        </row>
        <row r="1448">
          <cell r="A1448">
            <v>81889</v>
          </cell>
          <cell r="B1448" t="str">
            <v>TORNEIRA BOIA DIAMETRO 1" (25 MM )</v>
          </cell>
          <cell r="C1448" t="str">
            <v>Un</v>
          </cell>
          <cell r="D1448">
            <v>62.1</v>
          </cell>
          <cell r="E1448">
            <v>8.31</v>
          </cell>
          <cell r="F1448">
            <v>70.41</v>
          </cell>
        </row>
        <row r="1449">
          <cell r="A1449">
            <v>81890</v>
          </cell>
          <cell r="B1449" t="str">
            <v>TORNEIRA BOIA DIAMETRO 1.1/4" - 32 MM</v>
          </cell>
          <cell r="C1449" t="str">
            <v>Un</v>
          </cell>
          <cell r="D1449">
            <v>64.68</v>
          </cell>
          <cell r="E1449">
            <v>9.77</v>
          </cell>
          <cell r="F1449">
            <v>74.45</v>
          </cell>
        </row>
        <row r="1450">
          <cell r="A1450">
            <v>81891</v>
          </cell>
          <cell r="B1450" t="str">
            <v>TORNEIRA BOIA DIAMETRO 1.1/2" (40 MM)</v>
          </cell>
          <cell r="C1450" t="str">
            <v>Un</v>
          </cell>
          <cell r="D1450">
            <v>152.8</v>
          </cell>
          <cell r="E1450">
            <v>11</v>
          </cell>
          <cell r="F1450">
            <v>163.8</v>
          </cell>
        </row>
        <row r="1451">
          <cell r="A1451">
            <v>81892</v>
          </cell>
          <cell r="B1451" t="str">
            <v>TORNEIRA BOIA DIAMETRO 2" (50 MM)</v>
          </cell>
          <cell r="C1451" t="str">
            <v>Un</v>
          </cell>
          <cell r="D1451">
            <v>213.4</v>
          </cell>
          <cell r="E1451">
            <v>13.2</v>
          </cell>
          <cell r="F1451">
            <v>226.6</v>
          </cell>
        </row>
        <row r="1452">
          <cell r="A1452">
            <v>81920</v>
          </cell>
          <cell r="B1452" t="str">
            <v>J O E L H O S</v>
          </cell>
          <cell r="D1452">
            <v>0</v>
          </cell>
          <cell r="E1452">
            <v>0</v>
          </cell>
          <cell r="F1452">
            <v>0</v>
          </cell>
        </row>
        <row r="1453">
          <cell r="A1453">
            <v>81921</v>
          </cell>
          <cell r="B1453" t="str">
            <v>JOELHO 45 GRAUS DIAMETRO 40 MM</v>
          </cell>
          <cell r="C1453" t="str">
            <v>Un</v>
          </cell>
          <cell r="D1453">
            <v>1.4</v>
          </cell>
          <cell r="E1453">
            <v>6.84</v>
          </cell>
          <cell r="F1453">
            <v>8.24</v>
          </cell>
        </row>
        <row r="1454">
          <cell r="A1454">
            <v>81922</v>
          </cell>
          <cell r="B1454" t="str">
            <v>JOELHO 45 GRAUS DIAMETRO 50 MM</v>
          </cell>
          <cell r="C1454" t="str">
            <v>Un</v>
          </cell>
          <cell r="D1454">
            <v>2.3</v>
          </cell>
          <cell r="E1454">
            <v>6.84</v>
          </cell>
          <cell r="F1454">
            <v>9.14</v>
          </cell>
        </row>
        <row r="1455">
          <cell r="A1455">
            <v>81923</v>
          </cell>
          <cell r="B1455" t="str">
            <v>JOELHO 45 GRAUS DIAMETRO 75 MM</v>
          </cell>
          <cell r="C1455" t="str">
            <v>Un</v>
          </cell>
          <cell r="D1455">
            <v>4.4</v>
          </cell>
          <cell r="E1455">
            <v>8.79</v>
          </cell>
          <cell r="F1455">
            <v>13.19</v>
          </cell>
        </row>
        <row r="1456">
          <cell r="A1456">
            <v>81924</v>
          </cell>
          <cell r="B1456" t="str">
            <v>JOELHO 45 GRAUS DIAMETRO 100 MM</v>
          </cell>
          <cell r="C1456" t="str">
            <v>Un</v>
          </cell>
          <cell r="D1456">
            <v>5.33</v>
          </cell>
          <cell r="E1456">
            <v>11</v>
          </cell>
          <cell r="F1456">
            <v>16.33</v>
          </cell>
        </row>
        <row r="1457">
          <cell r="A1457">
            <v>81927</v>
          </cell>
          <cell r="B1457" t="str">
            <v>JOELHO 90 GRAUS C/ANEL 40 mm</v>
          </cell>
          <cell r="C1457" t="str">
            <v>Un</v>
          </cell>
          <cell r="D1457">
            <v>1.5</v>
          </cell>
          <cell r="E1457">
            <v>6.84</v>
          </cell>
          <cell r="F1457">
            <v>8.34</v>
          </cell>
        </row>
        <row r="1458">
          <cell r="A1458">
            <v>81928</v>
          </cell>
          <cell r="B1458" t="str">
            <v>JOELHO 90 GRAUS C/ANEL 50 MM</v>
          </cell>
          <cell r="C1458" t="str">
            <v>Un</v>
          </cell>
          <cell r="D1458">
            <v>2.1</v>
          </cell>
          <cell r="E1458">
            <v>6.84</v>
          </cell>
          <cell r="F1458">
            <v>8.94</v>
          </cell>
        </row>
        <row r="1459">
          <cell r="A1459">
            <v>81935</v>
          </cell>
          <cell r="B1459" t="str">
            <v>JOELHO 90 GRAUS DIAMETRO 40 MM</v>
          </cell>
          <cell r="C1459" t="str">
            <v>Un</v>
          </cell>
          <cell r="D1459">
            <v>1.2</v>
          </cell>
          <cell r="E1459">
            <v>6.84</v>
          </cell>
          <cell r="F1459">
            <v>8.04</v>
          </cell>
        </row>
        <row r="1460">
          <cell r="A1460">
            <v>81936</v>
          </cell>
          <cell r="B1460" t="str">
            <v>JOELHO 90 GRAUS DIAMETRO 50 MM</v>
          </cell>
          <cell r="C1460" t="str">
            <v>Un</v>
          </cell>
          <cell r="D1460">
            <v>1.62</v>
          </cell>
          <cell r="E1460">
            <v>6.84</v>
          </cell>
          <cell r="F1460">
            <v>8.46</v>
          </cell>
        </row>
        <row r="1461">
          <cell r="A1461">
            <v>81937</v>
          </cell>
          <cell r="B1461" t="str">
            <v>JOELHO 90 GRAUS DIAMETRO 75 MM</v>
          </cell>
          <cell r="C1461" t="str">
            <v>Un</v>
          </cell>
          <cell r="D1461">
            <v>3.95</v>
          </cell>
          <cell r="E1461">
            <v>8.79</v>
          </cell>
          <cell r="F1461">
            <v>12.74</v>
          </cell>
        </row>
        <row r="1462">
          <cell r="A1462">
            <v>81938</v>
          </cell>
          <cell r="B1462" t="str">
            <v>JOELHO 90 GRAUS DIAMETRO 100 MM</v>
          </cell>
          <cell r="C1462" t="str">
            <v>Un</v>
          </cell>
          <cell r="D1462">
            <v>5.14</v>
          </cell>
          <cell r="E1462">
            <v>11</v>
          </cell>
          <cell r="F1462">
            <v>16.14</v>
          </cell>
        </row>
        <row r="1463">
          <cell r="A1463">
            <v>81946</v>
          </cell>
          <cell r="B1463" t="str">
            <v>JOELHO 90 GRAUS C/VISITA DIAM.100 X 50 MM</v>
          </cell>
          <cell r="C1463" t="str">
            <v>Un</v>
          </cell>
          <cell r="D1463">
            <v>11.53</v>
          </cell>
          <cell r="E1463">
            <v>11</v>
          </cell>
          <cell r="F1463">
            <v>22.53</v>
          </cell>
        </row>
        <row r="1464">
          <cell r="A1464">
            <v>81960</v>
          </cell>
          <cell r="B1464" t="str">
            <v>J U N C O E S</v>
          </cell>
          <cell r="D1464">
            <v>0</v>
          </cell>
          <cell r="E1464">
            <v>0</v>
          </cell>
          <cell r="F1464">
            <v>0</v>
          </cell>
        </row>
        <row r="1465">
          <cell r="A1465">
            <v>81961</v>
          </cell>
          <cell r="B1465" t="str">
            <v>JUNCAO 45 GRAUS DIAMETRO 40 MM</v>
          </cell>
          <cell r="C1465" t="str">
            <v>Un</v>
          </cell>
          <cell r="D1465">
            <v>2.2</v>
          </cell>
          <cell r="E1465">
            <v>7.09</v>
          </cell>
          <cell r="F1465">
            <v>9.29</v>
          </cell>
        </row>
        <row r="1466">
          <cell r="A1466">
            <v>81965</v>
          </cell>
          <cell r="B1466" t="str">
            <v>JUNCAO INVERTIDA DIAMETRO 75 X 50 MM</v>
          </cell>
          <cell r="C1466" t="str">
            <v>Un</v>
          </cell>
          <cell r="D1466">
            <v>7.5</v>
          </cell>
          <cell r="E1466">
            <v>9.05</v>
          </cell>
          <cell r="F1466">
            <v>16.55</v>
          </cell>
        </row>
        <row r="1467">
          <cell r="A1467">
            <v>81970</v>
          </cell>
          <cell r="B1467" t="str">
            <v>JUNCAO SIMPLES DIAMETRO 50 X 50 MM</v>
          </cell>
          <cell r="C1467" t="str">
            <v>Un</v>
          </cell>
          <cell r="D1467">
            <v>4.9</v>
          </cell>
          <cell r="E1467">
            <v>7.09</v>
          </cell>
          <cell r="F1467">
            <v>11.99</v>
          </cell>
        </row>
        <row r="1468">
          <cell r="A1468">
            <v>81971</v>
          </cell>
          <cell r="B1468" t="str">
            <v>JUNCAO SIMPLES DIAM. 75 X 50 MM</v>
          </cell>
          <cell r="C1468" t="str">
            <v>Un</v>
          </cell>
          <cell r="D1468">
            <v>7.9</v>
          </cell>
          <cell r="E1468">
            <v>9.05</v>
          </cell>
          <cell r="F1468">
            <v>16.95</v>
          </cell>
        </row>
        <row r="1469">
          <cell r="A1469">
            <v>81972</v>
          </cell>
          <cell r="B1469" t="str">
            <v>JUNCAO SIMPLES DIAMETRO 75 X 75 MM</v>
          </cell>
          <cell r="C1469" t="str">
            <v>Un</v>
          </cell>
          <cell r="D1469">
            <v>9.8</v>
          </cell>
          <cell r="E1469">
            <v>9.05</v>
          </cell>
          <cell r="F1469">
            <v>18.85</v>
          </cell>
        </row>
        <row r="1470">
          <cell r="A1470">
            <v>81973</v>
          </cell>
          <cell r="B1470" t="str">
            <v>JUNCAO SIMPLES DIAM. 100 X 50 MM</v>
          </cell>
          <cell r="C1470" t="str">
            <v>Un</v>
          </cell>
          <cell r="D1470">
            <v>9.9</v>
          </cell>
          <cell r="E1470">
            <v>11.24</v>
          </cell>
          <cell r="F1470">
            <v>21.14</v>
          </cell>
        </row>
        <row r="1471">
          <cell r="A1471">
            <v>81974</v>
          </cell>
          <cell r="B1471" t="str">
            <v>JUNCAO SIMPLES DIAMETRO 100 X 75 MM</v>
          </cell>
          <cell r="C1471" t="str">
            <v>Un</v>
          </cell>
          <cell r="D1471">
            <v>13.4</v>
          </cell>
          <cell r="E1471">
            <v>11.24</v>
          </cell>
          <cell r="F1471">
            <v>24.64</v>
          </cell>
        </row>
        <row r="1472">
          <cell r="A1472">
            <v>81975</v>
          </cell>
          <cell r="B1472" t="str">
            <v>JUNCAO SIMPLES DIAM. 100 X 100 MM</v>
          </cell>
          <cell r="C1472" t="str">
            <v>Un</v>
          </cell>
          <cell r="D1472">
            <v>13.6</v>
          </cell>
          <cell r="E1472">
            <v>11.24</v>
          </cell>
          <cell r="F1472">
            <v>24.84</v>
          </cell>
        </row>
        <row r="1473">
          <cell r="A1473">
            <v>81981</v>
          </cell>
          <cell r="B1473" t="str">
            <v>JUNÇÃO DUPLA DIAMETRO 75 MM</v>
          </cell>
          <cell r="C1473" t="str">
            <v>Un</v>
          </cell>
          <cell r="D1473">
            <v>10.6</v>
          </cell>
          <cell r="E1473">
            <v>9.05</v>
          </cell>
          <cell r="F1473">
            <v>19.65</v>
          </cell>
        </row>
        <row r="1474">
          <cell r="A1474">
            <v>82000</v>
          </cell>
          <cell r="B1474" t="str">
            <v>L U V A S</v>
          </cell>
          <cell r="D1474">
            <v>0</v>
          </cell>
          <cell r="E1474">
            <v>0</v>
          </cell>
          <cell r="F1474">
            <v>0</v>
          </cell>
        </row>
        <row r="1475">
          <cell r="A1475">
            <v>82001</v>
          </cell>
          <cell r="B1475" t="str">
            <v>LUVA SIMPLES DIAMETRO 40 MM</v>
          </cell>
          <cell r="C1475" t="str">
            <v>Un</v>
          </cell>
          <cell r="D1475">
            <v>0.8</v>
          </cell>
          <cell r="E1475">
            <v>3.43</v>
          </cell>
          <cell r="F1475">
            <v>4.23</v>
          </cell>
        </row>
        <row r="1476">
          <cell r="A1476">
            <v>82002</v>
          </cell>
          <cell r="B1476" t="str">
            <v>LUVA SIMPLES DIAMETRO 50 MM</v>
          </cell>
          <cell r="C1476" t="str">
            <v>Un</v>
          </cell>
          <cell r="D1476">
            <v>1.85</v>
          </cell>
          <cell r="E1476">
            <v>3.43</v>
          </cell>
          <cell r="F1476">
            <v>5.28</v>
          </cell>
        </row>
        <row r="1477">
          <cell r="A1477">
            <v>82003</v>
          </cell>
          <cell r="B1477" t="str">
            <v>LUVA SIMPLES DIAMETRO 75 MM</v>
          </cell>
          <cell r="C1477" t="str">
            <v>Un</v>
          </cell>
          <cell r="D1477">
            <v>3.84</v>
          </cell>
          <cell r="E1477">
            <v>4.4</v>
          </cell>
          <cell r="F1477">
            <v>8.24</v>
          </cell>
        </row>
        <row r="1478">
          <cell r="A1478">
            <v>82004</v>
          </cell>
          <cell r="B1478" t="str">
            <v>LUVA SIMPLES DIAM. 100 MM</v>
          </cell>
          <cell r="C1478" t="str">
            <v>Un</v>
          </cell>
          <cell r="D1478">
            <v>3.61</v>
          </cell>
          <cell r="E1478">
            <v>5.62</v>
          </cell>
          <cell r="F1478">
            <v>9.23</v>
          </cell>
        </row>
        <row r="1479">
          <cell r="A1479">
            <v>82050</v>
          </cell>
          <cell r="B1479" t="str">
            <v>P O R T A / G R E L H A</v>
          </cell>
          <cell r="D1479">
            <v>0</v>
          </cell>
          <cell r="E1479">
            <v>0</v>
          </cell>
          <cell r="F1479">
            <v>0</v>
          </cell>
        </row>
        <row r="1480">
          <cell r="A1480">
            <v>82051</v>
          </cell>
          <cell r="B1480" t="str">
            <v>PORTA GRELHA QUADRADA BRANCO DIAM. 150 MM</v>
          </cell>
          <cell r="C1480" t="str">
            <v>Un</v>
          </cell>
          <cell r="D1480">
            <v>3.93</v>
          </cell>
          <cell r="E1480">
            <v>2.45</v>
          </cell>
          <cell r="F1480">
            <v>6.38</v>
          </cell>
        </row>
        <row r="1481">
          <cell r="A1481">
            <v>82052</v>
          </cell>
          <cell r="B1481" t="str">
            <v>PORTA GRELHA QUADRADO CROMADO DIAM.150 MM</v>
          </cell>
          <cell r="C1481" t="str">
            <v>Un</v>
          </cell>
          <cell r="D1481">
            <v>4.5</v>
          </cell>
          <cell r="E1481">
            <v>2.45</v>
          </cell>
          <cell r="F1481">
            <v>6.95</v>
          </cell>
        </row>
        <row r="1482">
          <cell r="A1482">
            <v>82053</v>
          </cell>
          <cell r="B1482" t="str">
            <v>PORTA GRELHA QUADRADO P/GREL.QUADRADA DIAM. 100 MM</v>
          </cell>
          <cell r="C1482" t="str">
            <v>Un</v>
          </cell>
          <cell r="D1482">
            <v>2.9</v>
          </cell>
          <cell r="E1482">
            <v>2.45</v>
          </cell>
          <cell r="F1482">
            <v>5.35</v>
          </cell>
        </row>
        <row r="1483">
          <cell r="A1483">
            <v>82054</v>
          </cell>
          <cell r="B1483" t="str">
            <v>PORTA GRELHA QUADRADO P/GRELHA RED.BRANC.100 MM</v>
          </cell>
          <cell r="C1483" t="str">
            <v>Un</v>
          </cell>
          <cell r="D1483">
            <v>3</v>
          </cell>
          <cell r="E1483">
            <v>2.45</v>
          </cell>
          <cell r="F1483">
            <v>5.45</v>
          </cell>
        </row>
        <row r="1484">
          <cell r="A1484">
            <v>82055</v>
          </cell>
          <cell r="B1484" t="str">
            <v>PORTA GRELHA QUADRADO P/GRELHA RED.CROM.DIAM.100 M</v>
          </cell>
          <cell r="C1484" t="str">
            <v>Un</v>
          </cell>
          <cell r="D1484">
            <v>4.85</v>
          </cell>
          <cell r="E1484">
            <v>2.45</v>
          </cell>
          <cell r="F1484">
            <v>7.3</v>
          </cell>
        </row>
        <row r="1485">
          <cell r="A1485">
            <v>82070</v>
          </cell>
          <cell r="B1485" t="str">
            <v>PORTA GRELHA REDONDO BRANCO DIAM. 100 MM</v>
          </cell>
          <cell r="C1485" t="str">
            <v>Un</v>
          </cell>
          <cell r="D1485">
            <v>2.12</v>
          </cell>
          <cell r="E1485">
            <v>1.95</v>
          </cell>
          <cell r="F1485">
            <v>4.07</v>
          </cell>
        </row>
        <row r="1486">
          <cell r="A1486">
            <v>82071</v>
          </cell>
          <cell r="B1486" t="str">
            <v>PORTA GRELHA REDONDO BRANCO DIAM. 150 MM</v>
          </cell>
          <cell r="C1486" t="str">
            <v>Un</v>
          </cell>
          <cell r="D1486">
            <v>3.34</v>
          </cell>
          <cell r="E1486">
            <v>2.45</v>
          </cell>
          <cell r="F1486">
            <v>5.79</v>
          </cell>
        </row>
        <row r="1487">
          <cell r="A1487">
            <v>82072</v>
          </cell>
          <cell r="B1487" t="str">
            <v>PORTA GRELHA REDONDO CROMADO DIAMETRO 150 MM</v>
          </cell>
          <cell r="C1487" t="str">
            <v>Un</v>
          </cell>
          <cell r="D1487">
            <v>6</v>
          </cell>
          <cell r="E1487">
            <v>2.45</v>
          </cell>
          <cell r="F1487">
            <v>8.45</v>
          </cell>
        </row>
        <row r="1488">
          <cell r="A1488">
            <v>82100</v>
          </cell>
          <cell r="B1488" t="str">
            <v>R E D U C O E S</v>
          </cell>
          <cell r="D1488">
            <v>0</v>
          </cell>
          <cell r="E1488">
            <v>0</v>
          </cell>
          <cell r="F1488">
            <v>0</v>
          </cell>
        </row>
        <row r="1489">
          <cell r="A1489" t="str">
            <v>Código auxiliar</v>
          </cell>
          <cell r="B1489" t="str">
            <v>Serviço</v>
          </cell>
          <cell r="C1489" t="str">
            <v>Unidade</v>
          </cell>
          <cell r="D1489" t="str">
            <v>Material</v>
          </cell>
          <cell r="E1489" t="str">
            <v>Mão-de-obra</v>
          </cell>
          <cell r="F1489" t="str">
            <v>Total</v>
          </cell>
        </row>
        <row r="1490">
          <cell r="A1490">
            <v>82101</v>
          </cell>
          <cell r="B1490" t="str">
            <v>REDUCAO EXCENTRICA 75 X 50 MM</v>
          </cell>
          <cell r="C1490" t="str">
            <v>Un</v>
          </cell>
          <cell r="D1490">
            <v>4.11</v>
          </cell>
          <cell r="E1490">
            <v>8.79</v>
          </cell>
          <cell r="F1490">
            <v>12.9</v>
          </cell>
        </row>
        <row r="1491">
          <cell r="A1491">
            <v>82102</v>
          </cell>
          <cell r="B1491" t="str">
            <v>REDUCAO EXCENTRICA 100 X 75 MM</v>
          </cell>
          <cell r="C1491" t="str">
            <v>Un</v>
          </cell>
          <cell r="D1491">
            <v>5.56</v>
          </cell>
          <cell r="E1491">
            <v>11</v>
          </cell>
          <cell r="F1491">
            <v>16.56</v>
          </cell>
        </row>
        <row r="1492">
          <cell r="A1492">
            <v>82103</v>
          </cell>
          <cell r="B1492" t="str">
            <v>REDUCAO EXCENTRICA 100 X 50 MM</v>
          </cell>
          <cell r="C1492" t="str">
            <v>Un</v>
          </cell>
          <cell r="D1492">
            <v>4.81</v>
          </cell>
          <cell r="E1492">
            <v>5.38</v>
          </cell>
          <cell r="F1492">
            <v>10.19</v>
          </cell>
        </row>
        <row r="1493">
          <cell r="A1493">
            <v>82150</v>
          </cell>
          <cell r="B1493" t="str">
            <v>T A M P A S</v>
          </cell>
          <cell r="D1493">
            <v>0</v>
          </cell>
          <cell r="E1493">
            <v>0</v>
          </cell>
          <cell r="F1493">
            <v>0</v>
          </cell>
        </row>
        <row r="1494">
          <cell r="A1494">
            <v>82151</v>
          </cell>
          <cell r="B1494" t="str">
            <v>TAMPA CEGA QUADRADA BRANCA DIAM. 150 MM</v>
          </cell>
          <cell r="C1494" t="str">
            <v>Un</v>
          </cell>
          <cell r="D1494">
            <v>5.74</v>
          </cell>
          <cell r="E1494">
            <v>1.95</v>
          </cell>
          <cell r="F1494">
            <v>7.69</v>
          </cell>
        </row>
        <row r="1495">
          <cell r="A1495">
            <v>82152</v>
          </cell>
          <cell r="B1495" t="str">
            <v>TAMPA CEGA QUADRADA CROMADA DIAM. 150 MM</v>
          </cell>
          <cell r="C1495" t="str">
            <v>Un</v>
          </cell>
          <cell r="D1495">
            <v>15.96</v>
          </cell>
          <cell r="E1495">
            <v>1.95</v>
          </cell>
          <cell r="F1495">
            <v>17.91</v>
          </cell>
        </row>
        <row r="1496">
          <cell r="A1496">
            <v>82153</v>
          </cell>
          <cell r="B1496" t="str">
            <v>TAMPA CEGA REDONDA BRANCA DIAM. 100 MM</v>
          </cell>
          <cell r="C1496" t="str">
            <v>Un</v>
          </cell>
          <cell r="D1496">
            <v>2.09</v>
          </cell>
          <cell r="E1496">
            <v>1.95</v>
          </cell>
          <cell r="F1496">
            <v>4.04</v>
          </cell>
        </row>
        <row r="1497">
          <cell r="A1497">
            <v>82154</v>
          </cell>
          <cell r="B1497" t="str">
            <v>TAMPA CEGA REDONDA BRANCA DIAM. 150 MM</v>
          </cell>
          <cell r="C1497" t="str">
            <v>Un</v>
          </cell>
          <cell r="D1497">
            <v>5.74</v>
          </cell>
          <cell r="E1497">
            <v>1.95</v>
          </cell>
          <cell r="F1497">
            <v>7.69</v>
          </cell>
        </row>
        <row r="1498">
          <cell r="A1498">
            <v>82155</v>
          </cell>
          <cell r="B1498" t="str">
            <v>TAMPA CEGA REDONDA CROMADA DIAM. 100 MM</v>
          </cell>
          <cell r="C1498" t="str">
            <v>Un</v>
          </cell>
          <cell r="D1498">
            <v>5.13</v>
          </cell>
          <cell r="E1498">
            <v>1.95</v>
          </cell>
          <cell r="F1498">
            <v>7.08</v>
          </cell>
        </row>
        <row r="1499">
          <cell r="A1499">
            <v>82156</v>
          </cell>
          <cell r="B1499" t="str">
            <v>TAMPA CEGA REDONDA CROMADA DIAM. 150 MM</v>
          </cell>
          <cell r="C1499" t="str">
            <v>Un</v>
          </cell>
          <cell r="D1499">
            <v>15.98</v>
          </cell>
          <cell r="E1499">
            <v>1.95</v>
          </cell>
          <cell r="F1499">
            <v>17.93</v>
          </cell>
        </row>
        <row r="1500">
          <cell r="A1500">
            <v>82157</v>
          </cell>
          <cell r="B1500" t="str">
            <v>TAMPA CEGA REDONDA PVC 250 MM</v>
          </cell>
          <cell r="C1500" t="str">
            <v>Un</v>
          </cell>
          <cell r="D1500">
            <v>7.3</v>
          </cell>
          <cell r="E1500">
            <v>1.22</v>
          </cell>
          <cell r="F1500">
            <v>8.52</v>
          </cell>
        </row>
        <row r="1501">
          <cell r="A1501">
            <v>82158</v>
          </cell>
          <cell r="B1501" t="str">
            <v>TAMPA CEGA REDONDA ALUMINIO 250 MM</v>
          </cell>
          <cell r="C1501" t="str">
            <v>Un</v>
          </cell>
          <cell r="D1501">
            <v>39.32</v>
          </cell>
          <cell r="E1501">
            <v>1.22</v>
          </cell>
          <cell r="F1501">
            <v>40.54</v>
          </cell>
        </row>
        <row r="1502">
          <cell r="A1502">
            <v>82200</v>
          </cell>
          <cell r="B1502" t="str">
            <v>T E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>
            <v>82201</v>
          </cell>
          <cell r="B1503" t="str">
            <v>TE 90 GRAUS DIAMETRO 40 MM - ESGOTO</v>
          </cell>
          <cell r="C1503" t="str">
            <v>Un</v>
          </cell>
          <cell r="D1503">
            <v>1.85</v>
          </cell>
          <cell r="E1503">
            <v>7.09</v>
          </cell>
          <cell r="F1503">
            <v>8.94</v>
          </cell>
        </row>
        <row r="1504">
          <cell r="A1504">
            <v>82210</v>
          </cell>
          <cell r="B1504" t="str">
            <v>TE 90 GRAUS REDUCAO 50 X 40 MM - ESGOTO</v>
          </cell>
          <cell r="C1504" t="str">
            <v>Un</v>
          </cell>
          <cell r="D1504">
            <v>9.1</v>
          </cell>
          <cell r="E1504">
            <v>7.09</v>
          </cell>
          <cell r="F1504">
            <v>16.19</v>
          </cell>
        </row>
        <row r="1505">
          <cell r="A1505">
            <v>82220</v>
          </cell>
          <cell r="B1505" t="str">
            <v>TE DE INSPECAO DIAMETRO 100 X 75 MM</v>
          </cell>
          <cell r="C1505" t="str">
            <v>Un</v>
          </cell>
          <cell r="D1505">
            <v>23.8</v>
          </cell>
          <cell r="E1505">
            <v>11.24</v>
          </cell>
          <cell r="F1505">
            <v>35.04</v>
          </cell>
        </row>
        <row r="1506">
          <cell r="A1506">
            <v>82230</v>
          </cell>
          <cell r="B1506" t="str">
            <v>TE SANITARIO DIAMETRO 50 X 50 MM</v>
          </cell>
          <cell r="C1506" t="str">
            <v>Un</v>
          </cell>
          <cell r="D1506">
            <v>4.1</v>
          </cell>
          <cell r="E1506">
            <v>7.09</v>
          </cell>
          <cell r="F1506">
            <v>11.19</v>
          </cell>
        </row>
        <row r="1507">
          <cell r="A1507">
            <v>82231</v>
          </cell>
          <cell r="B1507" t="str">
            <v>TE SANITARIO DIAMETRO 75 X 50 MM</v>
          </cell>
          <cell r="C1507" t="str">
            <v>Un</v>
          </cell>
          <cell r="D1507">
            <v>7.7</v>
          </cell>
          <cell r="E1507">
            <v>9.05</v>
          </cell>
          <cell r="F1507">
            <v>16.75</v>
          </cell>
        </row>
        <row r="1508">
          <cell r="A1508">
            <v>82232</v>
          </cell>
          <cell r="B1508" t="str">
            <v>TE SANITARIO DIAMETRO 75 X 75 MM</v>
          </cell>
          <cell r="C1508" t="str">
            <v>Un</v>
          </cell>
          <cell r="D1508">
            <v>7.3</v>
          </cell>
          <cell r="E1508">
            <v>9.05</v>
          </cell>
          <cell r="F1508">
            <v>16.35</v>
          </cell>
        </row>
        <row r="1509">
          <cell r="A1509">
            <v>82233</v>
          </cell>
          <cell r="B1509" t="str">
            <v>TE SANITARIO DIAMETRO 100 X 50 MM</v>
          </cell>
          <cell r="C1509" t="str">
            <v>Un</v>
          </cell>
          <cell r="D1509">
            <v>8.2</v>
          </cell>
          <cell r="E1509">
            <v>11.24</v>
          </cell>
          <cell r="F1509">
            <v>19.44</v>
          </cell>
        </row>
        <row r="1510">
          <cell r="A1510">
            <v>82234</v>
          </cell>
          <cell r="B1510" t="str">
            <v>TE SANITARIO DIAMETRO 100 X 75 MM</v>
          </cell>
          <cell r="C1510" t="str">
            <v>Un</v>
          </cell>
          <cell r="D1510">
            <v>8.8</v>
          </cell>
          <cell r="E1510">
            <v>11.24</v>
          </cell>
          <cell r="F1510">
            <v>20.04</v>
          </cell>
        </row>
        <row r="1511">
          <cell r="A1511">
            <v>82235</v>
          </cell>
          <cell r="B1511" t="str">
            <v>TE SANITARIO DIAMETRO 100 X 100 MM</v>
          </cell>
          <cell r="C1511" t="str">
            <v>Un</v>
          </cell>
          <cell r="D1511">
            <v>8.9</v>
          </cell>
          <cell r="E1511">
            <v>11.24</v>
          </cell>
          <cell r="F1511">
            <v>20.14</v>
          </cell>
        </row>
        <row r="1512">
          <cell r="A1512">
            <v>82300</v>
          </cell>
          <cell r="B1512" t="str">
            <v>T U B O S</v>
          </cell>
          <cell r="D1512">
            <v>0</v>
          </cell>
          <cell r="E1512">
            <v>0</v>
          </cell>
          <cell r="F1512">
            <v>0</v>
          </cell>
        </row>
        <row r="1513">
          <cell r="A1513">
            <v>82301</v>
          </cell>
          <cell r="B1513" t="str">
            <v>TUBO SOLD.P/ESGOTO DIAM. 40 MM</v>
          </cell>
          <cell r="C1513" t="str">
            <v>ML</v>
          </cell>
          <cell r="D1513">
            <v>3.13</v>
          </cell>
          <cell r="E1513">
            <v>5.86</v>
          </cell>
          <cell r="F1513">
            <v>8.99</v>
          </cell>
        </row>
        <row r="1514">
          <cell r="A1514">
            <v>82302</v>
          </cell>
          <cell r="B1514" t="str">
            <v>TUBO SOLD. P/ESGOTO DIAM. 50 MM</v>
          </cell>
          <cell r="C1514" t="str">
            <v>ML</v>
          </cell>
          <cell r="D1514">
            <v>5.16</v>
          </cell>
          <cell r="E1514">
            <v>7.33</v>
          </cell>
          <cell r="F1514">
            <v>12.49</v>
          </cell>
        </row>
        <row r="1515">
          <cell r="A1515">
            <v>82303</v>
          </cell>
          <cell r="B1515" t="str">
            <v>TUBO SOLDAVEL P/ESGOTO DIAM.75 MM</v>
          </cell>
          <cell r="C1515" t="str">
            <v>ML</v>
          </cell>
          <cell r="D1515">
            <v>6.97</v>
          </cell>
          <cell r="E1515">
            <v>11.73</v>
          </cell>
          <cell r="F1515">
            <v>18.7</v>
          </cell>
        </row>
        <row r="1516">
          <cell r="A1516">
            <v>82304</v>
          </cell>
          <cell r="B1516" t="str">
            <v>TUBO SOLDAVEL P/ESGOTO DIAM. 100 MM</v>
          </cell>
          <cell r="C1516" t="str">
            <v>ML</v>
          </cell>
          <cell r="D1516">
            <v>7.58</v>
          </cell>
          <cell r="E1516">
            <v>12.71</v>
          </cell>
          <cell r="F1516">
            <v>20.29</v>
          </cell>
        </row>
        <row r="1517">
          <cell r="A1517">
            <v>82330</v>
          </cell>
          <cell r="B1517" t="str">
            <v>TUBO LEVE PVC RIGIDO DIAMETRO 125 MM</v>
          </cell>
          <cell r="C1517" t="str">
            <v>M</v>
          </cell>
          <cell r="D1517">
            <v>17.03</v>
          </cell>
          <cell r="E1517">
            <v>12.71</v>
          </cell>
          <cell r="F1517">
            <v>29.74</v>
          </cell>
        </row>
        <row r="1518">
          <cell r="A1518">
            <v>82331</v>
          </cell>
          <cell r="B1518" t="str">
            <v>TUBO LEVE PVC RIGIDO DIAMETRO 150 MM</v>
          </cell>
          <cell r="C1518" t="str">
            <v>M</v>
          </cell>
          <cell r="D1518">
            <v>17.42</v>
          </cell>
          <cell r="E1518">
            <v>13.69</v>
          </cell>
          <cell r="F1518">
            <v>31.11</v>
          </cell>
        </row>
        <row r="1519">
          <cell r="A1519">
            <v>82332</v>
          </cell>
          <cell r="B1519" t="str">
            <v>TUBO LEVE PVC RIGIDO DIAMETRO 200 MM</v>
          </cell>
          <cell r="C1519" t="str">
            <v>M</v>
          </cell>
          <cell r="D1519">
            <v>33.53</v>
          </cell>
          <cell r="E1519">
            <v>14.67</v>
          </cell>
          <cell r="F1519">
            <v>48.2</v>
          </cell>
        </row>
        <row r="1520">
          <cell r="A1520">
            <v>82333</v>
          </cell>
          <cell r="B1520" t="str">
            <v>TUBO LEVE PVC RIGIDO DIAMETRO 300 MM</v>
          </cell>
          <cell r="C1520" t="str">
            <v>M</v>
          </cell>
          <cell r="D1520">
            <v>52.06</v>
          </cell>
          <cell r="E1520">
            <v>14.67</v>
          </cell>
          <cell r="F1520">
            <v>66.73</v>
          </cell>
        </row>
        <row r="1521">
          <cell r="A1521">
            <v>82334</v>
          </cell>
          <cell r="B1521" t="str">
            <v>TUBO LEVE PVC RIGIDO DIAMETRO 250 MM</v>
          </cell>
          <cell r="C1521" t="str">
            <v>M</v>
          </cell>
          <cell r="D1521">
            <v>32.64</v>
          </cell>
          <cell r="E1521">
            <v>14.67</v>
          </cell>
          <cell r="F1521">
            <v>47.31</v>
          </cell>
        </row>
        <row r="1522">
          <cell r="A1522">
            <v>82341</v>
          </cell>
          <cell r="B1522" t="str">
            <v>TUBO DE CONCRETO SIMPLES DIAMETRO 400 MM - PS1=16 KN/M ( ÁGUAS PLUVIAIS) - CAVA 65X100CM</v>
          </cell>
          <cell r="C1522" t="str">
            <v>ML</v>
          </cell>
          <cell r="D1522">
            <v>30.18</v>
          </cell>
          <cell r="E1522">
            <v>33.23</v>
          </cell>
          <cell r="F1522">
            <v>63.41</v>
          </cell>
        </row>
        <row r="1523">
          <cell r="A1523">
            <v>82342</v>
          </cell>
          <cell r="B1523" t="str">
            <v>TUBO DE CONCRETO SIMPLES DIAMETRO 600 MM - PS1=24 KN/M ( ÁGUAS PLUVIAIS) - CAVA 95X120CM</v>
          </cell>
          <cell r="C1523" t="str">
            <v>ML</v>
          </cell>
          <cell r="D1523">
            <v>49.13</v>
          </cell>
          <cell r="E1523">
            <v>54.86</v>
          </cell>
          <cell r="F1523">
            <v>103.99</v>
          </cell>
        </row>
        <row r="1524">
          <cell r="A1524">
            <v>82343</v>
          </cell>
          <cell r="B1524" t="str">
            <v>TUBO DE CONCRETO SIMPLES DIAMETRO 500 MM - PS1=20 KN/M ( ÁGUAS PLUVIAIS) - CAVA 80X110CM</v>
          </cell>
          <cell r="C1524" t="str">
            <v>m</v>
          </cell>
          <cell r="D1524">
            <v>37.62</v>
          </cell>
          <cell r="E1524">
            <v>43.23</v>
          </cell>
          <cell r="F1524">
            <v>80.85</v>
          </cell>
        </row>
        <row r="1525">
          <cell r="A1525">
            <v>82360</v>
          </cell>
          <cell r="B1525" t="str">
            <v>TUBO CORRUGADO PARA DRENAGEM DIAMETRO 150 MM</v>
          </cell>
          <cell r="C1525" t="str">
            <v>ML</v>
          </cell>
          <cell r="D1525">
            <v>29.85</v>
          </cell>
          <cell r="E1525">
            <v>13.98</v>
          </cell>
          <cell r="F1525">
            <v>43.83</v>
          </cell>
        </row>
        <row r="1526">
          <cell r="A1526">
            <v>82365</v>
          </cell>
          <cell r="B1526" t="str">
            <v>TUBO CORRUGADO PARA DRENAGEM DIAMETRO 100 MM</v>
          </cell>
          <cell r="C1526" t="str">
            <v>ML</v>
          </cell>
          <cell r="D1526">
            <v>14.5</v>
          </cell>
          <cell r="E1526">
            <v>12.71</v>
          </cell>
          <cell r="F1526">
            <v>27.21</v>
          </cell>
        </row>
        <row r="1527">
          <cell r="A1527">
            <v>82373</v>
          </cell>
          <cell r="B1527" t="str">
            <v>TUBO FERRO GALVANIZ.DIAM.1/2"</v>
          </cell>
          <cell r="C1527" t="str">
            <v>ML</v>
          </cell>
          <cell r="D1527">
            <v>10.02</v>
          </cell>
          <cell r="E1527">
            <v>6.6</v>
          </cell>
          <cell r="F1527">
            <v>16.62</v>
          </cell>
        </row>
        <row r="1528">
          <cell r="A1528">
            <v>82374</v>
          </cell>
          <cell r="B1528" t="str">
            <v>TUBO FERRO GALVANIZADO DIAM.3/4"</v>
          </cell>
          <cell r="C1528" t="str">
            <v>ML</v>
          </cell>
          <cell r="D1528">
            <v>12.19</v>
          </cell>
          <cell r="E1528">
            <v>7.33</v>
          </cell>
          <cell r="F1528">
            <v>19.52</v>
          </cell>
        </row>
        <row r="1529">
          <cell r="A1529">
            <v>82375</v>
          </cell>
          <cell r="B1529" t="str">
            <v>TUBO FERRO GALVANIZADO DIAM.1"</v>
          </cell>
          <cell r="C1529" t="str">
            <v>ML</v>
          </cell>
          <cell r="D1529">
            <v>17.43</v>
          </cell>
          <cell r="E1529">
            <v>8.14</v>
          </cell>
          <cell r="F1529">
            <v>25.57</v>
          </cell>
        </row>
        <row r="1530">
          <cell r="A1530">
            <v>82376</v>
          </cell>
          <cell r="B1530" t="str">
            <v>TUBO FERRO GALVAN.DIAM.1.1/4"</v>
          </cell>
          <cell r="C1530" t="str">
            <v>ML</v>
          </cell>
          <cell r="D1530">
            <v>22.04</v>
          </cell>
          <cell r="E1530">
            <v>12.22</v>
          </cell>
          <cell r="F1530">
            <v>34.26</v>
          </cell>
        </row>
        <row r="1531">
          <cell r="A1531">
            <v>82377</v>
          </cell>
          <cell r="B1531" t="str">
            <v>TUBO FERRO GALV.DIAM.1.1/2"</v>
          </cell>
          <cell r="C1531" t="str">
            <v>ML</v>
          </cell>
          <cell r="D1531">
            <v>28.63</v>
          </cell>
          <cell r="E1531">
            <v>15.15</v>
          </cell>
          <cell r="F1531">
            <v>43.78</v>
          </cell>
        </row>
        <row r="1532">
          <cell r="A1532">
            <v>82378</v>
          </cell>
          <cell r="B1532" t="str">
            <v>TUBO FERRO GALVANIZADO DIAM.2"</v>
          </cell>
          <cell r="C1532" t="str">
            <v>ML</v>
          </cell>
          <cell r="D1532">
            <v>34.23</v>
          </cell>
          <cell r="E1532">
            <v>18.08</v>
          </cell>
          <cell r="F1532">
            <v>52.31</v>
          </cell>
        </row>
        <row r="1533">
          <cell r="A1533">
            <v>82379</v>
          </cell>
          <cell r="B1533" t="str">
            <v>TUBO FERRO GALVANIZADO DIAM.2.1/2"</v>
          </cell>
          <cell r="C1533" t="str">
            <v>ML</v>
          </cell>
          <cell r="D1533">
            <v>50.74</v>
          </cell>
          <cell r="E1533">
            <v>20.29</v>
          </cell>
          <cell r="F1533">
            <v>71.03</v>
          </cell>
        </row>
        <row r="1534">
          <cell r="A1534">
            <v>82380</v>
          </cell>
          <cell r="B1534" t="str">
            <v>TUBO FERRO GALVANIZADO DIAM.3"</v>
          </cell>
          <cell r="C1534" t="str">
            <v>ML</v>
          </cell>
          <cell r="D1534">
            <v>60.39</v>
          </cell>
          <cell r="E1534">
            <v>23.7</v>
          </cell>
          <cell r="F1534">
            <v>84.09</v>
          </cell>
        </row>
        <row r="1535">
          <cell r="A1535">
            <v>82381</v>
          </cell>
          <cell r="B1535" t="str">
            <v>TUBO FERRO GALVANIZADO DIAM.4"</v>
          </cell>
          <cell r="C1535" t="str">
            <v>ML</v>
          </cell>
          <cell r="D1535">
            <v>87.95</v>
          </cell>
          <cell r="E1535">
            <v>24.44</v>
          </cell>
          <cell r="F1535">
            <v>112.39</v>
          </cell>
        </row>
        <row r="1536">
          <cell r="A1536">
            <v>82400</v>
          </cell>
          <cell r="B1536" t="str">
            <v>ADAPTADORES</v>
          </cell>
          <cell r="D1536">
            <v>0</v>
          </cell>
          <cell r="E1536">
            <v>0</v>
          </cell>
          <cell r="F1536">
            <v>0</v>
          </cell>
        </row>
        <row r="1537">
          <cell r="A1537">
            <v>82401</v>
          </cell>
          <cell r="B1537" t="str">
            <v>ADAPTADOR PARA VALVULA DE PIA,LAVAT.E TANQUE 40 MM</v>
          </cell>
          <cell r="C1537" t="str">
            <v>Un</v>
          </cell>
          <cell r="D1537">
            <v>1.38</v>
          </cell>
          <cell r="E1537">
            <v>6.12</v>
          </cell>
          <cell r="F1537">
            <v>7.5</v>
          </cell>
        </row>
        <row r="1538">
          <cell r="A1538">
            <v>82402</v>
          </cell>
          <cell r="B1538" t="str">
            <v>ADAPTADOR JUNTA ELAST.P/SIFÃO METAL.40 MM X 1.1/2"</v>
          </cell>
          <cell r="C1538" t="str">
            <v>Un</v>
          </cell>
          <cell r="D1538">
            <v>2.39</v>
          </cell>
          <cell r="E1538">
            <v>6.12</v>
          </cell>
          <cell r="F1538">
            <v>8.51</v>
          </cell>
        </row>
        <row r="1539">
          <cell r="A1539">
            <v>82403</v>
          </cell>
          <cell r="B1539" t="str">
            <v>ADAPTADOR PVC P/SIFAO PVC 40 MM X 1.1/4"</v>
          </cell>
          <cell r="C1539" t="str">
            <v>Un</v>
          </cell>
          <cell r="D1539">
            <v>1.98</v>
          </cell>
          <cell r="E1539">
            <v>6.12</v>
          </cell>
          <cell r="F1539">
            <v>8.1</v>
          </cell>
        </row>
        <row r="1540">
          <cell r="A1540">
            <v>82500</v>
          </cell>
          <cell r="B1540" t="str">
            <v>BOMBAS</v>
          </cell>
          <cell r="D1540">
            <v>0</v>
          </cell>
          <cell r="E1540">
            <v>0</v>
          </cell>
          <cell r="F1540">
            <v>0</v>
          </cell>
        </row>
        <row r="1541">
          <cell r="A1541">
            <v>82501</v>
          </cell>
          <cell r="B1541" t="str">
            <v>VALVULA DE FLUXO 3/4"</v>
          </cell>
          <cell r="C1541" t="str">
            <v>Un</v>
          </cell>
          <cell r="D1541">
            <v>54.16</v>
          </cell>
          <cell r="E1541">
            <v>13.2</v>
          </cell>
          <cell r="F1541">
            <v>67.36</v>
          </cell>
        </row>
        <row r="1542">
          <cell r="A1542">
            <v>82502</v>
          </cell>
          <cell r="B1542" t="str">
            <v>VALVULA DE RETENÇÃO HORIZONTAL 1"</v>
          </cell>
          <cell r="C1542" t="str">
            <v>Un</v>
          </cell>
          <cell r="D1542">
            <v>68.05</v>
          </cell>
          <cell r="E1542">
            <v>13.2</v>
          </cell>
          <cell r="F1542">
            <v>81.25</v>
          </cell>
        </row>
        <row r="1543">
          <cell r="A1543">
            <v>82503</v>
          </cell>
          <cell r="B1543" t="str">
            <v>VALVULA DE RETENÇÃO VERTICAL 1"</v>
          </cell>
          <cell r="C1543" t="str">
            <v>Un</v>
          </cell>
          <cell r="D1543">
            <v>40.27</v>
          </cell>
          <cell r="E1543">
            <v>13.2</v>
          </cell>
          <cell r="F1543">
            <v>53.47</v>
          </cell>
        </row>
        <row r="1544">
          <cell r="A1544">
            <v>82559</v>
          </cell>
          <cell r="B1544" t="str">
            <v>TE DE FERRO GALVANIZADO 4" X 3"</v>
          </cell>
          <cell r="C1544" t="str">
            <v>Un</v>
          </cell>
          <cell r="D1544">
            <v>150.34</v>
          </cell>
          <cell r="E1544">
            <v>22.49</v>
          </cell>
          <cell r="F1544">
            <v>172.83</v>
          </cell>
        </row>
        <row r="1545">
          <cell r="A1545">
            <v>85000</v>
          </cell>
          <cell r="B1545" t="str">
            <v>INCENDIOS</v>
          </cell>
          <cell r="D1545">
            <v>0</v>
          </cell>
          <cell r="E1545">
            <v>0</v>
          </cell>
          <cell r="F1545">
            <v>0</v>
          </cell>
        </row>
        <row r="1546">
          <cell r="A1546">
            <v>85001</v>
          </cell>
          <cell r="B1546" t="str">
            <v>EXTINTOR CO2 (6 KG) - CAPACIDADE EXTINTORA 5 BC</v>
          </cell>
          <cell r="C1546" t="str">
            <v>Un</v>
          </cell>
          <cell r="D1546">
            <v>300</v>
          </cell>
          <cell r="E1546">
            <v>0</v>
          </cell>
          <cell r="F1546">
            <v>300</v>
          </cell>
        </row>
        <row r="1547">
          <cell r="A1547">
            <v>85003</v>
          </cell>
          <cell r="B1547" t="str">
            <v>EXTINTOR PO QUIMICO SECO (6 KG) - CAPACIDADE EXTINTORA 20 BC</v>
          </cell>
          <cell r="C1547" t="str">
            <v>Un</v>
          </cell>
          <cell r="D1547">
            <v>125</v>
          </cell>
          <cell r="E1547">
            <v>0</v>
          </cell>
          <cell r="F1547">
            <v>125</v>
          </cell>
        </row>
        <row r="1548">
          <cell r="A1548">
            <v>85005</v>
          </cell>
          <cell r="B1548" t="str">
            <v>EXTINTOR AGUA PRESSURIZADA (10 LITROS) - CAPACIDADE EXTINTORA 2A</v>
          </cell>
          <cell r="C1548" t="str">
            <v>Un</v>
          </cell>
          <cell r="D1548">
            <v>115</v>
          </cell>
          <cell r="E1548">
            <v>0</v>
          </cell>
          <cell r="F1548">
            <v>115</v>
          </cell>
        </row>
        <row r="1549">
          <cell r="A1549">
            <v>85006</v>
          </cell>
          <cell r="B1549" t="str">
            <v>EXTINTOR MULTI USO EM PO A B C (6 KG) - CAPACIDADE EXTINTORA 3A 20BC</v>
          </cell>
          <cell r="C1549" t="str">
            <v>un</v>
          </cell>
          <cell r="D1549">
            <v>170</v>
          </cell>
          <cell r="E1549">
            <v>0</v>
          </cell>
          <cell r="F1549">
            <v>170</v>
          </cell>
        </row>
        <row r="1550">
          <cell r="A1550">
            <v>85007</v>
          </cell>
          <cell r="B1550" t="str">
            <v>CAIXA DE INCÊNDIO MET.C/TAMPA E MURETA 17X45X75 CM C/PINTURA</v>
          </cell>
          <cell r="C1550" t="str">
            <v>Un</v>
          </cell>
          <cell r="D1550">
            <v>202.22</v>
          </cell>
          <cell r="E1550">
            <v>131.46</v>
          </cell>
          <cell r="F1550">
            <v>333.68</v>
          </cell>
        </row>
        <row r="1551">
          <cell r="A1551">
            <v>85009</v>
          </cell>
          <cell r="B1551" t="str">
            <v>CAIXA DE INCÊNDIO ALV.C/TAMPA METALICA 17X45X75 CM C/PINTURA</v>
          </cell>
          <cell r="C1551" t="str">
            <v>Un</v>
          </cell>
          <cell r="D1551">
            <v>121.06</v>
          </cell>
          <cell r="E1551">
            <v>121.19</v>
          </cell>
          <cell r="F1551">
            <v>242.25</v>
          </cell>
        </row>
        <row r="1552">
          <cell r="A1552">
            <v>85011</v>
          </cell>
          <cell r="B1552" t="str">
            <v>CAIXA DE INCÊNDIO MET.C/TAMPA E MURETA 17X60X90 CM C/PINTURA</v>
          </cell>
          <cell r="C1552" t="str">
            <v>Un</v>
          </cell>
          <cell r="D1552">
            <v>203.6</v>
          </cell>
          <cell r="E1552">
            <v>125.45</v>
          </cell>
          <cell r="F1552">
            <v>329.05</v>
          </cell>
        </row>
        <row r="1553">
          <cell r="A1553">
            <v>85013</v>
          </cell>
          <cell r="B1553" t="str">
            <v>CAIXA DE INCÊNDIO DE ALV.C/TAMPA MET.17X60X90 CM C/PINTURA</v>
          </cell>
          <cell r="C1553" t="str">
            <v>Un</v>
          </cell>
          <cell r="D1553">
            <v>151.57</v>
          </cell>
          <cell r="E1553">
            <v>149.61</v>
          </cell>
          <cell r="F1553">
            <v>301.18</v>
          </cell>
        </row>
        <row r="1554">
          <cell r="A1554">
            <v>85015</v>
          </cell>
          <cell r="B1554" t="str">
            <v>CAIXA DE PASSEIO C/TAMPA DE FERRO FUNDIDO 40X60 CM P/INCÊNDIO</v>
          </cell>
          <cell r="C1554" t="str">
            <v>Un</v>
          </cell>
          <cell r="D1554">
            <v>159.79</v>
          </cell>
          <cell r="E1554">
            <v>76.92</v>
          </cell>
          <cell r="F1554">
            <v>236.71</v>
          </cell>
        </row>
        <row r="1555">
          <cell r="A1555">
            <v>85017</v>
          </cell>
          <cell r="B1555" t="str">
            <v>MANGUEIRA DE INCÊNDIO D.I. = 38 MM COMP. = 15 M</v>
          </cell>
          <cell r="C1555" t="str">
            <v>CJ</v>
          </cell>
          <cell r="D1555">
            <v>140</v>
          </cell>
          <cell r="E1555">
            <v>2.85</v>
          </cell>
          <cell r="F1555">
            <v>142.85</v>
          </cell>
        </row>
        <row r="1556">
          <cell r="A1556">
            <v>85019</v>
          </cell>
          <cell r="B1556" t="str">
            <v>MANGUEIRA DE INCENDIO DI:=38 mm COMP. 20M</v>
          </cell>
          <cell r="C1556" t="str">
            <v>CJ</v>
          </cell>
          <cell r="D1556">
            <v>239.93</v>
          </cell>
          <cell r="E1556">
            <v>2.85</v>
          </cell>
          <cell r="F1556">
            <v>242.78</v>
          </cell>
        </row>
        <row r="1557">
          <cell r="A1557">
            <v>85021</v>
          </cell>
          <cell r="B1557" t="str">
            <v>MANGUEIRA DE INCÊNDIO D.I. = 38 MM COMP. = 25 M</v>
          </cell>
          <cell r="C1557" t="str">
            <v>CJ</v>
          </cell>
          <cell r="D1557">
            <v>230</v>
          </cell>
          <cell r="E1557">
            <v>2.85</v>
          </cell>
          <cell r="F1557">
            <v>232.85</v>
          </cell>
        </row>
        <row r="1558">
          <cell r="A1558">
            <v>85023</v>
          </cell>
          <cell r="B1558" t="str">
            <v>MANGUEIRA DE INCENDIO DI:=38 mm COMP. 30 M</v>
          </cell>
          <cell r="C1558" t="str">
            <v>CJ</v>
          </cell>
          <cell r="D1558">
            <v>333.82</v>
          </cell>
          <cell r="E1558">
            <v>2.85</v>
          </cell>
          <cell r="F1558">
            <v>336.67</v>
          </cell>
        </row>
        <row r="1559">
          <cell r="A1559">
            <v>85025</v>
          </cell>
          <cell r="B1559" t="str">
            <v>ESGUICHO TRONCO CÔNICO 1.1/2" (13 MM)</v>
          </cell>
          <cell r="C1559" t="str">
            <v>Un</v>
          </cell>
          <cell r="D1559">
            <v>30</v>
          </cell>
          <cell r="E1559">
            <v>1.19</v>
          </cell>
          <cell r="F1559">
            <v>31.19</v>
          </cell>
        </row>
        <row r="1560">
          <cell r="A1560">
            <v>85027</v>
          </cell>
          <cell r="B1560" t="str">
            <v>ADAPTADOR P/ENGATE STORZ 2.1/2" X 1.1/2"</v>
          </cell>
          <cell r="C1560" t="str">
            <v>Un</v>
          </cell>
          <cell r="D1560">
            <v>24</v>
          </cell>
          <cell r="E1560">
            <v>2.14</v>
          </cell>
          <cell r="F1560">
            <v>26.14</v>
          </cell>
        </row>
        <row r="1561">
          <cell r="A1561">
            <v>85031</v>
          </cell>
          <cell r="B1561" t="str">
            <v>REGISTRO GLOBO ANGULAR 2.1/2"</v>
          </cell>
          <cell r="C1561" t="str">
            <v>Un</v>
          </cell>
          <cell r="D1561">
            <v>110.12</v>
          </cell>
          <cell r="E1561">
            <v>12.22</v>
          </cell>
          <cell r="F1561">
            <v>122.34</v>
          </cell>
        </row>
        <row r="1562">
          <cell r="A1562" t="str">
            <v>Código auxiliar</v>
          </cell>
          <cell r="B1562" t="str">
            <v>Serviço</v>
          </cell>
          <cell r="C1562" t="str">
            <v>Unidade</v>
          </cell>
          <cell r="D1562" t="str">
            <v>Material</v>
          </cell>
          <cell r="E1562" t="str">
            <v>Mão-de-obra</v>
          </cell>
          <cell r="F1562" t="str">
            <v>Total</v>
          </cell>
        </row>
        <row r="1563">
          <cell r="A1563">
            <v>85035</v>
          </cell>
          <cell r="B1563" t="str">
            <v>TAMPÃO CEGO COM CORRENTE 2.1/2"</v>
          </cell>
          <cell r="C1563" t="str">
            <v>Un</v>
          </cell>
          <cell r="D1563">
            <v>50</v>
          </cell>
          <cell r="E1563">
            <v>2.14</v>
          </cell>
          <cell r="F1563">
            <v>52.14</v>
          </cell>
        </row>
        <row r="1564">
          <cell r="A1564">
            <v>85037</v>
          </cell>
          <cell r="B1564" t="str">
            <v>TANQUE DE PRESSÃO DE 10 L</v>
          </cell>
          <cell r="C1564" t="str">
            <v>Un</v>
          </cell>
          <cell r="D1564">
            <v>130.42</v>
          </cell>
          <cell r="E1564">
            <v>15.89</v>
          </cell>
          <cell r="F1564">
            <v>146.31</v>
          </cell>
        </row>
        <row r="1565">
          <cell r="A1565">
            <v>85039</v>
          </cell>
          <cell r="B1565" t="str">
            <v>PRESSOSTATO 50 A 80 PSI</v>
          </cell>
          <cell r="C1565" t="str">
            <v>Un</v>
          </cell>
          <cell r="D1565">
            <v>50.02</v>
          </cell>
          <cell r="E1565">
            <v>15.89</v>
          </cell>
          <cell r="F1565">
            <v>65.91</v>
          </cell>
        </row>
        <row r="1566">
          <cell r="A1566">
            <v>85041</v>
          </cell>
          <cell r="B1566" t="str">
            <v>MANOMETRO - 0 A 10 KG/CM2</v>
          </cell>
          <cell r="C1566" t="str">
            <v>Un</v>
          </cell>
          <cell r="D1566">
            <v>30.02</v>
          </cell>
          <cell r="E1566">
            <v>15.89</v>
          </cell>
          <cell r="F1566">
            <v>45.91</v>
          </cell>
        </row>
        <row r="1567">
          <cell r="A1567">
            <v>85043</v>
          </cell>
          <cell r="B1567" t="str">
            <v>SPRINKLER PENDENTE 60º C ,COR LIQUIDO VERMELHO</v>
          </cell>
          <cell r="C1567" t="str">
            <v>Un</v>
          </cell>
          <cell r="D1567">
            <v>14.02</v>
          </cell>
          <cell r="E1567">
            <v>3.67</v>
          </cell>
          <cell r="F1567">
            <v>17.69</v>
          </cell>
        </row>
        <row r="1568">
          <cell r="A1568">
            <v>85045</v>
          </cell>
          <cell r="B1568" t="str">
            <v>NIPLE DUPLO FERRO GALVANIZADO 1"</v>
          </cell>
          <cell r="C1568" t="str">
            <v>Un</v>
          </cell>
          <cell r="D1568">
            <v>4.25</v>
          </cell>
          <cell r="E1568">
            <v>4.89</v>
          </cell>
          <cell r="F1568">
            <v>9.14</v>
          </cell>
        </row>
        <row r="1569">
          <cell r="A1569">
            <v>85047</v>
          </cell>
          <cell r="B1569" t="str">
            <v>NIPLE DUPLO FERRO GALVANIZADO 2.1/2"</v>
          </cell>
          <cell r="C1569" t="str">
            <v>Un</v>
          </cell>
          <cell r="D1569">
            <v>20.12</v>
          </cell>
          <cell r="E1569">
            <v>12.22</v>
          </cell>
          <cell r="F1569">
            <v>32.34</v>
          </cell>
        </row>
        <row r="1570">
          <cell r="A1570">
            <v>85049</v>
          </cell>
          <cell r="B1570" t="str">
            <v>NIPLE DUPLO FERRO GALVANIZADO 3"</v>
          </cell>
          <cell r="C1570" t="str">
            <v>Un</v>
          </cell>
          <cell r="D1570">
            <v>35.14</v>
          </cell>
          <cell r="E1570">
            <v>12.22</v>
          </cell>
          <cell r="F1570">
            <v>47.36</v>
          </cell>
        </row>
        <row r="1571">
          <cell r="A1571">
            <v>85051</v>
          </cell>
          <cell r="B1571" t="str">
            <v>NIPLE DUPLO FERRO GALVANIZADO 3"X2.1/2"</v>
          </cell>
          <cell r="C1571" t="str">
            <v>Un</v>
          </cell>
          <cell r="D1571">
            <v>43.41</v>
          </cell>
          <cell r="E1571">
            <v>12.22</v>
          </cell>
          <cell r="F1571">
            <v>55.63</v>
          </cell>
        </row>
        <row r="1572">
          <cell r="A1572">
            <v>85053</v>
          </cell>
          <cell r="B1572" t="str">
            <v>TE DE FERRO GALVANIZADO 90º X 1"</v>
          </cell>
          <cell r="C1572" t="str">
            <v>Un</v>
          </cell>
          <cell r="D1572">
            <v>8.65</v>
          </cell>
          <cell r="E1572">
            <v>15.25</v>
          </cell>
          <cell r="F1572">
            <v>23.9</v>
          </cell>
        </row>
        <row r="1573">
          <cell r="A1573">
            <v>85055</v>
          </cell>
          <cell r="B1573" t="str">
            <v>TE DE FERRO GALVANIZADO 90º X 1.1/2" X 1"</v>
          </cell>
          <cell r="C1573" t="str">
            <v>Un</v>
          </cell>
          <cell r="D1573">
            <v>20.58</v>
          </cell>
          <cell r="E1573">
            <v>15.25</v>
          </cell>
          <cell r="F1573">
            <v>35.83</v>
          </cell>
        </row>
        <row r="1574">
          <cell r="A1574">
            <v>85057</v>
          </cell>
          <cell r="B1574" t="str">
            <v>TE DE FERRO GALVANIZADO 90º X 3" X 3"</v>
          </cell>
          <cell r="C1574" t="str">
            <v>Un</v>
          </cell>
          <cell r="D1574">
            <v>70.29</v>
          </cell>
          <cell r="E1574">
            <v>22.49</v>
          </cell>
          <cell r="F1574">
            <v>92.78</v>
          </cell>
        </row>
        <row r="1575">
          <cell r="A1575">
            <v>85061</v>
          </cell>
          <cell r="B1575" t="str">
            <v>COTOVELO FERRO GALVANIZADO 90º X 1"</v>
          </cell>
          <cell r="C1575" t="str">
            <v>Un</v>
          </cell>
          <cell r="D1575">
            <v>6.65</v>
          </cell>
          <cell r="E1575">
            <v>13.69</v>
          </cell>
          <cell r="F1575">
            <v>20.34</v>
          </cell>
        </row>
        <row r="1576">
          <cell r="A1576">
            <v>85063</v>
          </cell>
          <cell r="B1576" t="str">
            <v>COTOVELO FERRO GALVANIZADO 90º X 3"</v>
          </cell>
          <cell r="C1576" t="str">
            <v>Un</v>
          </cell>
          <cell r="D1576">
            <v>48.29</v>
          </cell>
          <cell r="E1576">
            <v>22.49</v>
          </cell>
          <cell r="F1576">
            <v>70.78</v>
          </cell>
        </row>
        <row r="1577">
          <cell r="A1577">
            <v>85065</v>
          </cell>
          <cell r="B1577" t="str">
            <v>COTOVELO FERRO GALVANIZADO 45º X 2.1/2"</v>
          </cell>
          <cell r="C1577" t="str">
            <v>Un</v>
          </cell>
          <cell r="D1577">
            <v>32.24</v>
          </cell>
          <cell r="E1577">
            <v>22.49</v>
          </cell>
          <cell r="F1577">
            <v>54.73</v>
          </cell>
        </row>
        <row r="1578">
          <cell r="A1578">
            <v>85067</v>
          </cell>
          <cell r="B1578" t="str">
            <v>COTOVELO FERRO GALVANIZADO 45º X 3"</v>
          </cell>
          <cell r="C1578" t="str">
            <v>Un</v>
          </cell>
          <cell r="D1578">
            <v>48.29</v>
          </cell>
          <cell r="E1578">
            <v>22.49</v>
          </cell>
          <cell r="F1578">
            <v>70.78</v>
          </cell>
        </row>
        <row r="1579">
          <cell r="A1579">
            <v>85069</v>
          </cell>
          <cell r="B1579" t="str">
            <v>BUCHA DE FERRO GALVANIZADO 1.1/2" X 1"</v>
          </cell>
          <cell r="C1579" t="str">
            <v>Un</v>
          </cell>
          <cell r="D1579">
            <v>7.42</v>
          </cell>
          <cell r="E1579">
            <v>6.84</v>
          </cell>
          <cell r="F1579">
            <v>14.26</v>
          </cell>
        </row>
        <row r="1580">
          <cell r="A1580">
            <v>85071</v>
          </cell>
          <cell r="B1580" t="str">
            <v>BUCHA FERRO GALVANIZADO 3" X 2.1/2"</v>
          </cell>
          <cell r="C1580" t="str">
            <v>Un</v>
          </cell>
          <cell r="D1580">
            <v>26.34</v>
          </cell>
          <cell r="E1580">
            <v>9.77</v>
          </cell>
          <cell r="F1580">
            <v>36.11</v>
          </cell>
        </row>
        <row r="1581">
          <cell r="A1581">
            <v>85073</v>
          </cell>
          <cell r="B1581" t="str">
            <v>UNIÃO COM ASSENTO CÔNICO DE BRONZE 3"</v>
          </cell>
          <cell r="C1581" t="str">
            <v>Un</v>
          </cell>
          <cell r="D1581">
            <v>177.63</v>
          </cell>
          <cell r="E1581">
            <v>9.77</v>
          </cell>
          <cell r="F1581">
            <v>187.4</v>
          </cell>
        </row>
        <row r="1582">
          <cell r="A1582">
            <v>85075</v>
          </cell>
          <cell r="B1582" t="str">
            <v>LUVA DE FERRO GALVANIZADO 3" X 2.1/2"</v>
          </cell>
          <cell r="C1582" t="str">
            <v>Un</v>
          </cell>
          <cell r="D1582">
            <v>41.94</v>
          </cell>
          <cell r="E1582">
            <v>12.22</v>
          </cell>
          <cell r="F1582">
            <v>54.16</v>
          </cell>
        </row>
        <row r="1583">
          <cell r="A1583">
            <v>85077</v>
          </cell>
          <cell r="B1583" t="str">
            <v>VÁLVULA DE RETENÇÃO HORIZONTAL 2.1/2"</v>
          </cell>
          <cell r="C1583" t="str">
            <v>Un</v>
          </cell>
          <cell r="D1583">
            <v>216.12</v>
          </cell>
          <cell r="E1583">
            <v>12.22</v>
          </cell>
          <cell r="F1583">
            <v>228.34</v>
          </cell>
        </row>
        <row r="1584">
          <cell r="A1584">
            <v>85078</v>
          </cell>
          <cell r="B1584" t="str">
            <v>VÁLVULA DE RETENÇÃO HORIZONTAL 3"</v>
          </cell>
          <cell r="C1584" t="str">
            <v>Un</v>
          </cell>
          <cell r="D1584">
            <v>248.03</v>
          </cell>
          <cell r="E1584">
            <v>22.49</v>
          </cell>
          <cell r="F1584">
            <v>270.52</v>
          </cell>
        </row>
        <row r="1585">
          <cell r="A1585">
            <v>85079</v>
          </cell>
          <cell r="B1585" t="str">
            <v>VÁLVULA DE RETENÇÃO VERTICAL 2.1/2"</v>
          </cell>
          <cell r="C1585" t="str">
            <v>Un</v>
          </cell>
          <cell r="D1585">
            <v>226.12</v>
          </cell>
          <cell r="E1585">
            <v>12.22</v>
          </cell>
          <cell r="F1585">
            <v>238.34</v>
          </cell>
        </row>
        <row r="1586">
          <cell r="A1586">
            <v>85081</v>
          </cell>
          <cell r="B1586" t="str">
            <v>VÁLVULA DE RETENÇÃO VERTICAL 3"</v>
          </cell>
          <cell r="C1586" t="str">
            <v>Un</v>
          </cell>
          <cell r="D1586">
            <v>145.12</v>
          </cell>
          <cell r="E1586">
            <v>22.49</v>
          </cell>
          <cell r="F1586">
            <v>167.61</v>
          </cell>
        </row>
        <row r="1587">
          <cell r="A1587">
            <v>85083</v>
          </cell>
          <cell r="B1587" t="str">
            <v>VÁLVULA DE FLUXO 1"</v>
          </cell>
          <cell r="C1587" t="str">
            <v>Un</v>
          </cell>
          <cell r="D1587">
            <v>72.05</v>
          </cell>
          <cell r="E1587">
            <v>10.56</v>
          </cell>
          <cell r="F1587">
            <v>82.61</v>
          </cell>
        </row>
        <row r="1588">
          <cell r="A1588">
            <v>171</v>
          </cell>
          <cell r="B1588" t="str">
            <v>INSTALAÇÕES ESPECIAIS</v>
          </cell>
        </row>
        <row r="1589">
          <cell r="A1589">
            <v>90000</v>
          </cell>
          <cell r="B1589" t="str">
            <v>INSTALACOES ESPECIAIS</v>
          </cell>
          <cell r="D1589">
            <v>0</v>
          </cell>
          <cell r="E1589">
            <v>0</v>
          </cell>
          <cell r="F1589">
            <v>0</v>
          </cell>
        </row>
        <row r="1590">
          <cell r="A1590">
            <v>91000</v>
          </cell>
          <cell r="B1590" t="str">
            <v>G Á S</v>
          </cell>
          <cell r="D1590">
            <v>0</v>
          </cell>
          <cell r="E1590">
            <v>0</v>
          </cell>
          <cell r="F1590">
            <v>0</v>
          </cell>
        </row>
        <row r="1591">
          <cell r="A1591">
            <v>91007</v>
          </cell>
          <cell r="B1591" t="str">
            <v>CENTRAL DE GÁS PADRAO AGETOP S/INST. (1+1 CILIND.45 KG)</v>
          </cell>
          <cell r="C1591" t="str">
            <v>Un</v>
          </cell>
          <cell r="D1591">
            <v>932.02</v>
          </cell>
          <cell r="E1591">
            <v>564.88</v>
          </cell>
          <cell r="F1591">
            <v>1496.9</v>
          </cell>
        </row>
        <row r="1592">
          <cell r="A1592">
            <v>91009</v>
          </cell>
          <cell r="B1592" t="str">
            <v>CENTRAL DE GÁS PADRAO AGETOP S/INST.(2+2 CLIND.45 KG)</v>
          </cell>
          <cell r="C1592" t="str">
            <v>Un</v>
          </cell>
          <cell r="D1592">
            <v>1744.01</v>
          </cell>
          <cell r="E1592">
            <v>768.01</v>
          </cell>
          <cell r="F1592">
            <v>2512.02</v>
          </cell>
        </row>
        <row r="1593">
          <cell r="A1593">
            <v>91011</v>
          </cell>
          <cell r="B1593" t="str">
            <v>REGULADOR TIPO FRG 45 C/MANÔMETRO DPV</v>
          </cell>
          <cell r="C1593" t="str">
            <v>Un</v>
          </cell>
          <cell r="D1593">
            <v>105.76</v>
          </cell>
          <cell r="E1593">
            <v>15.89</v>
          </cell>
          <cell r="F1593">
            <v>121.65</v>
          </cell>
        </row>
        <row r="1594">
          <cell r="A1594">
            <v>91013</v>
          </cell>
          <cell r="B1594" t="str">
            <v>TUBO GALVANIZADO DIN 2440 DE 1/2"</v>
          </cell>
          <cell r="C1594" t="str">
            <v>M</v>
          </cell>
          <cell r="D1594">
            <v>9.6</v>
          </cell>
          <cell r="E1594">
            <v>6.6</v>
          </cell>
          <cell r="F1594">
            <v>16.2</v>
          </cell>
        </row>
        <row r="1595">
          <cell r="A1595">
            <v>91015</v>
          </cell>
          <cell r="B1595" t="str">
            <v>TUBO DE AÇO PRETO S/C 3/4"</v>
          </cell>
          <cell r="C1595" t="str">
            <v>M</v>
          </cell>
          <cell r="D1595">
            <v>17.17</v>
          </cell>
          <cell r="E1595">
            <v>7.33</v>
          </cell>
          <cell r="F1595">
            <v>24.5</v>
          </cell>
        </row>
        <row r="1596">
          <cell r="A1596">
            <v>91017</v>
          </cell>
          <cell r="B1596" t="str">
            <v>COTOVELO 300 PSI 1/2"</v>
          </cell>
          <cell r="C1596" t="str">
            <v>Un</v>
          </cell>
          <cell r="D1596">
            <v>8</v>
          </cell>
          <cell r="E1596">
            <v>7.82</v>
          </cell>
          <cell r="F1596">
            <v>15.82</v>
          </cell>
        </row>
        <row r="1597">
          <cell r="A1597">
            <v>91019</v>
          </cell>
          <cell r="B1597" t="str">
            <v>TE PRETO 90º 3/4" NPT 300 LBS</v>
          </cell>
          <cell r="C1597" t="str">
            <v>Un</v>
          </cell>
          <cell r="D1597">
            <v>14.5</v>
          </cell>
          <cell r="E1597">
            <v>9</v>
          </cell>
          <cell r="F1597">
            <v>23.5</v>
          </cell>
        </row>
        <row r="1598">
          <cell r="A1598">
            <v>91021</v>
          </cell>
          <cell r="B1598" t="str">
            <v>LUVA GALVANIZADO DE REDUÇÃO 3/4" X 1/2" (GÁS)</v>
          </cell>
          <cell r="C1598" t="str">
            <v>Un</v>
          </cell>
          <cell r="D1598">
            <v>3.84</v>
          </cell>
          <cell r="E1598">
            <v>3.91</v>
          </cell>
          <cell r="F1598">
            <v>7.75</v>
          </cell>
        </row>
        <row r="1599">
          <cell r="A1599">
            <v>91023</v>
          </cell>
          <cell r="B1599" t="str">
            <v>UNIÃO S/BRONZE PRETA 3/4" NPT 300 LBS</v>
          </cell>
          <cell r="C1599" t="str">
            <v>Un</v>
          </cell>
          <cell r="D1599">
            <v>25</v>
          </cell>
          <cell r="E1599">
            <v>3.91</v>
          </cell>
          <cell r="F1599">
            <v>28.91</v>
          </cell>
        </row>
        <row r="1600">
          <cell r="A1600">
            <v>91025</v>
          </cell>
          <cell r="B1600" t="str">
            <v>VÁLVULA ESFERICA LATÃO 3/4"</v>
          </cell>
          <cell r="C1600" t="str">
            <v>Un</v>
          </cell>
          <cell r="D1600">
            <v>17.57</v>
          </cell>
          <cell r="E1600">
            <v>10.56</v>
          </cell>
          <cell r="F1600">
            <v>28.13</v>
          </cell>
        </row>
        <row r="1601">
          <cell r="A1601">
            <v>91027</v>
          </cell>
          <cell r="B1601" t="str">
            <v>VALVULA LATÃO P-13 NOVA 3/4"</v>
          </cell>
          <cell r="C1601" t="str">
            <v>Un</v>
          </cell>
          <cell r="D1601">
            <v>11.75</v>
          </cell>
          <cell r="E1601">
            <v>10.56</v>
          </cell>
          <cell r="F1601">
            <v>22.31</v>
          </cell>
        </row>
        <row r="1602">
          <cell r="A1602">
            <v>91029</v>
          </cell>
          <cell r="B1602" t="str">
            <v>VALVULA DE RETENÇÃO LATÃO 1/2" X 7/16" NPT</v>
          </cell>
          <cell r="C1602" t="str">
            <v>Un</v>
          </cell>
          <cell r="D1602">
            <v>35.7</v>
          </cell>
          <cell r="E1602">
            <v>10.56</v>
          </cell>
          <cell r="F1602">
            <v>46.26</v>
          </cell>
        </row>
        <row r="1603">
          <cell r="A1603">
            <v>91031</v>
          </cell>
          <cell r="B1603" t="str">
            <v>NIPLE DUPLO 300 PSI 3/4"</v>
          </cell>
          <cell r="C1603" t="str">
            <v>Un</v>
          </cell>
          <cell r="D1603">
            <v>3.95</v>
          </cell>
          <cell r="E1603">
            <v>3.91</v>
          </cell>
          <cell r="F1603">
            <v>7.86</v>
          </cell>
        </row>
        <row r="1604">
          <cell r="A1604">
            <v>91033</v>
          </cell>
          <cell r="B1604" t="str">
            <v>NIPLE DE LATÃO DE 3/4" NPT X 1/4" NPT</v>
          </cell>
          <cell r="C1604" t="str">
            <v>Un</v>
          </cell>
          <cell r="D1604">
            <v>8.32</v>
          </cell>
          <cell r="E1604">
            <v>3.91</v>
          </cell>
          <cell r="F1604">
            <v>12.23</v>
          </cell>
        </row>
        <row r="1605">
          <cell r="A1605">
            <v>91035</v>
          </cell>
          <cell r="B1605" t="str">
            <v>BUCHA RED.NPT DE 3/4" X 1/2" 300 LBS</v>
          </cell>
          <cell r="C1605" t="str">
            <v>Un</v>
          </cell>
          <cell r="D1605">
            <v>5</v>
          </cell>
          <cell r="E1605">
            <v>3.91</v>
          </cell>
          <cell r="F1605">
            <v>8.91</v>
          </cell>
        </row>
        <row r="1606">
          <cell r="A1606">
            <v>91037</v>
          </cell>
          <cell r="B1606" t="str">
            <v>BUCHA RED.M/F PRETA 3/4" X 1/2" NPT 300 LBS</v>
          </cell>
          <cell r="C1606" t="str">
            <v>Un</v>
          </cell>
          <cell r="D1606">
            <v>4.6</v>
          </cell>
          <cell r="E1606">
            <v>3.91</v>
          </cell>
          <cell r="F1606">
            <v>8.51</v>
          </cell>
        </row>
        <row r="1607">
          <cell r="A1607">
            <v>91039</v>
          </cell>
          <cell r="B1607" t="str">
            <v>TAMPÃO 300 PSI PRETO 3/4"</v>
          </cell>
          <cell r="C1607" t="str">
            <v>Un</v>
          </cell>
          <cell r="D1607">
            <v>7.25</v>
          </cell>
          <cell r="E1607">
            <v>2.45</v>
          </cell>
          <cell r="F1607">
            <v>9.7</v>
          </cell>
        </row>
        <row r="1608">
          <cell r="A1608">
            <v>91041</v>
          </cell>
          <cell r="B1608" t="str">
            <v>MANGOTE FLEXIVEL PRETO 7/8 " X 7/16" - 500 MM</v>
          </cell>
          <cell r="C1608" t="str">
            <v>Un</v>
          </cell>
          <cell r="D1608">
            <v>16.01</v>
          </cell>
          <cell r="E1608">
            <v>9.77</v>
          </cell>
          <cell r="F1608">
            <v>25.78</v>
          </cell>
        </row>
        <row r="1609">
          <cell r="A1609">
            <v>91043</v>
          </cell>
          <cell r="B1609" t="str">
            <v>BRAÇADEIRA METALICA TIPO "D" DIAM. 3/4"</v>
          </cell>
          <cell r="C1609" t="str">
            <v>Un</v>
          </cell>
          <cell r="D1609">
            <v>0.34</v>
          </cell>
          <cell r="E1609">
            <v>4.89</v>
          </cell>
          <cell r="F1609">
            <v>5.23</v>
          </cell>
        </row>
        <row r="1610">
          <cell r="A1610">
            <v>91045</v>
          </cell>
          <cell r="B1610" t="str">
            <v>SUPORTE PARA COLETOR</v>
          </cell>
          <cell r="C1610" t="str">
            <v>Un</v>
          </cell>
          <cell r="D1610">
            <v>9.32</v>
          </cell>
          <cell r="E1610">
            <v>7.33</v>
          </cell>
          <cell r="F1610">
            <v>16.65</v>
          </cell>
        </row>
        <row r="1611">
          <cell r="A1611">
            <v>172</v>
          </cell>
          <cell r="B1611" t="str">
            <v>ALVENARIAS E DIVISÓRIAS</v>
          </cell>
        </row>
        <row r="1612">
          <cell r="A1612">
            <v>100000</v>
          </cell>
          <cell r="B1612" t="str">
            <v>ALVENARIAS E DIVISORIAS</v>
          </cell>
          <cell r="D1612">
            <v>0</v>
          </cell>
          <cell r="E1612">
            <v>0</v>
          </cell>
          <cell r="F1612">
            <v>0</v>
          </cell>
        </row>
        <row r="1613">
          <cell r="A1613">
            <v>100101</v>
          </cell>
          <cell r="B1613" t="str">
            <v>ALVENARIA DE TIJOLO COMUM 1/4 VEZ</v>
          </cell>
          <cell r="C1613" t="str">
            <v>m2</v>
          </cell>
          <cell r="D1613">
            <v>9.19</v>
          </cell>
          <cell r="E1613">
            <v>20.57</v>
          </cell>
          <cell r="F1613">
            <v>29.76</v>
          </cell>
        </row>
        <row r="1614">
          <cell r="A1614">
            <v>100102</v>
          </cell>
          <cell r="B1614" t="str">
            <v>ALVENARIA DE TIJOLO COMUM 1/2 VEZ</v>
          </cell>
          <cell r="C1614" t="str">
            <v>m2</v>
          </cell>
          <cell r="D1614">
            <v>18.93</v>
          </cell>
          <cell r="E1614">
            <v>27.92</v>
          </cell>
          <cell r="F1614">
            <v>46.85</v>
          </cell>
        </row>
        <row r="1615">
          <cell r="A1615">
            <v>100103</v>
          </cell>
          <cell r="B1615" t="str">
            <v>ALVENARIA DE TIJ.COMUM 1/2 VEZ EM CRIVO</v>
          </cell>
          <cell r="C1615" t="str">
            <v>m2</v>
          </cell>
          <cell r="D1615">
            <v>12.44</v>
          </cell>
          <cell r="E1615">
            <v>50.77</v>
          </cell>
          <cell r="F1615">
            <v>63.21</v>
          </cell>
        </row>
        <row r="1616">
          <cell r="A1616">
            <v>100155</v>
          </cell>
          <cell r="B1616" t="str">
            <v>ALVENARIA TIJOLO FURADO 1/2 VEZ 11,5 X 19 X 19 ( ARG. 1 CALH:4ARML + 100 KG DE CI/M3)</v>
          </cell>
          <cell r="C1616" t="str">
            <v>m2</v>
          </cell>
          <cell r="D1616">
            <v>14.84</v>
          </cell>
          <cell r="E1616">
            <v>22.14</v>
          </cell>
          <cell r="F1616">
            <v>36.98</v>
          </cell>
        </row>
        <row r="1617">
          <cell r="A1617">
            <v>100160</v>
          </cell>
          <cell r="B1617" t="str">
            <v>ALV.TIJ.FURADO 1/2 VEZ 14X29X9 -6 FUROS - ARG. (1CALH:4ARML+100KG DE CI/M3
)</v>
          </cell>
          <cell r="C1617" t="str">
            <v>m2</v>
          </cell>
          <cell r="D1617">
            <v>11.31</v>
          </cell>
          <cell r="E1617">
            <v>19.28</v>
          </cell>
          <cell r="F1617">
            <v>30.59</v>
          </cell>
        </row>
        <row r="1618">
          <cell r="A1618">
            <v>100201</v>
          </cell>
          <cell r="B1618" t="str">
            <v>ALVENARIA TIJOLO FURADO 1/2 VEZ - 9 x 19 x 19 ( ARG. 1CALH:4ARML+100KG DE CI
/M3)</v>
          </cell>
          <cell r="C1618" t="str">
            <v>m2</v>
          </cell>
          <cell r="D1618">
            <v>11.83</v>
          </cell>
          <cell r="E1618">
            <v>19.66</v>
          </cell>
          <cell r="F1618">
            <v>31.49</v>
          </cell>
        </row>
        <row r="1619">
          <cell r="A1619">
            <v>100202</v>
          </cell>
          <cell r="B1619" t="str">
            <v>ALVENARIA TIJOLO FURADO 1 VEZ - ARG. (1CALH:4ARML+100KG DE CI/M3)</v>
          </cell>
          <cell r="C1619" t="str">
            <v>m2</v>
          </cell>
          <cell r="D1619">
            <v>25.41</v>
          </cell>
          <cell r="E1619">
            <v>34.04</v>
          </cell>
          <cell r="F1619">
            <v>59.45</v>
          </cell>
        </row>
        <row r="1620">
          <cell r="A1620">
            <v>100203</v>
          </cell>
          <cell r="B1620" t="str">
            <v>ALVENARIA TIJOLO COMUM 1 VEZ</v>
          </cell>
          <cell r="C1620" t="str">
            <v>m2</v>
          </cell>
          <cell r="D1620">
            <v>37.48</v>
          </cell>
          <cell r="E1620">
            <v>34.78</v>
          </cell>
          <cell r="F1620">
            <v>72.26</v>
          </cell>
        </row>
        <row r="1621">
          <cell r="A1621">
            <v>100204</v>
          </cell>
          <cell r="B1621" t="str">
            <v>CUNHAMENTO/ALVENARIAS C/TIJ.COMUM</v>
          </cell>
          <cell r="C1621" t="str">
            <v>ML</v>
          </cell>
          <cell r="D1621">
            <v>3.5</v>
          </cell>
          <cell r="E1621">
            <v>5.03</v>
          </cell>
          <cell r="F1621">
            <v>8.53</v>
          </cell>
        </row>
        <row r="1622">
          <cell r="A1622">
            <v>100205</v>
          </cell>
          <cell r="B1622" t="str">
            <v>CUNHAMENTO/ALVEN. CUNHA DE CONCRETO</v>
          </cell>
          <cell r="C1622" t="str">
            <v>ML</v>
          </cell>
          <cell r="D1622">
            <v>3.01</v>
          </cell>
          <cell r="E1622">
            <v>8.43</v>
          </cell>
          <cell r="F1622">
            <v>11.44</v>
          </cell>
        </row>
        <row r="1623">
          <cell r="A1623">
            <v>100301</v>
          </cell>
          <cell r="B1623" t="str">
            <v>DIVISORIA DE MARMORE</v>
          </cell>
          <cell r="C1623" t="str">
            <v>m2</v>
          </cell>
          <cell r="D1623">
            <v>180.81</v>
          </cell>
          <cell r="E1623">
            <v>41.54</v>
          </cell>
          <cell r="F1623">
            <v>222.35</v>
          </cell>
        </row>
        <row r="1624">
          <cell r="A1624">
            <v>100302</v>
          </cell>
          <cell r="B1624" t="str">
            <v>DIVISORIA DE GRANITINA</v>
          </cell>
          <cell r="C1624" t="str">
            <v>m2</v>
          </cell>
          <cell r="D1624">
            <v>85.81</v>
          </cell>
          <cell r="E1624">
            <v>41.54</v>
          </cell>
          <cell r="F1624">
            <v>127.35</v>
          </cell>
        </row>
        <row r="1625">
          <cell r="A1625">
            <v>100303</v>
          </cell>
          <cell r="B1625" t="str">
            <v>DIVISORIA DE ARDOSIA POLIDA 3 CM</v>
          </cell>
          <cell r="C1625" t="str">
            <v>m2</v>
          </cell>
          <cell r="D1625">
            <v>140.81</v>
          </cell>
          <cell r="E1625">
            <v>41.54</v>
          </cell>
          <cell r="F1625">
            <v>182.35</v>
          </cell>
        </row>
        <row r="1626">
          <cell r="A1626">
            <v>100320</v>
          </cell>
          <cell r="B1626" t="str">
            <v>DIVISORIA DE GRANITO POLIDO</v>
          </cell>
          <cell r="C1626" t="str">
            <v>m2</v>
          </cell>
          <cell r="D1626">
            <v>200.81</v>
          </cell>
          <cell r="E1626">
            <v>62.32</v>
          </cell>
          <cell r="F1626">
            <v>263.13</v>
          </cell>
        </row>
        <row r="1627">
          <cell r="A1627">
            <v>100401</v>
          </cell>
          <cell r="B1627" t="str">
            <v>DIVISORIA PAINEL E RODAPE SIMPLES PERFIL EM ALUMINIO</v>
          </cell>
          <cell r="C1627" t="str">
            <v>m2</v>
          </cell>
          <cell r="D1627">
            <v>63</v>
          </cell>
          <cell r="E1627">
            <v>0.1</v>
          </cell>
          <cell r="F1627">
            <v>63.1</v>
          </cell>
        </row>
        <row r="1628">
          <cell r="A1628">
            <v>100402</v>
          </cell>
          <cell r="B1628" t="str">
            <v>DIVISORIA PAINEL E RODAPE SIMPLES PERFIL AÇO PINTADO</v>
          </cell>
          <cell r="C1628" t="str">
            <v>m2</v>
          </cell>
          <cell r="D1628">
            <v>48</v>
          </cell>
          <cell r="E1628">
            <v>0.1</v>
          </cell>
          <cell r="F1628">
            <v>48.1</v>
          </cell>
        </row>
        <row r="1629">
          <cell r="A1629">
            <v>100403</v>
          </cell>
          <cell r="B1629" t="str">
            <v>FERRAGENS P/PORTA DIVISORIA PERFIL ALUMINIO</v>
          </cell>
          <cell r="C1629" t="str">
            <v>Un</v>
          </cell>
          <cell r="D1629">
            <v>135</v>
          </cell>
          <cell r="E1629">
            <v>0</v>
          </cell>
          <cell r="F1629">
            <v>135</v>
          </cell>
        </row>
        <row r="1630">
          <cell r="A1630">
            <v>100404</v>
          </cell>
          <cell r="B1630" t="str">
            <v>FERRAGENS P/PORTA DIVISORIA PERFIL AÇO PINTADO</v>
          </cell>
          <cell r="C1630" t="str">
            <v>Un</v>
          </cell>
          <cell r="D1630">
            <v>84</v>
          </cell>
          <cell r="E1630">
            <v>0</v>
          </cell>
          <cell r="F1630">
            <v>84</v>
          </cell>
        </row>
        <row r="1631">
          <cell r="A1631">
            <v>100405</v>
          </cell>
          <cell r="B1631" t="str">
            <v>DIVISORIA PAINEL/ROD.SIMPLES/PERF.ALUM.PAINEIS C/VIDRO</v>
          </cell>
          <cell r="C1631" t="str">
            <v>m2</v>
          </cell>
          <cell r="D1631">
            <v>78</v>
          </cell>
          <cell r="E1631">
            <v>0.1</v>
          </cell>
          <cell r="F1631">
            <v>78.1</v>
          </cell>
        </row>
        <row r="1632">
          <cell r="A1632">
            <v>100406</v>
          </cell>
          <cell r="B1632" t="str">
            <v>DIVISORIA PAINEL/ROD.SIMPLES/PERF.AÇO PINT.PAINEIS C/VIDRO</v>
          </cell>
          <cell r="C1632" t="str">
            <v>m2</v>
          </cell>
          <cell r="D1632">
            <v>58</v>
          </cell>
          <cell r="E1632">
            <v>0.1</v>
          </cell>
          <cell r="F1632">
            <v>58.1</v>
          </cell>
        </row>
        <row r="1633">
          <cell r="A1633">
            <v>100501</v>
          </cell>
          <cell r="B1633" t="str">
            <v>ELEMENTO VAZADO DE CONCRETO</v>
          </cell>
          <cell r="C1633" t="str">
            <v>m2</v>
          </cell>
          <cell r="D1633">
            <v>57.7</v>
          </cell>
          <cell r="E1633">
            <v>36.56</v>
          </cell>
          <cell r="F1633">
            <v>94.26</v>
          </cell>
        </row>
        <row r="1634">
          <cell r="A1634">
            <v>100502</v>
          </cell>
          <cell r="B1634" t="str">
            <v>ELEMENTO VAZADO CERAMICO (6 x 18 x 18)</v>
          </cell>
          <cell r="C1634" t="str">
            <v>m2</v>
          </cell>
          <cell r="D1634">
            <v>53.27</v>
          </cell>
          <cell r="E1634">
            <v>37.42</v>
          </cell>
          <cell r="F1634">
            <v>90.69</v>
          </cell>
        </row>
        <row r="1635">
          <cell r="A1635" t="str">
            <v>Código auxiliar</v>
          </cell>
          <cell r="B1635" t="str">
            <v>Serviço</v>
          </cell>
          <cell r="C1635" t="str">
            <v>Unidade</v>
          </cell>
          <cell r="D1635" t="str">
            <v>Material</v>
          </cell>
          <cell r="E1635" t="str">
            <v>Mão-de-obra</v>
          </cell>
          <cell r="F1635" t="str">
            <v>Total</v>
          </cell>
        </row>
        <row r="1636">
          <cell r="A1636">
            <v>100601</v>
          </cell>
          <cell r="B1636" t="str">
            <v>ALVENARIA DE TIJOLO DE VIDRO (20 x 20 x10)</v>
          </cell>
          <cell r="C1636" t="str">
            <v>m2</v>
          </cell>
          <cell r="D1636">
            <v>205.87</v>
          </cell>
          <cell r="E1636">
            <v>48.88</v>
          </cell>
          <cell r="F1636">
            <v>254.75</v>
          </cell>
        </row>
        <row r="1637">
          <cell r="A1637">
            <v>100602</v>
          </cell>
          <cell r="B1637" t="str">
            <v>ALVENARIA TIJOLO LAMINADO 1/2 VEZ</v>
          </cell>
          <cell r="C1637" t="str">
            <v>m2</v>
          </cell>
          <cell r="D1637">
            <v>59.69</v>
          </cell>
          <cell r="E1637">
            <v>39.33</v>
          </cell>
          <cell r="F1637">
            <v>99.02</v>
          </cell>
        </row>
        <row r="1638">
          <cell r="A1638">
            <v>100603</v>
          </cell>
          <cell r="B1638" t="str">
            <v>ALVENARIA TIJOLO LAMINADO 1 VEZ</v>
          </cell>
          <cell r="C1638" t="str">
            <v>m2</v>
          </cell>
          <cell r="D1638">
            <v>130.58</v>
          </cell>
          <cell r="E1638">
            <v>78.66</v>
          </cell>
          <cell r="F1638">
            <v>209.24</v>
          </cell>
        </row>
        <row r="1639">
          <cell r="A1639">
            <v>100604</v>
          </cell>
          <cell r="B1639" t="str">
            <v>ALVENARIA TIJOLO LAMINADO 1/4 VEZ</v>
          </cell>
          <cell r="C1639" t="str">
            <v>m2</v>
          </cell>
          <cell r="D1639">
            <v>29.02</v>
          </cell>
          <cell r="E1639">
            <v>20.04</v>
          </cell>
          <cell r="F1639">
            <v>49.06</v>
          </cell>
        </row>
        <row r="1640">
          <cell r="A1640">
            <v>100607</v>
          </cell>
          <cell r="B1640" t="str">
            <v>ALVENARIA TIJ.LAM.1/2 VEZ EM CRIVO</v>
          </cell>
          <cell r="C1640" t="str">
            <v>m2</v>
          </cell>
          <cell r="D1640">
            <v>43</v>
          </cell>
          <cell r="E1640">
            <v>50.77</v>
          </cell>
          <cell r="F1640">
            <v>93.77</v>
          </cell>
        </row>
        <row r="1641">
          <cell r="A1641">
            <v>100608</v>
          </cell>
          <cell r="B1641" t="str">
            <v>ALVENARIA TIJ.LAMINADO 1/2 VEZ C/DETALHES</v>
          </cell>
          <cell r="C1641" t="str">
            <v>m2</v>
          </cell>
          <cell r="D1641">
            <v>61.29</v>
          </cell>
          <cell r="E1641">
            <v>73.28</v>
          </cell>
          <cell r="F1641">
            <v>134.57</v>
          </cell>
        </row>
        <row r="1642">
          <cell r="A1642">
            <v>173</v>
          </cell>
          <cell r="B1642" t="str">
            <v>ALVENARIA AUTO-PORTANTE</v>
          </cell>
        </row>
        <row r="1643">
          <cell r="A1643">
            <v>110000</v>
          </cell>
          <cell r="B1643" t="str">
            <v>ALVENARIA AUTO-PORTANTE</v>
          </cell>
          <cell r="D1643">
            <v>0</v>
          </cell>
          <cell r="E1643">
            <v>0</v>
          </cell>
          <cell r="F1643">
            <v>0</v>
          </cell>
        </row>
        <row r="1644">
          <cell r="A1644">
            <v>110105</v>
          </cell>
          <cell r="B1644" t="str">
            <v>CORTINA CANAL.9X19X19 P/SER CHEIA CONCR.ARM.0,0302M3</v>
          </cell>
          <cell r="C1644" t="str">
            <v>m2</v>
          </cell>
          <cell r="D1644">
            <v>32.97</v>
          </cell>
          <cell r="E1644">
            <v>16.36</v>
          </cell>
          <cell r="F1644">
            <v>49.33</v>
          </cell>
        </row>
        <row r="1645">
          <cell r="A1645">
            <v>110106</v>
          </cell>
          <cell r="B1645" t="str">
            <v>CORTINA CANAL.14X19X19 P/SER CHEIA CONCR.ARM.0,0568M3</v>
          </cell>
          <cell r="C1645" t="str">
            <v>m2</v>
          </cell>
          <cell r="D1645">
            <v>34.91</v>
          </cell>
          <cell r="E1645">
            <v>17.6</v>
          </cell>
          <cell r="F1645">
            <v>52.51</v>
          </cell>
        </row>
        <row r="1646">
          <cell r="A1646">
            <v>110107</v>
          </cell>
          <cell r="B1646" t="str">
            <v>CORTINA CANAL.19X19X19 P/SER CHEIA CONCR.ARM.0,0947M3</v>
          </cell>
          <cell r="C1646" t="str">
            <v>m2</v>
          </cell>
          <cell r="D1646">
            <v>50.92</v>
          </cell>
          <cell r="E1646">
            <v>20.98</v>
          </cell>
          <cell r="F1646">
            <v>71.9</v>
          </cell>
        </row>
        <row r="1647">
          <cell r="A1647">
            <v>174</v>
          </cell>
          <cell r="B1647" t="str">
            <v>IMPERMEABILIZAÇÃO</v>
          </cell>
        </row>
        <row r="1648">
          <cell r="A1648">
            <v>120000</v>
          </cell>
          <cell r="B1648" t="str">
            <v>IMPERMEABILIZACAO</v>
          </cell>
          <cell r="D1648">
            <v>0</v>
          </cell>
          <cell r="E1648">
            <v>0</v>
          </cell>
          <cell r="F1648">
            <v>0</v>
          </cell>
        </row>
        <row r="1649">
          <cell r="A1649">
            <v>120101</v>
          </cell>
          <cell r="B1649" t="str">
            <v>REGULARIZACAO (1:3) E=2 cm</v>
          </cell>
          <cell r="C1649" t="str">
            <v>m2</v>
          </cell>
          <cell r="D1649">
            <v>6.02</v>
          </cell>
          <cell r="E1649">
            <v>7.03</v>
          </cell>
          <cell r="F1649">
            <v>13.05</v>
          </cell>
        </row>
        <row r="1650">
          <cell r="A1650">
            <v>120102</v>
          </cell>
          <cell r="B1650" t="str">
            <v>MANTA AUTOPROTEGIDA ARDOSIADA  TIPO III - B</v>
          </cell>
          <cell r="C1650" t="str">
            <v>m2</v>
          </cell>
          <cell r="D1650">
            <v>45</v>
          </cell>
          <cell r="E1650">
            <v>0</v>
          </cell>
          <cell r="F1650">
            <v>45</v>
          </cell>
        </row>
        <row r="1651">
          <cell r="A1651">
            <v>120104</v>
          </cell>
          <cell r="B1651" t="str">
            <v>MANTA AUTOPROTEGIDA ALUMINIO TIPO III - B</v>
          </cell>
          <cell r="C1651" t="str">
            <v>m2</v>
          </cell>
          <cell r="D1651">
            <v>38</v>
          </cell>
          <cell r="E1651">
            <v>0</v>
          </cell>
          <cell r="F1651">
            <v>38</v>
          </cell>
        </row>
        <row r="1652">
          <cell r="A1652">
            <v>120107</v>
          </cell>
          <cell r="B1652" t="str">
            <v>MANTA ASFÁLTICA TIPO III - B ( 3 MM)</v>
          </cell>
          <cell r="C1652" t="str">
            <v>m2</v>
          </cell>
          <cell r="D1652">
            <v>35</v>
          </cell>
          <cell r="E1652">
            <v>0</v>
          </cell>
          <cell r="F1652">
            <v>35</v>
          </cell>
        </row>
        <row r="1653">
          <cell r="A1653">
            <v>120203</v>
          </cell>
          <cell r="B1653" t="str">
            <v>JUNTA DIL.C/MANTA BUTIL. DUPLA</v>
          </cell>
          <cell r="C1653" t="str">
            <v>ML</v>
          </cell>
          <cell r="D1653">
            <v>90</v>
          </cell>
          <cell r="E1653">
            <v>0</v>
          </cell>
          <cell r="F1653">
            <v>90</v>
          </cell>
        </row>
        <row r="1654">
          <cell r="A1654">
            <v>120205</v>
          </cell>
          <cell r="B1654" t="str">
            <v>MANTA ASFALTICA TIPO III - B (4MM)</v>
          </cell>
          <cell r="C1654" t="str">
            <v>m2</v>
          </cell>
          <cell r="D1654">
            <v>40</v>
          </cell>
          <cell r="E1654">
            <v>0</v>
          </cell>
          <cell r="F1654">
            <v>40</v>
          </cell>
        </row>
        <row r="1655">
          <cell r="A1655">
            <v>120206</v>
          </cell>
          <cell r="B1655" t="str">
            <v>PROTECAO MECANICA C/TELA GALVANIZADA</v>
          </cell>
          <cell r="C1655" t="str">
            <v>m2</v>
          </cell>
          <cell r="D1655">
            <v>11.6</v>
          </cell>
          <cell r="E1655">
            <v>14.35</v>
          </cell>
          <cell r="F1655">
            <v>25.95</v>
          </cell>
        </row>
        <row r="1656">
          <cell r="A1656">
            <v>120207</v>
          </cell>
          <cell r="B1656" t="str">
            <v>PROTECAO MECANICA (1:3) E=2 CM</v>
          </cell>
          <cell r="C1656" t="str">
            <v>m2</v>
          </cell>
          <cell r="D1656">
            <v>5.13</v>
          </cell>
          <cell r="E1656">
            <v>7.03</v>
          </cell>
          <cell r="F1656">
            <v>12.16</v>
          </cell>
        </row>
        <row r="1657">
          <cell r="A1657">
            <v>120208</v>
          </cell>
          <cell r="B1657" t="str">
            <v>IMPERMEABILIZACAO-ARGAM. SINT.SEMI - FLEXIVEL</v>
          </cell>
          <cell r="C1657" t="str">
            <v>m2</v>
          </cell>
          <cell r="D1657">
            <v>25</v>
          </cell>
          <cell r="E1657">
            <v>0</v>
          </cell>
          <cell r="F1657">
            <v>25</v>
          </cell>
        </row>
        <row r="1658">
          <cell r="A1658">
            <v>120209</v>
          </cell>
          <cell r="B1658" t="str">
            <v>IMPERMEABILIZACAO-C/CIMENTO CRISTALIZANTE 3 DEMAOS</v>
          </cell>
          <cell r="C1658" t="str">
            <v>m2</v>
          </cell>
          <cell r="D1658">
            <v>25</v>
          </cell>
          <cell r="E1658">
            <v>0</v>
          </cell>
          <cell r="F1658">
            <v>25</v>
          </cell>
        </row>
        <row r="1659">
          <cell r="A1659">
            <v>120210</v>
          </cell>
          <cell r="B1659" t="str">
            <v>MASTIQUE A BASE DE POLIURETANO COM PRÉVIO PREPARO E TRATAMENTO DA SUPERFÍCIE</v>
          </cell>
          <cell r="C1659" t="str">
            <v>CM3</v>
          </cell>
          <cell r="D1659">
            <v>0.1</v>
          </cell>
          <cell r="E1659">
            <v>0.05</v>
          </cell>
          <cell r="F1659">
            <v>0.15</v>
          </cell>
        </row>
        <row r="1660">
          <cell r="A1660">
            <v>120212</v>
          </cell>
          <cell r="B1660" t="str">
            <v>IMPERMEAB. FLEXÍVEL INCLUSIVE BASE (TRANSIÇÃO) SEMI FLEXIVEL</v>
          </cell>
          <cell r="C1660" t="str">
            <v>m2</v>
          </cell>
          <cell r="D1660">
            <v>38</v>
          </cell>
          <cell r="E1660">
            <v>0</v>
          </cell>
          <cell r="F1660">
            <v>38</v>
          </cell>
        </row>
        <row r="1661">
          <cell r="A1661">
            <v>120901</v>
          </cell>
          <cell r="B1661" t="str">
            <v>IMPERMEABILIZACAO-JARDINEIRA C/MANTA ANTI-RAIZ (COMPLETA)</v>
          </cell>
          <cell r="C1661" t="str">
            <v>m2</v>
          </cell>
          <cell r="D1661">
            <v>49.03</v>
          </cell>
          <cell r="E1661">
            <v>21.39</v>
          </cell>
          <cell r="F1661">
            <v>70.42</v>
          </cell>
        </row>
        <row r="1662">
          <cell r="A1662">
            <v>120902</v>
          </cell>
          <cell r="B1662" t="str">
            <v>IMPERMEABILIZACAO VIGAS BALDRAMES E=2,0 CM</v>
          </cell>
          <cell r="C1662" t="str">
            <v>m2</v>
          </cell>
          <cell r="D1662">
            <v>6.22</v>
          </cell>
          <cell r="E1662">
            <v>14.79</v>
          </cell>
          <cell r="F1662">
            <v>21.01</v>
          </cell>
        </row>
        <row r="1663">
          <cell r="A1663">
            <v>121001</v>
          </cell>
          <cell r="B1663" t="str">
            <v>IMPERMEABILIZACAO-REBAIXO BANHEIRO</v>
          </cell>
          <cell r="C1663" t="str">
            <v>m2</v>
          </cell>
          <cell r="D1663">
            <v>6.11</v>
          </cell>
          <cell r="E1663">
            <v>4.07</v>
          </cell>
          <cell r="F1663">
            <v>10.18</v>
          </cell>
        </row>
        <row r="1664">
          <cell r="A1664">
            <v>121101</v>
          </cell>
          <cell r="B1664" t="str">
            <v>IMPERMEABILIZAÇÃO MURO DE ARRIMO COM 4 DEMÃOS DE EMULSAO ASFALTICA (HIDROASFALTO)</v>
          </cell>
          <cell r="C1664" t="str">
            <v>m2</v>
          </cell>
          <cell r="D1664">
            <v>8.3</v>
          </cell>
          <cell r="E1664">
            <v>1.72</v>
          </cell>
          <cell r="F1664">
            <v>10.02</v>
          </cell>
        </row>
        <row r="1665">
          <cell r="A1665">
            <v>175</v>
          </cell>
          <cell r="B1665" t="str">
            <v>ISOLAMENTO TÉRMICO E ACÚSTICO</v>
          </cell>
        </row>
        <row r="1666">
          <cell r="A1666">
            <v>130000</v>
          </cell>
          <cell r="B1666" t="str">
            <v>ISOLAMENTO TERMICO E ACUSTICO</v>
          </cell>
          <cell r="D1666">
            <v>0</v>
          </cell>
          <cell r="E1666">
            <v>0</v>
          </cell>
          <cell r="F1666">
            <v>0</v>
          </cell>
        </row>
        <row r="1667">
          <cell r="A1667">
            <v>130103</v>
          </cell>
          <cell r="B1667" t="str">
            <v>ISOLAMENTO TERMICO C/VERMICULITA ESP=5 CM</v>
          </cell>
          <cell r="C1667" t="str">
            <v>m2</v>
          </cell>
          <cell r="D1667">
            <v>19.5</v>
          </cell>
          <cell r="E1667">
            <v>2.45</v>
          </cell>
          <cell r="F1667">
            <v>21.95</v>
          </cell>
        </row>
        <row r="1668">
          <cell r="A1668">
            <v>130107</v>
          </cell>
          <cell r="B1668" t="str">
            <v>PROTECAO MEC./TERMICA C/VERMICULITA e=2,5 CM</v>
          </cell>
          <cell r="C1668" t="str">
            <v>m2</v>
          </cell>
          <cell r="D1668">
            <v>11.17</v>
          </cell>
          <cell r="E1668">
            <v>7.03</v>
          </cell>
          <cell r="F1668">
            <v>18.2</v>
          </cell>
        </row>
        <row r="1669">
          <cell r="A1669">
            <v>130150</v>
          </cell>
          <cell r="B1669" t="str">
            <v>ISOLAMENTO TERM.ACUST.VERM.PAREDE (1CI:ICH:4V)1,5CM</v>
          </cell>
          <cell r="C1669" t="str">
            <v>m2</v>
          </cell>
          <cell r="D1669">
            <v>10.97</v>
          </cell>
          <cell r="E1669">
            <v>13.22</v>
          </cell>
          <cell r="F1669">
            <v>24.19</v>
          </cell>
        </row>
        <row r="1670">
          <cell r="A1670">
            <v>176</v>
          </cell>
          <cell r="B1670" t="str">
            <v>ESTRUTURA DE MADEIRA</v>
          </cell>
        </row>
        <row r="1671">
          <cell r="A1671">
            <v>140000</v>
          </cell>
          <cell r="B1671" t="str">
            <v>ESTRUTURA DE MADEIRA</v>
          </cell>
          <cell r="D1671">
            <v>0</v>
          </cell>
          <cell r="E1671">
            <v>0</v>
          </cell>
          <cell r="F1671">
            <v>0</v>
          </cell>
        </row>
        <row r="1672">
          <cell r="A1672">
            <v>140101</v>
          </cell>
          <cell r="B1672" t="str">
            <v>ESTRUTURA-TELHA CERAMICA V=3 A 7 M. C/FERRAGENS</v>
          </cell>
          <cell r="C1672" t="str">
            <v>m2</v>
          </cell>
          <cell r="D1672">
            <v>50.75</v>
          </cell>
          <cell r="E1672">
            <v>29.33</v>
          </cell>
          <cell r="F1672">
            <v>80.08</v>
          </cell>
        </row>
        <row r="1673">
          <cell r="A1673">
            <v>140102</v>
          </cell>
          <cell r="B1673" t="str">
            <v>ESTRUTURA-TELHA CERAMICA V=7 A 10 M C/FERRAGENS</v>
          </cell>
          <cell r="C1673" t="str">
            <v>m2</v>
          </cell>
          <cell r="D1673">
            <v>52.93</v>
          </cell>
          <cell r="E1673">
            <v>36.66</v>
          </cell>
          <cell r="F1673">
            <v>89.59</v>
          </cell>
        </row>
        <row r="1674">
          <cell r="A1674">
            <v>140103</v>
          </cell>
          <cell r="B1674" t="str">
            <v>ESTRUTURA-TELHA CERAMICA V=10-13 M. C/FERRAGENS</v>
          </cell>
          <cell r="C1674" t="str">
            <v>m2</v>
          </cell>
          <cell r="D1674">
            <v>57</v>
          </cell>
          <cell r="E1674">
            <v>43.99</v>
          </cell>
          <cell r="F1674">
            <v>100.99</v>
          </cell>
        </row>
        <row r="1675">
          <cell r="A1675">
            <v>140111</v>
          </cell>
          <cell r="B1675" t="str">
            <v>MÃO DE OBRA ESTR.MAD.TELHA CERÂMICA V=3 A 7 M</v>
          </cell>
          <cell r="C1675" t="str">
            <v>m2</v>
          </cell>
          <cell r="D1675">
            <v>0.51</v>
          </cell>
          <cell r="E1675">
            <v>29.33</v>
          </cell>
          <cell r="F1675">
            <v>29.84</v>
          </cell>
        </row>
        <row r="1676">
          <cell r="A1676">
            <v>140112</v>
          </cell>
          <cell r="B1676" t="str">
            <v>MÃO DE OBRA ESTR.MAD.TELHA CERÂMICA V=7 A 10 M</v>
          </cell>
          <cell r="C1676" t="str">
            <v>m2</v>
          </cell>
          <cell r="D1676">
            <v>0.51</v>
          </cell>
          <cell r="E1676">
            <v>36.66</v>
          </cell>
          <cell r="F1676">
            <v>37.17</v>
          </cell>
        </row>
        <row r="1677">
          <cell r="A1677">
            <v>140113</v>
          </cell>
          <cell r="B1677" t="str">
            <v>MÃO DE OBRA ESTR.MAD.TELHA CERÂMICA V=10 A 13 M</v>
          </cell>
          <cell r="C1677" t="str">
            <v>m2</v>
          </cell>
          <cell r="D1677">
            <v>0.51</v>
          </cell>
          <cell r="E1677">
            <v>43.99</v>
          </cell>
          <cell r="F1677">
            <v>44.5</v>
          </cell>
        </row>
        <row r="1678">
          <cell r="A1678">
            <v>140118</v>
          </cell>
          <cell r="B1678" t="str">
            <v>MÃO DE OBRA P/ESTR.MAD.EM TESOURA TELHA FIBROCIMENTO</v>
          </cell>
          <cell r="C1678" t="str">
            <v>m2</v>
          </cell>
          <cell r="D1678">
            <v>0.07</v>
          </cell>
          <cell r="E1678">
            <v>24.44</v>
          </cell>
          <cell r="F1678">
            <v>24.51</v>
          </cell>
        </row>
        <row r="1679">
          <cell r="A1679">
            <v>140119</v>
          </cell>
          <cell r="B1679" t="str">
            <v>MAO DE OBRA P/ESTR.MADEIRA EM TERÇA TELHA FIBROCIMENTO</v>
          </cell>
          <cell r="C1679" t="str">
            <v>m2</v>
          </cell>
          <cell r="D1679">
            <v>0.05</v>
          </cell>
          <cell r="E1679">
            <v>10.55</v>
          </cell>
          <cell r="F1679">
            <v>10.6</v>
          </cell>
        </row>
        <row r="1680">
          <cell r="A1680">
            <v>140200</v>
          </cell>
          <cell r="B1680" t="str">
            <v>EST.MAD.TELHA FIBROCIM.(SOMENTE TERCAS) C/FERRAGENS</v>
          </cell>
          <cell r="C1680" t="str">
            <v>m2</v>
          </cell>
          <cell r="D1680">
            <v>16.49</v>
          </cell>
          <cell r="E1680">
            <v>10.55</v>
          </cell>
          <cell r="F1680">
            <v>27.04</v>
          </cell>
        </row>
        <row r="1681">
          <cell r="A1681">
            <v>140201</v>
          </cell>
          <cell r="B1681" t="str">
            <v>ESTRUT.-TELHA DE FIBROCIMENTO (C/TESOURA) C/FERRAGENS</v>
          </cell>
          <cell r="C1681" t="str">
            <v>m2</v>
          </cell>
          <cell r="D1681">
            <v>35.01</v>
          </cell>
          <cell r="E1681">
            <v>24.44</v>
          </cell>
          <cell r="F1681">
            <v>59.45</v>
          </cell>
        </row>
        <row r="1682">
          <cell r="A1682">
            <v>140202</v>
          </cell>
          <cell r="B1682" t="str">
            <v>GRADEADO CAIBROS/RIPAS</v>
          </cell>
          <cell r="C1682" t="str">
            <v>m2</v>
          </cell>
          <cell r="D1682">
            <v>23.16</v>
          </cell>
          <cell r="E1682">
            <v>8.79</v>
          </cell>
          <cell r="F1682">
            <v>31.95</v>
          </cell>
        </row>
        <row r="1683">
          <cell r="A1683">
            <v>140203</v>
          </cell>
          <cell r="B1683" t="str">
            <v>UTILIZAÇÃO DO CAIBRO NO LUGAR DO RIPAMENTO</v>
          </cell>
          <cell r="C1683" t="str">
            <v>m2</v>
          </cell>
          <cell r="D1683">
            <v>21.33</v>
          </cell>
          <cell r="E1683">
            <v>3.67</v>
          </cell>
          <cell r="F1683">
            <v>25</v>
          </cell>
        </row>
        <row r="1684">
          <cell r="A1684">
            <v>140205</v>
          </cell>
          <cell r="B1684" t="str">
            <v>RIPAMENTO DE MADEIRA</v>
          </cell>
          <cell r="C1684" t="str">
            <v>m2</v>
          </cell>
          <cell r="D1684">
            <v>8.06</v>
          </cell>
          <cell r="E1684">
            <v>4.4</v>
          </cell>
          <cell r="F1684">
            <v>12.46</v>
          </cell>
        </row>
        <row r="1685">
          <cell r="A1685">
            <v>140206</v>
          </cell>
          <cell r="B1685" t="str">
            <v>RIPÃO APARELHADO P/TELHADO</v>
          </cell>
          <cell r="C1685" t="str">
            <v>M</v>
          </cell>
          <cell r="D1685">
            <v>8.96</v>
          </cell>
          <cell r="E1685">
            <v>5.19</v>
          </cell>
          <cell r="F1685">
            <v>14.15</v>
          </cell>
        </row>
        <row r="1686">
          <cell r="A1686">
            <v>140301</v>
          </cell>
          <cell r="B1686" t="str">
            <v>TRATAMENTO P/ESTRUTURA DE TELHADO</v>
          </cell>
          <cell r="C1686" t="str">
            <v>m2</v>
          </cell>
          <cell r="D1686">
            <v>4.65</v>
          </cell>
          <cell r="E1686">
            <v>1.43</v>
          </cell>
          <cell r="F1686">
            <v>6.08</v>
          </cell>
        </row>
        <row r="1687">
          <cell r="A1687">
            <v>177</v>
          </cell>
          <cell r="B1687" t="str">
            <v>ESTRUTURAS METÁLICAS</v>
          </cell>
        </row>
        <row r="1688">
          <cell r="A1688">
            <v>150000</v>
          </cell>
          <cell r="B1688" t="str">
            <v>ESTRUTURAS METALICAS</v>
          </cell>
          <cell r="D1688">
            <v>0</v>
          </cell>
          <cell r="E1688">
            <v>0</v>
          </cell>
          <cell r="F1688">
            <v>0</v>
          </cell>
        </row>
        <row r="1689">
          <cell r="A1689">
            <v>150103</v>
          </cell>
          <cell r="B1689" t="str">
            <v>ESTRUTURA EM ACO TIPO USI SAC-300</v>
          </cell>
          <cell r="C1689" t="str">
            <v>Kg</v>
          </cell>
          <cell r="D1689">
            <v>8.24</v>
          </cell>
          <cell r="E1689">
            <v>0</v>
          </cell>
          <cell r="F1689">
            <v>8.24</v>
          </cell>
        </row>
        <row r="1690">
          <cell r="A1690">
            <v>150203</v>
          </cell>
          <cell r="B1690" t="str">
            <v>VIGA DE ACO 50x127x17MM-COMP.=3,88M(PASSAR.ESCOLA)</v>
          </cell>
          <cell r="C1690" t="str">
            <v>Un</v>
          </cell>
          <cell r="D1690">
            <v>89.07</v>
          </cell>
          <cell r="E1690">
            <v>0</v>
          </cell>
          <cell r="F1690">
            <v>89.07</v>
          </cell>
        </row>
        <row r="1691">
          <cell r="A1691">
            <v>150204</v>
          </cell>
          <cell r="B1691" t="str">
            <v>ESTRUT.ACO TIPO MR-250 C/FUNDO ANTI-CORROSIVO</v>
          </cell>
          <cell r="C1691" t="str">
            <v>Kg</v>
          </cell>
          <cell r="D1691">
            <v>7.98</v>
          </cell>
          <cell r="E1691">
            <v>0</v>
          </cell>
          <cell r="F1691">
            <v>7.98</v>
          </cell>
        </row>
        <row r="1692">
          <cell r="A1692">
            <v>178</v>
          </cell>
          <cell r="B1692" t="str">
            <v>COBERTURAS</v>
          </cell>
        </row>
        <row r="1693">
          <cell r="A1693">
            <v>160000</v>
          </cell>
          <cell r="B1693" t="str">
            <v>COBERTURAS</v>
          </cell>
          <cell r="D1693">
            <v>0</v>
          </cell>
          <cell r="E1693">
            <v>0</v>
          </cell>
          <cell r="F1693">
            <v>0</v>
          </cell>
        </row>
        <row r="1694">
          <cell r="A1694">
            <v>160301</v>
          </cell>
          <cell r="B1694" t="str">
            <v>COBERTURA C/TELHA COLONIAL</v>
          </cell>
          <cell r="C1694" t="str">
            <v>m2</v>
          </cell>
          <cell r="D1694">
            <v>21.84</v>
          </cell>
          <cell r="E1694">
            <v>6.84</v>
          </cell>
          <cell r="F1694">
            <v>28.68</v>
          </cell>
        </row>
        <row r="1695">
          <cell r="A1695">
            <v>160302</v>
          </cell>
          <cell r="B1695" t="str">
            <v>CUMEEIRA P/TELHA COLONIAL</v>
          </cell>
          <cell r="C1695" t="str">
            <v>ML</v>
          </cell>
          <cell r="D1695">
            <v>8.82</v>
          </cell>
          <cell r="E1695">
            <v>13.43</v>
          </cell>
          <cell r="F1695">
            <v>22.25</v>
          </cell>
        </row>
        <row r="1696">
          <cell r="A1696">
            <v>160401</v>
          </cell>
          <cell r="B1696" t="str">
            <v>COBERTURA C/ TELHA COLONIAL-PLAN</v>
          </cell>
          <cell r="C1696" t="str">
            <v>m2</v>
          </cell>
          <cell r="D1696">
            <v>16.2</v>
          </cell>
          <cell r="E1696">
            <v>4.26</v>
          </cell>
          <cell r="F1696">
            <v>20.46</v>
          </cell>
        </row>
        <row r="1697">
          <cell r="A1697">
            <v>160402</v>
          </cell>
          <cell r="B1697" t="str">
            <v>CUMEEIRA P/ TELHA COLONIAL-PLAN</v>
          </cell>
          <cell r="C1697" t="str">
            <v>ML</v>
          </cell>
          <cell r="D1697">
            <v>6.42</v>
          </cell>
          <cell r="E1697">
            <v>13.43</v>
          </cell>
          <cell r="F1697">
            <v>19.85</v>
          </cell>
        </row>
        <row r="1698">
          <cell r="A1698">
            <v>160403</v>
          </cell>
          <cell r="B1698" t="str">
            <v>EMBOCAMENTO LATERAL  (OITOES)</v>
          </cell>
          <cell r="C1698" t="str">
            <v>ML</v>
          </cell>
          <cell r="D1698">
            <v>2.04</v>
          </cell>
          <cell r="E1698">
            <v>7.4</v>
          </cell>
          <cell r="F1698">
            <v>9.44</v>
          </cell>
        </row>
        <row r="1699">
          <cell r="A1699">
            <v>160404</v>
          </cell>
          <cell r="B1699" t="str">
            <v>EMBOCAMENTO DE BEIRAL</v>
          </cell>
          <cell r="C1699" t="str">
            <v>M</v>
          </cell>
          <cell r="D1699">
            <v>0.2</v>
          </cell>
          <cell r="E1699">
            <v>9.17</v>
          </cell>
          <cell r="F1699">
            <v>9.37</v>
          </cell>
        </row>
        <row r="1700">
          <cell r="A1700">
            <v>160421</v>
          </cell>
          <cell r="B1700" t="str">
            <v>MAO DE OBRA PARA COBERTURA C/TELHA COLONIAL PLAN</v>
          </cell>
          <cell r="C1700" t="str">
            <v>m2</v>
          </cell>
          <cell r="D1700">
            <v>0</v>
          </cell>
          <cell r="E1700">
            <v>4.26</v>
          </cell>
          <cell r="F1700">
            <v>4.26</v>
          </cell>
        </row>
        <row r="1701">
          <cell r="A1701">
            <v>160501</v>
          </cell>
          <cell r="B1701" t="str">
            <v>COBERTURA C/TELHA ONDULADA OU EQUIV.</v>
          </cell>
          <cell r="C1701" t="str">
            <v>m2</v>
          </cell>
          <cell r="D1701">
            <v>18.7</v>
          </cell>
          <cell r="E1701">
            <v>5.38</v>
          </cell>
          <cell r="F1701">
            <v>24.08</v>
          </cell>
        </row>
        <row r="1702">
          <cell r="A1702">
            <v>160502</v>
          </cell>
          <cell r="B1702" t="str">
            <v>CUMEEIRA P/TELHA ONDULADA OU EQUIV.</v>
          </cell>
          <cell r="C1702" t="str">
            <v>ML</v>
          </cell>
          <cell r="D1702">
            <v>21.99</v>
          </cell>
          <cell r="E1702">
            <v>2.93</v>
          </cell>
          <cell r="F1702">
            <v>24.92</v>
          </cell>
        </row>
        <row r="1703">
          <cell r="A1703">
            <v>160600</v>
          </cell>
          <cell r="B1703" t="str">
            <v>CALHA DE CHAPA GALVANIZADA</v>
          </cell>
          <cell r="C1703" t="str">
            <v>m2</v>
          </cell>
          <cell r="D1703">
            <v>11.38</v>
          </cell>
          <cell r="E1703">
            <v>40.4</v>
          </cell>
          <cell r="F1703">
            <v>51.78</v>
          </cell>
        </row>
        <row r="1704">
          <cell r="A1704">
            <v>160601</v>
          </cell>
          <cell r="B1704" t="str">
            <v>CALHA DE CHAPA GALVANIZADA</v>
          </cell>
          <cell r="C1704" t="str">
            <v>ML</v>
          </cell>
          <cell r="D1704">
            <v>6.83</v>
          </cell>
          <cell r="E1704">
            <v>24.24</v>
          </cell>
          <cell r="F1704">
            <v>31.07</v>
          </cell>
        </row>
        <row r="1705">
          <cell r="A1705">
            <v>160602</v>
          </cell>
          <cell r="B1705" t="str">
            <v>RUFO DE CHAPA GALVANIZADA</v>
          </cell>
          <cell r="C1705" t="str">
            <v>ML</v>
          </cell>
          <cell r="D1705">
            <v>5.78</v>
          </cell>
          <cell r="E1705">
            <v>12.22</v>
          </cell>
          <cell r="F1705">
            <v>18</v>
          </cell>
        </row>
        <row r="1706">
          <cell r="A1706">
            <v>160603</v>
          </cell>
          <cell r="B1706" t="str">
            <v>RUFO DE CHAPA GALVANIZADA</v>
          </cell>
          <cell r="C1706" t="str">
            <v>m2</v>
          </cell>
          <cell r="D1706">
            <v>18.93</v>
          </cell>
          <cell r="E1706">
            <v>30.56</v>
          </cell>
          <cell r="F1706">
            <v>49.49</v>
          </cell>
        </row>
        <row r="1707">
          <cell r="A1707">
            <v>160801</v>
          </cell>
          <cell r="B1707" t="str">
            <v>COBERTURA C/ CANALETE 49 OU EQUIV. C/ACESSORIOS</v>
          </cell>
          <cell r="C1707" t="str">
            <v>m2</v>
          </cell>
          <cell r="D1707">
            <v>70.76</v>
          </cell>
          <cell r="E1707">
            <v>10.75</v>
          </cell>
          <cell r="F1707">
            <v>81.51</v>
          </cell>
        </row>
        <row r="1708">
          <cell r="A1708">
            <v>160901</v>
          </cell>
          <cell r="B1708" t="str">
            <v>COBERTURA C/ CANALETE 90 OU EQUIV. C/ACESSORIOS</v>
          </cell>
          <cell r="C1708" t="str">
            <v>m2</v>
          </cell>
          <cell r="D1708">
            <v>60.65</v>
          </cell>
          <cell r="E1708">
            <v>13.44</v>
          </cell>
          <cell r="F1708">
            <v>74.09</v>
          </cell>
        </row>
        <row r="1709">
          <cell r="A1709" t="str">
            <v>Código auxiliar</v>
          </cell>
          <cell r="B1709" t="str">
            <v>Serviço</v>
          </cell>
          <cell r="C1709" t="str">
            <v>Unidade</v>
          </cell>
          <cell r="D1709" t="str">
            <v>Material</v>
          </cell>
          <cell r="E1709" t="str">
            <v>Mão-de-obra</v>
          </cell>
          <cell r="F1709" t="str">
            <v>Total</v>
          </cell>
        </row>
        <row r="1710">
          <cell r="A1710">
            <v>160902</v>
          </cell>
          <cell r="B1710" t="str">
            <v>COBERTURA C/ TELHA MODULADA OU EQUIV. C/ACESSORIOS</v>
          </cell>
          <cell r="C1710" t="str">
            <v>m2</v>
          </cell>
          <cell r="D1710">
            <v>59.75</v>
          </cell>
          <cell r="E1710">
            <v>10.75</v>
          </cell>
          <cell r="F1710">
            <v>70.5</v>
          </cell>
        </row>
        <row r="1711">
          <cell r="A1711">
            <v>160903</v>
          </cell>
          <cell r="B1711" t="str">
            <v>COBERTURA C/ ETERMAX OU EQUIV. C/ACESSORIOS</v>
          </cell>
          <cell r="C1711" t="str">
            <v>m2</v>
          </cell>
          <cell r="D1711">
            <v>43.85</v>
          </cell>
          <cell r="E1711">
            <v>6.36</v>
          </cell>
          <cell r="F1711">
            <v>50.21</v>
          </cell>
        </row>
        <row r="1712">
          <cell r="A1712">
            <v>160905</v>
          </cell>
          <cell r="B1712" t="str">
            <v>COBERTURA C/TELHA ALUMINIO 0.5 MM</v>
          </cell>
          <cell r="C1712" t="str">
            <v>m2</v>
          </cell>
          <cell r="D1712">
            <v>41.9</v>
          </cell>
          <cell r="E1712">
            <v>3.91</v>
          </cell>
          <cell r="F1712">
            <v>45.81</v>
          </cell>
        </row>
        <row r="1713">
          <cell r="A1713">
            <v>160906</v>
          </cell>
          <cell r="B1713" t="str">
            <v>COB.C/TELHA FIBER-GLASS C/VÉU PROTEÇÃO/ACESSÓRIOS-1MM</v>
          </cell>
          <cell r="C1713" t="str">
            <v>m2</v>
          </cell>
          <cell r="D1713">
            <v>32.91</v>
          </cell>
          <cell r="E1713">
            <v>3.91</v>
          </cell>
          <cell r="F1713">
            <v>36.82</v>
          </cell>
        </row>
        <row r="1714">
          <cell r="A1714">
            <v>160907</v>
          </cell>
          <cell r="B1714" t="str">
            <v>EMPENA DE TELHA VOGATEX OU EQUIV.</v>
          </cell>
          <cell r="C1714" t="str">
            <v>m2</v>
          </cell>
          <cell r="D1714">
            <v>30.9</v>
          </cell>
          <cell r="E1714">
            <v>24.97</v>
          </cell>
          <cell r="F1714">
            <v>55.87</v>
          </cell>
        </row>
        <row r="1715">
          <cell r="A1715">
            <v>160908</v>
          </cell>
          <cell r="B1715" t="str">
            <v>RIPAMENTO DE ARGAMASSA</v>
          </cell>
          <cell r="C1715" t="str">
            <v>m2</v>
          </cell>
          <cell r="D1715">
            <v>1.23</v>
          </cell>
          <cell r="E1715">
            <v>5.22</v>
          </cell>
          <cell r="F1715">
            <v>6.45</v>
          </cell>
        </row>
        <row r="1716">
          <cell r="A1716">
            <v>160909</v>
          </cell>
          <cell r="B1716" t="str">
            <v>FECHAM.LATERAL TELHA PINT.ELETROSTATICA #0,65 mm C/ ACESSÓRIOS</v>
          </cell>
          <cell r="C1716" t="str">
            <v>m2</v>
          </cell>
          <cell r="D1716">
            <v>38.68</v>
          </cell>
          <cell r="E1716">
            <v>8.55</v>
          </cell>
          <cell r="F1716">
            <v>47.23</v>
          </cell>
        </row>
        <row r="1717">
          <cell r="A1717">
            <v>160910</v>
          </cell>
          <cell r="B1717" t="str">
            <v>FECH.LAT.TELHA PINT.ELETROSTICA.# 0,5 MM C/ ACESSORIOS</v>
          </cell>
          <cell r="C1717" t="str">
            <v>m2</v>
          </cell>
          <cell r="D1717">
            <v>31.39</v>
          </cell>
          <cell r="E1717">
            <v>8.55</v>
          </cell>
          <cell r="F1717">
            <v>39.94</v>
          </cell>
        </row>
        <row r="1718">
          <cell r="A1718">
            <v>160911</v>
          </cell>
          <cell r="B1718" t="str">
            <v>COB.C/TELHA FIBER-GLASS C/VÉU PROTEÇÃO 1,5 MM C/ ACESSORIOS</v>
          </cell>
          <cell r="C1718" t="str">
            <v>m2</v>
          </cell>
          <cell r="D1718">
            <v>47.09</v>
          </cell>
          <cell r="E1718">
            <v>3.91</v>
          </cell>
          <cell r="F1718">
            <v>51</v>
          </cell>
        </row>
        <row r="1719">
          <cell r="A1719">
            <v>160963</v>
          </cell>
          <cell r="B1719" t="str">
            <v>CUMMEIRA P/TELHA GALV.TRAPEZ.0,43MM</v>
          </cell>
          <cell r="C1719" t="str">
            <v>M</v>
          </cell>
          <cell r="D1719">
            <v>11.62</v>
          </cell>
          <cell r="E1719">
            <v>1.95</v>
          </cell>
          <cell r="F1719">
            <v>13.57</v>
          </cell>
        </row>
        <row r="1720">
          <cell r="A1720">
            <v>160964</v>
          </cell>
          <cell r="B1720" t="str">
            <v>CUMEEIRA P/TELHA GALVANIZADA TRAPEZOIDAL 0,5 MM</v>
          </cell>
          <cell r="C1720" t="str">
            <v>ML</v>
          </cell>
          <cell r="D1720">
            <v>15.08</v>
          </cell>
          <cell r="E1720">
            <v>1.95</v>
          </cell>
          <cell r="F1720">
            <v>17.03</v>
          </cell>
        </row>
        <row r="1721">
          <cell r="A1721">
            <v>160965</v>
          </cell>
          <cell r="B1721" t="str">
            <v>CUMEEIRA P/TELHA GALVANIZADA ONDULADA 0,5 MM</v>
          </cell>
          <cell r="C1721" t="str">
            <v>ML</v>
          </cell>
          <cell r="D1721">
            <v>14.68</v>
          </cell>
          <cell r="E1721">
            <v>1.95</v>
          </cell>
          <cell r="F1721">
            <v>16.63</v>
          </cell>
        </row>
        <row r="1722">
          <cell r="A1722">
            <v>160966</v>
          </cell>
          <cell r="B1722" t="str">
            <v>COBERTURA C/TELHAS GALV. OND. 0,5 MM C/ACESSORIOS</v>
          </cell>
          <cell r="C1722" t="str">
            <v>m2</v>
          </cell>
          <cell r="D1722">
            <v>22.7</v>
          </cell>
          <cell r="E1722">
            <v>3.91</v>
          </cell>
          <cell r="F1722">
            <v>26.61</v>
          </cell>
        </row>
        <row r="1723">
          <cell r="A1723">
            <v>160967</v>
          </cell>
          <cell r="B1723" t="str">
            <v>COBERTURA C/TELHA CHAPA GALV. TRAP.05 mm C/ACESSORIOS</v>
          </cell>
          <cell r="C1723" t="str">
            <v>m2</v>
          </cell>
          <cell r="D1723">
            <v>22.38</v>
          </cell>
          <cell r="E1723">
            <v>3.91</v>
          </cell>
          <cell r="F1723">
            <v>26.29</v>
          </cell>
        </row>
        <row r="1724">
          <cell r="A1724">
            <v>160969</v>
          </cell>
          <cell r="B1724" t="str">
            <v>COBERT.C/TELHA CH.GALV.TRAPEZ. 0,43 MM C/ACESSORIOS</v>
          </cell>
          <cell r="C1724" t="str">
            <v>m2</v>
          </cell>
          <cell r="D1724">
            <v>18.79</v>
          </cell>
          <cell r="E1724">
            <v>3.91</v>
          </cell>
          <cell r="F1724">
            <v>22.7</v>
          </cell>
        </row>
        <row r="1725">
          <cell r="A1725">
            <v>160970</v>
          </cell>
          <cell r="B1725" t="str">
            <v>FECHAMENTO LAT.TELHA TRAPEZ.0,43 MM</v>
          </cell>
          <cell r="C1725" t="str">
            <v>m2</v>
          </cell>
          <cell r="D1725">
            <v>16.67</v>
          </cell>
          <cell r="E1725">
            <v>8.55</v>
          </cell>
          <cell r="F1725">
            <v>25.22</v>
          </cell>
        </row>
        <row r="1726">
          <cell r="A1726">
            <v>179</v>
          </cell>
          <cell r="B1726" t="str">
            <v>ESQUADRIAS DE MADEIRAS</v>
          </cell>
        </row>
        <row r="1727">
          <cell r="A1727">
            <v>170000</v>
          </cell>
          <cell r="B1727" t="str">
            <v>ESQUADRIAS DE MADEIRA</v>
          </cell>
          <cell r="D1727">
            <v>0</v>
          </cell>
          <cell r="E1727">
            <v>0</v>
          </cell>
          <cell r="F1727">
            <v>0</v>
          </cell>
        </row>
        <row r="1728">
          <cell r="A1728">
            <v>170010</v>
          </cell>
          <cell r="B1728" t="str">
            <v>ALIZAR</v>
          </cell>
          <cell r="C1728" t="str">
            <v>ML</v>
          </cell>
          <cell r="D1728">
            <v>3.37</v>
          </cell>
          <cell r="E1728">
            <v>0.88</v>
          </cell>
          <cell r="F1728">
            <v>4.25</v>
          </cell>
        </row>
        <row r="1729">
          <cell r="A1729">
            <v>170015</v>
          </cell>
          <cell r="B1729" t="str">
            <v>PORTAL</v>
          </cell>
          <cell r="C1729" t="str">
            <v>Jg</v>
          </cell>
          <cell r="D1729">
            <v>95.48</v>
          </cell>
          <cell r="E1729">
            <v>75.42</v>
          </cell>
          <cell r="F1729">
            <v>170.9</v>
          </cell>
        </row>
        <row r="1730">
          <cell r="A1730">
            <v>170101</v>
          </cell>
          <cell r="B1730" t="str">
            <v>PORTA LISA 60x210 C/PORTAL E ALISAR S/FERRAGENS</v>
          </cell>
          <cell r="C1730" t="str">
            <v>Un</v>
          </cell>
          <cell r="D1730">
            <v>192.27</v>
          </cell>
          <cell r="E1730">
            <v>102.79</v>
          </cell>
          <cell r="F1730">
            <v>295.06</v>
          </cell>
        </row>
        <row r="1731">
          <cell r="A1731">
            <v>170102</v>
          </cell>
          <cell r="B1731" t="str">
            <v>PORTA LISA 70x210 C/PORTAL E ALISAR S/FERRAGENS</v>
          </cell>
          <cell r="C1731" t="str">
            <v>Un</v>
          </cell>
          <cell r="D1731">
            <v>192.27</v>
          </cell>
          <cell r="E1731">
            <v>102.79</v>
          </cell>
          <cell r="F1731">
            <v>295.06</v>
          </cell>
        </row>
        <row r="1732">
          <cell r="A1732">
            <v>170103</v>
          </cell>
          <cell r="B1732" t="str">
            <v>PORTA LISA 80x210 C/PORTAL E ALISAR S/FERRAGENS</v>
          </cell>
          <cell r="C1732" t="str">
            <v>Un</v>
          </cell>
          <cell r="D1732">
            <v>192.27</v>
          </cell>
          <cell r="E1732">
            <v>102.79</v>
          </cell>
          <cell r="F1732">
            <v>295.06</v>
          </cell>
        </row>
        <row r="1733">
          <cell r="A1733">
            <v>170104</v>
          </cell>
          <cell r="B1733" t="str">
            <v>PORTA DE SANITARIO 60x160 A 200CM C/PORTAL /ALISAR S/FERRAGENS</v>
          </cell>
          <cell r="C1733" t="str">
            <v>Un</v>
          </cell>
          <cell r="D1733">
            <v>192.27</v>
          </cell>
          <cell r="E1733">
            <v>102.79</v>
          </cell>
          <cell r="F1733">
            <v>295.06</v>
          </cell>
        </row>
        <row r="1734">
          <cell r="A1734">
            <v>170106</v>
          </cell>
          <cell r="B1734" t="str">
            <v>PORTA REV.C/ MAT. MELAMINICO P/BOX C/PORTAL/ALISAR S/FERRAGENS</v>
          </cell>
          <cell r="C1734" t="str">
            <v>Un</v>
          </cell>
          <cell r="D1734">
            <v>272.23</v>
          </cell>
          <cell r="E1734">
            <v>112.82</v>
          </cell>
          <cell r="F1734">
            <v>385.05</v>
          </cell>
        </row>
        <row r="1735">
          <cell r="A1735">
            <v>170107</v>
          </cell>
          <cell r="B1735" t="str">
            <v>FOLHA DE PORTA LISA 60/70/80X210</v>
          </cell>
          <cell r="C1735" t="str">
            <v>Un</v>
          </cell>
          <cell r="D1735">
            <v>78</v>
          </cell>
          <cell r="E1735">
            <v>12.04</v>
          </cell>
          <cell r="F1735">
            <v>90.04</v>
          </cell>
        </row>
        <row r="1736">
          <cell r="A1736">
            <v>170108</v>
          </cell>
          <cell r="B1736" t="str">
            <v>FOLHA DE PORTA C/ REVEST.MELAMINICO - 70/90 X 210</v>
          </cell>
          <cell r="C1736" t="str">
            <v>Un</v>
          </cell>
          <cell r="D1736">
            <v>227.28</v>
          </cell>
          <cell r="E1736">
            <v>33.51</v>
          </cell>
          <cell r="F1736">
            <v>260.79</v>
          </cell>
        </row>
        <row r="1737">
          <cell r="A1737">
            <v>170109</v>
          </cell>
          <cell r="B1737" t="str">
            <v>FOLHA DE PORTA C/ REVEST. MELAMINICO 60X210 OU 60X180</v>
          </cell>
          <cell r="C1737" t="str">
            <v>Un</v>
          </cell>
          <cell r="D1737">
            <v>157.96</v>
          </cell>
          <cell r="E1737">
            <v>33.51</v>
          </cell>
          <cell r="F1737">
            <v>191.47</v>
          </cell>
        </row>
        <row r="1738">
          <cell r="A1738">
            <v>170111</v>
          </cell>
          <cell r="B1738" t="str">
            <v>PORTA LISA 90/100X210 C/PORTAL E ALISAR S/FERRAGENS</v>
          </cell>
          <cell r="C1738" t="str">
            <v>Un</v>
          </cell>
          <cell r="D1738">
            <v>220.17</v>
          </cell>
          <cell r="E1738">
            <v>102.78</v>
          </cell>
          <cell r="F1738">
            <v>322.95</v>
          </cell>
        </row>
        <row r="1739">
          <cell r="A1739">
            <v>170112</v>
          </cell>
          <cell r="B1739" t="str">
            <v>FOLHA DE PORTA LISA 100 X 210</v>
          </cell>
          <cell r="C1739" t="str">
            <v>Un</v>
          </cell>
          <cell r="D1739">
            <v>110</v>
          </cell>
          <cell r="E1739">
            <v>12.04</v>
          </cell>
          <cell r="F1739">
            <v>122.04</v>
          </cell>
        </row>
        <row r="1740">
          <cell r="A1740">
            <v>180</v>
          </cell>
          <cell r="B1740" t="str">
            <v>ESQUADRIAS METÁLICAS</v>
          </cell>
        </row>
        <row r="1741">
          <cell r="A1741">
            <v>180000</v>
          </cell>
          <cell r="B1741" t="str">
            <v>ESQUADRIAS METALICAS</v>
          </cell>
          <cell r="D1741">
            <v>0</v>
          </cell>
          <cell r="E1741">
            <v>0</v>
          </cell>
          <cell r="F1741">
            <v>0</v>
          </cell>
        </row>
        <row r="1742">
          <cell r="A1742">
            <v>180101</v>
          </cell>
          <cell r="B1742" t="str">
            <v>ESQUADRIA DE ALUMÍNIO NATURAL CORRER / VIDRO 2 FOLHAS C/FERRAGENS.(M. O.FAB.INC.MAT.)</v>
          </cell>
          <cell r="C1742" t="str">
            <v>m2</v>
          </cell>
          <cell r="D1742">
            <v>339.66</v>
          </cell>
          <cell r="E1742">
            <v>30.63</v>
          </cell>
          <cell r="F1742">
            <v>370.29</v>
          </cell>
        </row>
        <row r="1743">
          <cell r="A1743">
            <v>180102</v>
          </cell>
          <cell r="B1743" t="str">
            <v>ESQUADRIA ALUMÍNIO NATURAL COM 3 FOLHAS (01 VIDRO E 02 VENEZIANA )C/ FERRAGENS(M.O.FAB.INC.MAT.)</v>
          </cell>
          <cell r="C1743" t="str">
            <v>m2</v>
          </cell>
          <cell r="D1743">
            <v>389.23</v>
          </cell>
          <cell r="E1743">
            <v>30.63</v>
          </cell>
          <cell r="F1743">
            <v>419.86</v>
          </cell>
        </row>
        <row r="1744">
          <cell r="A1744">
            <v>180103</v>
          </cell>
          <cell r="B1744" t="str">
            <v>PORTA DE ABRIR EM ALUMÍNIO NATURAL / VIDRO C/FERRAGENS (M.O.FAB.INC. MAT.)</v>
          </cell>
          <cell r="C1744" t="str">
            <v>m2</v>
          </cell>
          <cell r="D1744">
            <v>360.72</v>
          </cell>
          <cell r="E1744">
            <v>28.7</v>
          </cell>
          <cell r="F1744">
            <v>389.42</v>
          </cell>
        </row>
        <row r="1745">
          <cell r="A1745">
            <v>180104</v>
          </cell>
          <cell r="B1745" t="str">
            <v>PORTA DE ABRIR ALUMÍNIO NATURAL EM VENEZIANA C/FERRAGENS (M.O.FAB.INC
.MAT.)</v>
          </cell>
          <cell r="C1745" t="str">
            <v>m2</v>
          </cell>
          <cell r="D1745">
            <v>418.01</v>
          </cell>
          <cell r="E1745">
            <v>28.7</v>
          </cell>
          <cell r="F1745">
            <v>446.71</v>
          </cell>
        </row>
        <row r="1746">
          <cell r="A1746">
            <v>180105</v>
          </cell>
          <cell r="B1746" t="str">
            <v>ESQUADRIA ALUMÍNIO NATURAL MÁXIMO AR C/FERRAGENS (M.O.FAB.INC.MAT.)</v>
          </cell>
          <cell r="C1746" t="str">
            <v>m2</v>
          </cell>
          <cell r="D1746">
            <v>388.29</v>
          </cell>
          <cell r="E1746">
            <v>30.63</v>
          </cell>
          <cell r="F1746">
            <v>418.92</v>
          </cell>
        </row>
        <row r="1747">
          <cell r="A1747">
            <v>180111</v>
          </cell>
          <cell r="B1747" t="str">
            <v>ESQUADRIA DE ALUMÍNIO ANODIZADO CORRER / VIDRO 2 FOLHAS C/FERRAGENS (M.O.FAB.INC.MAT.)</v>
          </cell>
          <cell r="C1747" t="str">
            <v>m2</v>
          </cell>
          <cell r="D1747">
            <v>369.01</v>
          </cell>
          <cell r="E1747">
            <v>30.63</v>
          </cell>
          <cell r="F1747">
            <v>399.64</v>
          </cell>
        </row>
        <row r="1748">
          <cell r="A1748">
            <v>180112</v>
          </cell>
          <cell r="B1748" t="str">
            <v>ESQUADRIA ALUMÍNIO ANODIZADO COM 3 FOLHAS (01 VIDRO E 02 VENEZIANA )C/ FERRAGENS (M.O.FAB.INC.MAT.)</v>
          </cell>
          <cell r="C1748" t="str">
            <v>m2</v>
          </cell>
          <cell r="D1748">
            <v>422.9</v>
          </cell>
          <cell r="E1748">
            <v>30.63</v>
          </cell>
          <cell r="F1748">
            <v>453.53</v>
          </cell>
        </row>
        <row r="1749">
          <cell r="A1749">
            <v>180113</v>
          </cell>
          <cell r="B1749" t="str">
            <v>PORTA DE ABRIR EM ALUMÍNIO ANODIZADO / VIDRO C/FERRAGENS (M.O.FAB.INC. MAT.)</v>
          </cell>
          <cell r="C1749" t="str">
            <v>m2</v>
          </cell>
          <cell r="D1749">
            <v>391.85</v>
          </cell>
          <cell r="E1749">
            <v>28.7</v>
          </cell>
          <cell r="F1749">
            <v>420.55</v>
          </cell>
        </row>
        <row r="1750">
          <cell r="A1750">
            <v>180114</v>
          </cell>
          <cell r="B1750" t="str">
            <v>PORTA DE ABRIR ALUMÍNIO ANODIZADO EM VENEZIANA C/FERRAGENS (M.O.FAB. INC.MAT.)</v>
          </cell>
          <cell r="C1750" t="str">
            <v>m2</v>
          </cell>
          <cell r="D1750">
            <v>454.12</v>
          </cell>
          <cell r="E1750">
            <v>28.7</v>
          </cell>
          <cell r="F1750">
            <v>482.82</v>
          </cell>
        </row>
        <row r="1751">
          <cell r="A1751">
            <v>180115</v>
          </cell>
          <cell r="B1751" t="str">
            <v>ESQUADRIA ALUMÍNIO ANODIZADO MÁXIMO AR C/FERRAGENS (M.O.FAB.INC.MAT.)</v>
          </cell>
          <cell r="C1751" t="str">
            <v>m2</v>
          </cell>
          <cell r="D1751">
            <v>421.88</v>
          </cell>
          <cell r="E1751">
            <v>30.63</v>
          </cell>
          <cell r="F1751">
            <v>452.51</v>
          </cell>
        </row>
        <row r="1752">
          <cell r="A1752">
            <v>180204</v>
          </cell>
          <cell r="B1752" t="str">
            <v>PORTA CORTA FOGO COMPLETA</v>
          </cell>
          <cell r="C1752" t="str">
            <v>Un</v>
          </cell>
          <cell r="D1752">
            <v>485.55</v>
          </cell>
          <cell r="E1752">
            <v>109.98</v>
          </cell>
          <cell r="F1752">
            <v>595.53</v>
          </cell>
        </row>
        <row r="1753">
          <cell r="A1753">
            <v>180208</v>
          </cell>
          <cell r="B1753" t="str">
            <v>GRADE PROTECAO TIPO TIJOLINHO GP-1/GP-2</v>
          </cell>
          <cell r="C1753" t="str">
            <v>m2</v>
          </cell>
          <cell r="D1753">
            <v>78.02</v>
          </cell>
          <cell r="E1753">
            <v>26.45</v>
          </cell>
          <cell r="F1753">
            <v>104.47</v>
          </cell>
        </row>
        <row r="1754">
          <cell r="A1754">
            <v>180280</v>
          </cell>
          <cell r="B1754" t="str">
            <v>PORTAO TELA/TUBO FoGo PT1/PT2 C/FERRAGENS</v>
          </cell>
          <cell r="C1754" t="str">
            <v>m2</v>
          </cell>
          <cell r="D1754">
            <v>128.14</v>
          </cell>
          <cell r="E1754">
            <v>31.98</v>
          </cell>
          <cell r="F1754">
            <v>160.12</v>
          </cell>
        </row>
        <row r="1755">
          <cell r="A1755">
            <v>180281</v>
          </cell>
          <cell r="B1755" t="str">
            <v>PORTAO TELA/TUBO FoGo PT3 C/FERRAGENS</v>
          </cell>
          <cell r="C1755" t="str">
            <v>m2</v>
          </cell>
          <cell r="D1755">
            <v>137.13</v>
          </cell>
          <cell r="E1755">
            <v>30.14</v>
          </cell>
          <cell r="F1755">
            <v>167.27</v>
          </cell>
        </row>
        <row r="1756">
          <cell r="A1756">
            <v>180282</v>
          </cell>
          <cell r="B1756" t="str">
            <v>PORTAO TELA/TUBO FoGo PT10 C/FERRAGENS</v>
          </cell>
          <cell r="C1756" t="str">
            <v>m2</v>
          </cell>
          <cell r="D1756">
            <v>169.02</v>
          </cell>
          <cell r="E1756">
            <v>30.14</v>
          </cell>
          <cell r="F1756">
            <v>199.16</v>
          </cell>
        </row>
        <row r="1757">
          <cell r="A1757">
            <v>180302</v>
          </cell>
          <cell r="B1757" t="str">
            <v>PORTAO DE FERRO REDONDO PT-6 C/FERRAGENS</v>
          </cell>
          <cell r="C1757" t="str">
            <v>m2</v>
          </cell>
          <cell r="D1757">
            <v>196.06</v>
          </cell>
          <cell r="E1757">
            <v>31.98</v>
          </cell>
          <cell r="F1757">
            <v>228.04</v>
          </cell>
        </row>
        <row r="1758">
          <cell r="A1758">
            <v>180303</v>
          </cell>
          <cell r="B1758" t="str">
            <v>PORTA DE ENROLAR C/FERRAGENS</v>
          </cell>
          <cell r="C1758" t="str">
            <v>m2</v>
          </cell>
          <cell r="D1758">
            <v>113.15</v>
          </cell>
          <cell r="E1758">
            <v>40.13</v>
          </cell>
          <cell r="F1758">
            <v>153.28</v>
          </cell>
        </row>
        <row r="1759">
          <cell r="A1759">
            <v>180304</v>
          </cell>
          <cell r="B1759" t="str">
            <v>PORTAO DE ABRIR CHAPA 14 PT-4 C/FERRAGENS</v>
          </cell>
          <cell r="C1759" t="str">
            <v>m2</v>
          </cell>
          <cell r="D1759">
            <v>130.66</v>
          </cell>
          <cell r="E1759">
            <v>30.14</v>
          </cell>
          <cell r="F1759">
            <v>160.8</v>
          </cell>
        </row>
        <row r="1760">
          <cell r="A1760">
            <v>180305</v>
          </cell>
          <cell r="B1760" t="str">
            <v>PORTAO DE TELA E CANO GALVANIZ. PT 9 C/FERRAGENS</v>
          </cell>
          <cell r="C1760" t="str">
            <v>m2</v>
          </cell>
          <cell r="D1760">
            <v>167.92</v>
          </cell>
          <cell r="E1760">
            <v>31.98</v>
          </cell>
          <cell r="F1760">
            <v>199.9</v>
          </cell>
        </row>
        <row r="1761">
          <cell r="A1761">
            <v>180307</v>
          </cell>
          <cell r="B1761" t="str">
            <v>PORTAO /CHAPA TRAPEZ / TUBO DE ACO PT-5 C/FERRAGEM</v>
          </cell>
          <cell r="C1761" t="str">
            <v>m2</v>
          </cell>
          <cell r="D1761">
            <v>153.89</v>
          </cell>
          <cell r="E1761">
            <v>30.14</v>
          </cell>
          <cell r="F1761">
            <v>184.03</v>
          </cell>
        </row>
        <row r="1762">
          <cell r="A1762">
            <v>180308</v>
          </cell>
          <cell r="B1762" t="str">
            <v>PORTAO CHAPA 14 / GRADE DE FERRO PT-7 C/FERRAGENS</v>
          </cell>
          <cell r="C1762" t="str">
            <v>m2</v>
          </cell>
          <cell r="D1762">
            <v>238.46</v>
          </cell>
          <cell r="E1762">
            <v>31.98</v>
          </cell>
          <cell r="F1762">
            <v>270.44</v>
          </cell>
        </row>
        <row r="1763">
          <cell r="A1763">
            <v>180309</v>
          </cell>
          <cell r="B1763" t="str">
            <v>PORTAO CORRER / ABRIR CONJUGADO PT-8 C/FERRAGENS</v>
          </cell>
          <cell r="C1763" t="str">
            <v>m2</v>
          </cell>
          <cell r="D1763">
            <v>123.92</v>
          </cell>
          <cell r="E1763">
            <v>30.14</v>
          </cell>
          <cell r="F1763">
            <v>154.06</v>
          </cell>
        </row>
        <row r="1764">
          <cell r="A1764">
            <v>180310</v>
          </cell>
          <cell r="B1764" t="str">
            <v>GRADE DE PROTECAO EM CANTONEIRA/FERRO QUADRADO GP3-GP4</v>
          </cell>
          <cell r="C1764" t="str">
            <v>m2</v>
          </cell>
          <cell r="D1764">
            <v>116.37</v>
          </cell>
          <cell r="E1764">
            <v>26.45</v>
          </cell>
          <cell r="F1764">
            <v>142.82</v>
          </cell>
        </row>
        <row r="1765">
          <cell r="A1765">
            <v>180311</v>
          </cell>
          <cell r="B1765" t="str">
            <v>GRADE DE PROTECAO/TUBO INDUSTRIAL/FERRO REDONDO-GP5</v>
          </cell>
          <cell r="C1765" t="str">
            <v>m2</v>
          </cell>
          <cell r="D1765">
            <v>93.98</v>
          </cell>
          <cell r="E1765">
            <v>16.3</v>
          </cell>
          <cell r="F1765">
            <v>110.28</v>
          </cell>
        </row>
        <row r="1766">
          <cell r="A1766">
            <v>180312</v>
          </cell>
          <cell r="B1766" t="str">
            <v>GRADE DE FRENTE/FERRO REDONDO C/ESTACA D=25 ARMADA - GF-1</v>
          </cell>
          <cell r="C1766" t="str">
            <v>m2</v>
          </cell>
          <cell r="D1766">
            <v>77.91</v>
          </cell>
          <cell r="E1766">
            <v>19.53</v>
          </cell>
          <cell r="F1766">
            <v>97.44</v>
          </cell>
        </row>
        <row r="1767">
          <cell r="A1767">
            <v>180313</v>
          </cell>
          <cell r="B1767" t="str">
            <v>GRADE DE FRENTE/TUBO DE ACO C/ESTACA D=25 ARMADA - GF-2</v>
          </cell>
          <cell r="C1767" t="str">
            <v>m2</v>
          </cell>
          <cell r="D1767">
            <v>66.87</v>
          </cell>
          <cell r="E1767">
            <v>19.53</v>
          </cell>
          <cell r="F1767">
            <v>86.4</v>
          </cell>
        </row>
        <row r="1768">
          <cell r="A1768">
            <v>180314</v>
          </cell>
          <cell r="B1768" t="str">
            <v>GUARDA CORPO /TUBO INDUSTRIAL GC-1 / GCS1</v>
          </cell>
          <cell r="C1768" t="str">
            <v>m2</v>
          </cell>
          <cell r="D1768">
            <v>136.88</v>
          </cell>
          <cell r="E1768">
            <v>12.22</v>
          </cell>
          <cell r="F1768">
            <v>149.1</v>
          </cell>
        </row>
        <row r="1769">
          <cell r="A1769">
            <v>180315</v>
          </cell>
          <cell r="B1769" t="str">
            <v>GUARDA CORPO/TUBO IND.E TELA ARTIST GC-2/GCS-2</v>
          </cell>
          <cell r="C1769" t="str">
            <v>m2</v>
          </cell>
          <cell r="D1769">
            <v>127.41</v>
          </cell>
          <cell r="E1769">
            <v>12.22</v>
          </cell>
          <cell r="F1769">
            <v>139.63</v>
          </cell>
        </row>
        <row r="1770">
          <cell r="A1770">
            <v>180316</v>
          </cell>
          <cell r="B1770" t="str">
            <v>CORRIMAO/TUBO INDUSTRIAL C-1</v>
          </cell>
          <cell r="C1770" t="str">
            <v>ML</v>
          </cell>
          <cell r="D1770">
            <v>17.15</v>
          </cell>
          <cell r="E1770">
            <v>12.22</v>
          </cell>
          <cell r="F1770">
            <v>29.37</v>
          </cell>
        </row>
        <row r="1771">
          <cell r="A1771">
            <v>180317</v>
          </cell>
          <cell r="B1771" t="str">
            <v>GRADE PADRÃO PARA CELA</v>
          </cell>
          <cell r="C1771" t="str">
            <v>m2</v>
          </cell>
          <cell r="D1771">
            <v>182.2</v>
          </cell>
          <cell r="E1771">
            <v>33.44</v>
          </cell>
          <cell r="F1771">
            <v>215.64</v>
          </cell>
        </row>
        <row r="1772">
          <cell r="A1772">
            <v>180318</v>
          </cell>
          <cell r="B1772" t="str">
            <v>GUARDA BICICLETAS</v>
          </cell>
          <cell r="C1772" t="str">
            <v>M</v>
          </cell>
          <cell r="D1772">
            <v>88.63</v>
          </cell>
          <cell r="E1772">
            <v>3.05</v>
          </cell>
          <cell r="F1772">
            <v>91.68</v>
          </cell>
        </row>
        <row r="1773">
          <cell r="A1773">
            <v>180320</v>
          </cell>
          <cell r="B1773" t="str">
            <v>GRADE GINASIO(TELA PORTUG.3X3-12/TB.INDUST.1.1/2"</v>
          </cell>
          <cell r="C1773" t="str">
            <v>m2</v>
          </cell>
          <cell r="D1773">
            <v>53.99</v>
          </cell>
          <cell r="E1773">
            <v>77.34</v>
          </cell>
          <cell r="F1773">
            <v>131.33</v>
          </cell>
        </row>
        <row r="1774">
          <cell r="A1774">
            <v>180321</v>
          </cell>
          <cell r="B1774" t="str">
            <v>GRADE GIN.(PARAF.)TELA PORT.3X3-12/TUB.IND.1.1/2"</v>
          </cell>
          <cell r="C1774" t="str">
            <v>m2</v>
          </cell>
          <cell r="D1774">
            <v>56.1</v>
          </cell>
          <cell r="E1774">
            <v>47.64</v>
          </cell>
          <cell r="F1774">
            <v>103.74</v>
          </cell>
        </row>
        <row r="1775">
          <cell r="A1775">
            <v>180324</v>
          </cell>
          <cell r="B1775" t="str">
            <v>GRELHA PADRÃO AGETOP DE FERRO CHATO COM BERÇO</v>
          </cell>
          <cell r="C1775" t="str">
            <v>m2</v>
          </cell>
          <cell r="D1775">
            <v>170.55</v>
          </cell>
          <cell r="E1775">
            <v>45.83</v>
          </cell>
          <cell r="F1775">
            <v>216.38</v>
          </cell>
        </row>
        <row r="1776">
          <cell r="A1776">
            <v>180325</v>
          </cell>
          <cell r="B1776" t="str">
            <v>VEDACAO JUNTA DILATACAO CH.No.18 PARAF.C/30-PINTADA</v>
          </cell>
          <cell r="C1776" t="str">
            <v>M</v>
          </cell>
          <cell r="D1776">
            <v>5.31</v>
          </cell>
          <cell r="E1776">
            <v>6.26</v>
          </cell>
          <cell r="F1776">
            <v>11.57</v>
          </cell>
        </row>
        <row r="1777">
          <cell r="A1777" t="str">
            <v>Código auxiliar</v>
          </cell>
          <cell r="B1777" t="str">
            <v>Serviço</v>
          </cell>
          <cell r="C1777" t="str">
            <v>Unidade</v>
          </cell>
          <cell r="D1777" t="str">
            <v>Material</v>
          </cell>
          <cell r="E1777" t="str">
            <v>Mão-de-obra</v>
          </cell>
          <cell r="F1777" t="str">
            <v>Total</v>
          </cell>
        </row>
        <row r="1778">
          <cell r="A1778">
            <v>180328</v>
          </cell>
          <cell r="B1778" t="str">
            <v>CORRIMÃO METÁLICO EM TUBO INDUSTRIAL 2" # 2,28MM PADRÃO C-2 ( ASSENTADO )</v>
          </cell>
          <cell r="C1778" t="str">
            <v>M</v>
          </cell>
          <cell r="D1778">
            <v>50.73</v>
          </cell>
          <cell r="E1778">
            <v>9.53</v>
          </cell>
          <cell r="F1778">
            <v>60.26</v>
          </cell>
        </row>
        <row r="1779">
          <cell r="A1779">
            <v>180380</v>
          </cell>
          <cell r="B1779" t="str">
            <v>ESQ. MAXIMO AR CHAPA/VIDRO J4 C/FERRAGENS</v>
          </cell>
          <cell r="C1779" t="str">
            <v>m2</v>
          </cell>
          <cell r="D1779">
            <v>246.74</v>
          </cell>
          <cell r="E1779">
            <v>33.44</v>
          </cell>
          <cell r="F1779">
            <v>280.18</v>
          </cell>
        </row>
        <row r="1780">
          <cell r="A1780">
            <v>180381</v>
          </cell>
          <cell r="B1780" t="str">
            <v>ESQ. MAXIMO AR CHAPA/VIDRO J3/J5/J6/J8 C/FERRAGENS</v>
          </cell>
          <cell r="C1780" t="str">
            <v>m2</v>
          </cell>
          <cell r="D1780">
            <v>140.98</v>
          </cell>
          <cell r="E1780">
            <v>33.44</v>
          </cell>
          <cell r="F1780">
            <v>174.42</v>
          </cell>
        </row>
        <row r="1781">
          <cell r="A1781">
            <v>180383</v>
          </cell>
          <cell r="B1781" t="str">
            <v>ESQ. DE CORRER VENEZIANA CHAPA/VIDRO J14 C/FERRAGENS</v>
          </cell>
          <cell r="C1781" t="str">
            <v>m2</v>
          </cell>
          <cell r="D1781">
            <v>134.34</v>
          </cell>
          <cell r="E1781">
            <v>33.44</v>
          </cell>
          <cell r="F1781">
            <v>167.78</v>
          </cell>
        </row>
        <row r="1782">
          <cell r="A1782">
            <v>180401</v>
          </cell>
          <cell r="B1782" t="str">
            <v>ESQ.DE CORRER CHAPA/VIDRO J9/J10/J12/J13 C/FERRAGENS</v>
          </cell>
          <cell r="C1782" t="str">
            <v>m2</v>
          </cell>
          <cell r="D1782">
            <v>71.37</v>
          </cell>
          <cell r="E1782">
            <v>33.44</v>
          </cell>
          <cell r="F1782">
            <v>104.81</v>
          </cell>
        </row>
        <row r="1783">
          <cell r="A1783">
            <v>180402</v>
          </cell>
          <cell r="B1783" t="str">
            <v>ESQ.VENEZIANA CHAPA/VIDRO J11 e J16 C/FERRAGENS</v>
          </cell>
          <cell r="C1783" t="str">
            <v>m2</v>
          </cell>
          <cell r="D1783">
            <v>249.37</v>
          </cell>
          <cell r="E1783">
            <v>33.44</v>
          </cell>
          <cell r="F1783">
            <v>282.81</v>
          </cell>
        </row>
        <row r="1784">
          <cell r="A1784">
            <v>180403</v>
          </cell>
          <cell r="B1784" t="str">
            <v>ESQ.MAXIMO AR CHAPA/VIDRO J1/J2/J7/J15 C/FERRAGENS</v>
          </cell>
          <cell r="C1784" t="str">
            <v>m2</v>
          </cell>
          <cell r="D1784">
            <v>70.45</v>
          </cell>
          <cell r="E1784">
            <v>33.44</v>
          </cell>
          <cell r="F1784">
            <v>103.89</v>
          </cell>
        </row>
        <row r="1785">
          <cell r="A1785">
            <v>180404</v>
          </cell>
          <cell r="B1785" t="str">
            <v>ESQ.BASCULANTE CHAPA No.18 J17,18 e 19 C/FERRAGENS</v>
          </cell>
          <cell r="C1785" t="str">
            <v>m2</v>
          </cell>
          <cell r="D1785">
            <v>130.08</v>
          </cell>
          <cell r="E1785">
            <v>33.44</v>
          </cell>
          <cell r="F1785">
            <v>163.52</v>
          </cell>
        </row>
        <row r="1786">
          <cell r="A1786">
            <v>180405</v>
          </cell>
          <cell r="B1786" t="str">
            <v>ESQ.METALICA / PRE-MOLDADO JPM-1 / JPM-2 C/FERRAGENS</v>
          </cell>
          <cell r="C1786" t="str">
            <v>m2</v>
          </cell>
          <cell r="D1786">
            <v>115.5</v>
          </cell>
          <cell r="E1786">
            <v>26.31</v>
          </cell>
          <cell r="F1786">
            <v>141.81</v>
          </cell>
        </row>
        <row r="1787">
          <cell r="A1787">
            <v>180490</v>
          </cell>
          <cell r="B1787" t="str">
            <v>PORTA DE ABRIR EM CHAPA PF-1A C/FERRAGENS</v>
          </cell>
          <cell r="C1787" t="str">
            <v>m2</v>
          </cell>
          <cell r="D1787">
            <v>136.13</v>
          </cell>
          <cell r="E1787">
            <v>31.24</v>
          </cell>
          <cell r="F1787">
            <v>167.37</v>
          </cell>
        </row>
        <row r="1788">
          <cell r="A1788">
            <v>180491</v>
          </cell>
          <cell r="B1788" t="str">
            <v>PORTA DE ABRIR EM CHAPA PF-1B C/FERRAGENS</v>
          </cell>
          <cell r="C1788" t="str">
            <v>m2</v>
          </cell>
          <cell r="D1788">
            <v>135.14</v>
          </cell>
          <cell r="E1788">
            <v>31.24</v>
          </cell>
          <cell r="F1788">
            <v>166.38</v>
          </cell>
        </row>
        <row r="1789">
          <cell r="A1789">
            <v>180501</v>
          </cell>
          <cell r="B1789" t="str">
            <v>PORTA DE ABRIR EM CHAPA PF-1 C/FERRAGENS</v>
          </cell>
          <cell r="C1789" t="str">
            <v>m2</v>
          </cell>
          <cell r="D1789">
            <v>294.25</v>
          </cell>
          <cell r="E1789">
            <v>31.24</v>
          </cell>
          <cell r="F1789">
            <v>325.49</v>
          </cell>
        </row>
        <row r="1790">
          <cell r="A1790">
            <v>180502</v>
          </cell>
          <cell r="B1790" t="str">
            <v>PORTA DE ABRIR/FOLHA DE VIDRO PF-2 C/FERRAGENS</v>
          </cell>
          <cell r="C1790" t="str">
            <v>m2</v>
          </cell>
          <cell r="D1790">
            <v>105.8</v>
          </cell>
          <cell r="E1790">
            <v>31.24</v>
          </cell>
          <cell r="F1790">
            <v>137.04</v>
          </cell>
        </row>
        <row r="1791">
          <cell r="A1791">
            <v>180503</v>
          </cell>
          <cell r="B1791" t="str">
            <v>PORTA DE ABRIR/VENEZIANA/VIDRO PF-3 C/FERRAGENS</v>
          </cell>
          <cell r="C1791" t="str">
            <v>m2</v>
          </cell>
          <cell r="D1791">
            <v>142.78</v>
          </cell>
          <cell r="E1791">
            <v>31.24</v>
          </cell>
          <cell r="F1791">
            <v>174.02</v>
          </cell>
        </row>
        <row r="1792">
          <cell r="A1792">
            <v>180504</v>
          </cell>
          <cell r="B1792" t="str">
            <v>PORTA ABRIR/VENEZIANA PF-4 C/FERRAGENS</v>
          </cell>
          <cell r="C1792" t="str">
            <v>m2</v>
          </cell>
          <cell r="D1792">
            <v>173.67</v>
          </cell>
          <cell r="E1792">
            <v>31.24</v>
          </cell>
          <cell r="F1792">
            <v>204.91</v>
          </cell>
        </row>
        <row r="1793">
          <cell r="A1793">
            <v>180505</v>
          </cell>
          <cell r="B1793" t="str">
            <v>PORTA ABRIR/VENEZIANA (2) FOLHAS PF-5 C/FERRAGENS</v>
          </cell>
          <cell r="C1793" t="str">
            <v>m2</v>
          </cell>
          <cell r="D1793">
            <v>157.11</v>
          </cell>
          <cell r="E1793">
            <v>31.24</v>
          </cell>
          <cell r="F1793">
            <v>188.35</v>
          </cell>
        </row>
        <row r="1794">
          <cell r="A1794">
            <v>180506</v>
          </cell>
          <cell r="B1794" t="str">
            <v>PORTA DE CORRER/VIDRO (4) FOLHAS PF-6 C/ FERRAGENS</v>
          </cell>
          <cell r="C1794" t="str">
            <v>m2</v>
          </cell>
          <cell r="D1794">
            <v>93.62</v>
          </cell>
          <cell r="E1794">
            <v>31.24</v>
          </cell>
          <cell r="F1794">
            <v>124.86</v>
          </cell>
        </row>
        <row r="1795">
          <cell r="A1795">
            <v>180507</v>
          </cell>
          <cell r="B1795" t="str">
            <v>PORTA DE CORRER C/BASCULA PF-7/PF-8 C/ FERRAGENS</v>
          </cell>
          <cell r="C1795" t="str">
            <v>m2</v>
          </cell>
          <cell r="D1795">
            <v>105.8</v>
          </cell>
          <cell r="E1795">
            <v>31.24</v>
          </cell>
          <cell r="F1795">
            <v>137.04</v>
          </cell>
        </row>
        <row r="1796">
          <cell r="A1796">
            <v>180508</v>
          </cell>
          <cell r="B1796" t="str">
            <v>PORTA ABRIR/VIDRO (2) FOLHAS PF-9 C/FERRAGENS</v>
          </cell>
          <cell r="C1796" t="str">
            <v>m2</v>
          </cell>
          <cell r="D1796">
            <v>96.1</v>
          </cell>
          <cell r="E1796">
            <v>31.24</v>
          </cell>
          <cell r="F1796">
            <v>127.34</v>
          </cell>
        </row>
        <row r="1797">
          <cell r="A1797">
            <v>180509</v>
          </cell>
          <cell r="B1797" t="str">
            <v>PORTA ABRIR CH.P/WC PF-10 C/FERRAGENS</v>
          </cell>
          <cell r="C1797" t="str">
            <v>m2</v>
          </cell>
          <cell r="D1797">
            <v>209.08</v>
          </cell>
          <cell r="E1797">
            <v>31.24</v>
          </cell>
          <cell r="F1797">
            <v>240.32</v>
          </cell>
        </row>
        <row r="1798">
          <cell r="A1798">
            <v>180510</v>
          </cell>
          <cell r="B1798" t="str">
            <v>PORTA CH./VENEZIANA PRE-MOLD.PPM-1/PPM-2 C/FERRAGEM</v>
          </cell>
          <cell r="C1798" t="str">
            <v>m2</v>
          </cell>
          <cell r="D1798">
            <v>158.88</v>
          </cell>
          <cell r="E1798">
            <v>24.41</v>
          </cell>
          <cell r="F1798">
            <v>183.29</v>
          </cell>
        </row>
        <row r="1799">
          <cell r="A1799">
            <v>180511</v>
          </cell>
          <cell r="B1799" t="str">
            <v>PORTA CHAPA / GRADE - PRE-MOLD.PPM-3 C/FERRAGEM</v>
          </cell>
          <cell r="C1799" t="str">
            <v>m2</v>
          </cell>
          <cell r="D1799">
            <v>167.24</v>
          </cell>
          <cell r="E1799">
            <v>24.41</v>
          </cell>
          <cell r="F1799">
            <v>191.65</v>
          </cell>
        </row>
        <row r="1800">
          <cell r="A1800">
            <v>180512</v>
          </cell>
          <cell r="B1800" t="str">
            <v>PORTA EM CHAPA P/WC - PRE-MOLD.PPM-4 C/FERRAGEM</v>
          </cell>
          <cell r="C1800" t="str">
            <v>m2</v>
          </cell>
          <cell r="D1800">
            <v>123.48</v>
          </cell>
          <cell r="E1800">
            <v>24.41</v>
          </cell>
          <cell r="F1800">
            <v>147.89</v>
          </cell>
        </row>
        <row r="1801">
          <cell r="A1801">
            <v>180515</v>
          </cell>
          <cell r="B1801" t="str">
            <v>PORTA DE ABRIR VENEZ./VIDRO (2) FOLHAS PF-11 C/FERRAGENS</v>
          </cell>
          <cell r="C1801" t="str">
            <v>m2</v>
          </cell>
          <cell r="D1801">
            <v>126.61</v>
          </cell>
          <cell r="E1801">
            <v>31.24</v>
          </cell>
          <cell r="F1801">
            <v>157.85</v>
          </cell>
        </row>
        <row r="1802">
          <cell r="A1802">
            <v>180701</v>
          </cell>
          <cell r="B1802" t="str">
            <v>ESCADA TIPO MARINHEIRO COM GUARDA CORPO PADRÃO AGETOP ( H &gt; 3M )</v>
          </cell>
          <cell r="C1802" t="str">
            <v>m</v>
          </cell>
          <cell r="D1802">
            <v>253.09</v>
          </cell>
          <cell r="E1802">
            <v>5.72</v>
          </cell>
          <cell r="F1802">
            <v>258.81</v>
          </cell>
        </row>
        <row r="1803">
          <cell r="A1803">
            <v>180703</v>
          </cell>
          <cell r="B1803" t="str">
            <v>ESCADA TIPO MARINHEIRO SEM GUARDA CORPO PADRÃO AGETOP ( H &lt;= 3M)</v>
          </cell>
          <cell r="C1803" t="str">
            <v>m</v>
          </cell>
          <cell r="D1803">
            <v>193.05</v>
          </cell>
          <cell r="E1803">
            <v>10.28</v>
          </cell>
          <cell r="F1803">
            <v>203.33</v>
          </cell>
        </row>
        <row r="1804">
          <cell r="A1804">
            <v>180708</v>
          </cell>
          <cell r="B1804" t="str">
            <v>GAIOLA PADRÃO EM AÇO CA-50 8.0 MM PARA PROTEÇÃO DAS LUMINÁRIAS</v>
          </cell>
          <cell r="C1804" t="str">
            <v>un</v>
          </cell>
          <cell r="D1804">
            <v>79.18</v>
          </cell>
          <cell r="E1804">
            <v>0</v>
          </cell>
          <cell r="F1804">
            <v>79.18</v>
          </cell>
        </row>
        <row r="1805">
          <cell r="A1805">
            <v>180710</v>
          </cell>
          <cell r="B1805" t="str">
            <v>ALÇAPÃO FORMATO COIFA EM CH.VINCADA Nº. 18 H=(10+2)CM, C/ALÇA E PORTA CADEADO(INCLUSIVE CADEADO Nº. 30)</v>
          </cell>
          <cell r="C1805" t="str">
            <v>m2</v>
          </cell>
          <cell r="D1805">
            <v>80.22</v>
          </cell>
          <cell r="E1805">
            <v>4.4</v>
          </cell>
          <cell r="F1805">
            <v>84.62</v>
          </cell>
        </row>
        <row r="1806">
          <cell r="A1806">
            <v>181</v>
          </cell>
          <cell r="B1806" t="str">
            <v>VIDROS</v>
          </cell>
        </row>
        <row r="1807">
          <cell r="A1807">
            <v>190000</v>
          </cell>
          <cell r="B1807" t="str">
            <v>VIDROS</v>
          </cell>
          <cell r="D1807">
            <v>0</v>
          </cell>
          <cell r="E1807">
            <v>0</v>
          </cell>
          <cell r="F1807">
            <v>0</v>
          </cell>
        </row>
        <row r="1808">
          <cell r="A1808">
            <v>190101</v>
          </cell>
          <cell r="B1808" t="str">
            <v>VIDRO LISO 3 MM - COLOCADO</v>
          </cell>
          <cell r="C1808" t="str">
            <v>m2</v>
          </cell>
          <cell r="D1808">
            <v>42.55</v>
          </cell>
          <cell r="E1808">
            <v>0</v>
          </cell>
          <cell r="F1808">
            <v>42.55</v>
          </cell>
        </row>
        <row r="1809">
          <cell r="A1809">
            <v>190102</v>
          </cell>
          <cell r="B1809" t="str">
            <v>VIDRO LISO 4 MM - COLOCADO</v>
          </cell>
          <cell r="C1809" t="str">
            <v>m2</v>
          </cell>
          <cell r="D1809">
            <v>46.56</v>
          </cell>
          <cell r="E1809">
            <v>0</v>
          </cell>
          <cell r="F1809">
            <v>46.56</v>
          </cell>
        </row>
        <row r="1810">
          <cell r="A1810">
            <v>190103</v>
          </cell>
          <cell r="B1810" t="str">
            <v>VIDRO LISO 5 MM - COLOCADO</v>
          </cell>
          <cell r="C1810" t="str">
            <v>m2</v>
          </cell>
          <cell r="D1810">
            <v>52.68</v>
          </cell>
          <cell r="E1810">
            <v>0</v>
          </cell>
          <cell r="F1810">
            <v>52.68</v>
          </cell>
        </row>
        <row r="1811">
          <cell r="A1811">
            <v>190104</v>
          </cell>
          <cell r="B1811" t="str">
            <v>VIDRO LISO 6 MM - COLOCADO</v>
          </cell>
          <cell r="C1811" t="str">
            <v>m2</v>
          </cell>
          <cell r="D1811">
            <v>56.84</v>
          </cell>
          <cell r="E1811">
            <v>0</v>
          </cell>
          <cell r="F1811">
            <v>56.84</v>
          </cell>
        </row>
        <row r="1812">
          <cell r="A1812">
            <v>190105</v>
          </cell>
          <cell r="B1812" t="str">
            <v>VIDRO MINI-BOREAL - COLOCADO</v>
          </cell>
          <cell r="C1812" t="str">
            <v>m2</v>
          </cell>
          <cell r="D1812">
            <v>49.39</v>
          </cell>
          <cell r="E1812">
            <v>0</v>
          </cell>
          <cell r="F1812">
            <v>49.39</v>
          </cell>
        </row>
        <row r="1813">
          <cell r="A1813">
            <v>190106</v>
          </cell>
          <cell r="B1813" t="str">
            <v>VIDRO PONTILHADO - COLOCADO</v>
          </cell>
          <cell r="C1813" t="str">
            <v>m2</v>
          </cell>
          <cell r="D1813">
            <v>47.84</v>
          </cell>
          <cell r="E1813">
            <v>0</v>
          </cell>
          <cell r="F1813">
            <v>47.84</v>
          </cell>
        </row>
        <row r="1814">
          <cell r="A1814">
            <v>190107</v>
          </cell>
          <cell r="B1814" t="str">
            <v>VIDRO FANTASIA - COLOCADO</v>
          </cell>
          <cell r="C1814" t="str">
            <v>m2</v>
          </cell>
          <cell r="D1814">
            <v>47.84</v>
          </cell>
          <cell r="E1814">
            <v>0</v>
          </cell>
          <cell r="F1814">
            <v>47.84</v>
          </cell>
        </row>
        <row r="1815">
          <cell r="A1815">
            <v>190108</v>
          </cell>
          <cell r="B1815" t="str">
            <v>VIDRO MARTELADO - COLOCADO</v>
          </cell>
          <cell r="C1815" t="str">
            <v>m2</v>
          </cell>
          <cell r="D1815">
            <v>47.84</v>
          </cell>
          <cell r="E1815">
            <v>0</v>
          </cell>
          <cell r="F1815">
            <v>47.84</v>
          </cell>
        </row>
        <row r="1816">
          <cell r="A1816">
            <v>190109</v>
          </cell>
          <cell r="B1816" t="str">
            <v>VIDRO CANELADO - COLOCADO</v>
          </cell>
          <cell r="C1816" t="str">
            <v>m2</v>
          </cell>
          <cell r="D1816">
            <v>46.5</v>
          </cell>
          <cell r="E1816">
            <v>0</v>
          </cell>
          <cell r="F1816">
            <v>46.5</v>
          </cell>
        </row>
        <row r="1817">
          <cell r="A1817">
            <v>190201</v>
          </cell>
          <cell r="B1817" t="str">
            <v>VIDRO TEMPERADO 10 MM - COLOCADO</v>
          </cell>
          <cell r="C1817" t="str">
            <v>m2</v>
          </cell>
          <cell r="D1817">
            <v>133.25</v>
          </cell>
          <cell r="E1817">
            <v>0</v>
          </cell>
          <cell r="F1817">
            <v>133.25</v>
          </cell>
        </row>
        <row r="1818">
          <cell r="A1818">
            <v>190202</v>
          </cell>
          <cell r="B1818" t="str">
            <v>VIDRO TEMPERADO 10 MM FUME - COLOCADO</v>
          </cell>
          <cell r="C1818" t="str">
            <v>m2</v>
          </cell>
          <cell r="D1818">
            <v>163.36</v>
          </cell>
          <cell r="E1818">
            <v>0</v>
          </cell>
          <cell r="F1818">
            <v>163.36</v>
          </cell>
        </row>
        <row r="1819">
          <cell r="A1819">
            <v>190301</v>
          </cell>
          <cell r="B1819" t="str">
            <v>VIDRO FUME COMUM - COLOCADO</v>
          </cell>
          <cell r="C1819" t="str">
            <v>m2</v>
          </cell>
          <cell r="D1819">
            <v>56.77</v>
          </cell>
          <cell r="E1819">
            <v>0</v>
          </cell>
          <cell r="F1819">
            <v>56.77</v>
          </cell>
        </row>
        <row r="1820">
          <cell r="A1820">
            <v>190401</v>
          </cell>
          <cell r="B1820" t="str">
            <v>VIDRO ARAMADO - COLOCADO</v>
          </cell>
          <cell r="C1820" t="str">
            <v>m2</v>
          </cell>
          <cell r="D1820">
            <v>124.11</v>
          </cell>
          <cell r="E1820">
            <v>0</v>
          </cell>
          <cell r="F1820">
            <v>124.11</v>
          </cell>
        </row>
        <row r="1821">
          <cell r="A1821">
            <v>182</v>
          </cell>
          <cell r="B1821" t="str">
            <v>REVESTIMENTO DE PAREDES</v>
          </cell>
        </row>
        <row r="1822">
          <cell r="A1822">
            <v>200000</v>
          </cell>
          <cell r="B1822" t="str">
            <v>REVESTIMENTO DE PAREDES</v>
          </cell>
          <cell r="D1822">
            <v>0</v>
          </cell>
          <cell r="E1822">
            <v>0</v>
          </cell>
          <cell r="F1822">
            <v>0</v>
          </cell>
        </row>
        <row r="1823">
          <cell r="A1823">
            <v>200101</v>
          </cell>
          <cell r="B1823" t="str">
            <v>CHAPISCO COMUM</v>
          </cell>
          <cell r="C1823" t="str">
            <v>m2</v>
          </cell>
          <cell r="D1823">
            <v>1.18</v>
          </cell>
          <cell r="E1823">
            <v>2.39</v>
          </cell>
          <cell r="F1823">
            <v>3.57</v>
          </cell>
        </row>
        <row r="1824">
          <cell r="A1824">
            <v>200102</v>
          </cell>
          <cell r="B1824" t="str">
            <v>COSTURA DE TRINCA EM ALV. DE TIJOLO</v>
          </cell>
          <cell r="C1824" t="str">
            <v>ML</v>
          </cell>
          <cell r="D1824">
            <v>1.65</v>
          </cell>
          <cell r="E1824">
            <v>6.93</v>
          </cell>
          <cell r="F1824">
            <v>8.58</v>
          </cell>
        </row>
        <row r="1825">
          <cell r="A1825">
            <v>200103</v>
          </cell>
          <cell r="B1825" t="str">
            <v>RASGO E ENCHIMENTO DE ALVENARIA</v>
          </cell>
          <cell r="C1825" t="str">
            <v>M</v>
          </cell>
          <cell r="D1825">
            <v>0.08</v>
          </cell>
          <cell r="E1825">
            <v>10.59</v>
          </cell>
          <cell r="F1825">
            <v>10.67</v>
          </cell>
        </row>
        <row r="1826">
          <cell r="A1826">
            <v>200104</v>
          </cell>
          <cell r="B1826" t="str">
            <v>CHAPISCO FINO USADO SOBRE EMBOCO C/PENEIRA</v>
          </cell>
          <cell r="C1826" t="str">
            <v>m2</v>
          </cell>
          <cell r="D1826">
            <v>2.15</v>
          </cell>
          <cell r="E1826">
            <v>4.11</v>
          </cell>
          <cell r="F1826">
            <v>6.26</v>
          </cell>
        </row>
        <row r="1827">
          <cell r="A1827">
            <v>200105</v>
          </cell>
          <cell r="B1827" t="str">
            <v>CHAPISCO COM PEDRISCO</v>
          </cell>
          <cell r="C1827" t="str">
            <v>m2</v>
          </cell>
          <cell r="D1827">
            <v>0.91</v>
          </cell>
          <cell r="E1827">
            <v>4.11</v>
          </cell>
          <cell r="F1827">
            <v>5.02</v>
          </cell>
        </row>
        <row r="1828">
          <cell r="A1828">
            <v>200140</v>
          </cell>
          <cell r="B1828" t="str">
            <v>CHAPISCO COMUM EM FACHADA</v>
          </cell>
          <cell r="C1828" t="str">
            <v>m2</v>
          </cell>
          <cell r="D1828">
            <v>1.18</v>
          </cell>
          <cell r="E1828">
            <v>2.69</v>
          </cell>
          <cell r="F1828">
            <v>3.87</v>
          </cell>
        </row>
        <row r="1829">
          <cell r="A1829">
            <v>200145</v>
          </cell>
          <cell r="B1829" t="str">
            <v>CHAPISCO COMUM EM BALANCIM</v>
          </cell>
          <cell r="C1829" t="str">
            <v>m2</v>
          </cell>
          <cell r="D1829">
            <v>1.54</v>
          </cell>
          <cell r="E1829">
            <v>2.45</v>
          </cell>
          <cell r="F1829">
            <v>3.99</v>
          </cell>
        </row>
        <row r="1830">
          <cell r="A1830">
            <v>200150</v>
          </cell>
          <cell r="B1830" t="str">
            <v>CHAPISCO ROLADO - (1COLA:10CI:30 ARML)</v>
          </cell>
          <cell r="C1830" t="str">
            <v>m2</v>
          </cell>
          <cell r="D1830">
            <v>1.45</v>
          </cell>
          <cell r="E1830">
            <v>0.79</v>
          </cell>
          <cell r="F1830">
            <v>2.24</v>
          </cell>
        </row>
        <row r="1831">
          <cell r="A1831">
            <v>200200</v>
          </cell>
          <cell r="B1831" t="str">
            <v>EMBOCO P/REBOCO FINO (1CALH:4ARML+100kgCI/M3)</v>
          </cell>
          <cell r="C1831" t="str">
            <v>m2</v>
          </cell>
          <cell r="D1831">
            <v>3.94</v>
          </cell>
          <cell r="E1831">
            <v>9.61</v>
          </cell>
          <cell r="F1831">
            <v>13.55</v>
          </cell>
        </row>
        <row r="1832">
          <cell r="A1832">
            <v>200201</v>
          </cell>
          <cell r="B1832" t="str">
            <v>EMBOCO (1CI:4 ARML)</v>
          </cell>
          <cell r="C1832" t="str">
            <v>m2</v>
          </cell>
          <cell r="D1832">
            <v>4.39</v>
          </cell>
          <cell r="E1832">
            <v>9.61</v>
          </cell>
          <cell r="F1832">
            <v>14</v>
          </cell>
        </row>
        <row r="1833">
          <cell r="A1833">
            <v>200403</v>
          </cell>
          <cell r="B1833" t="str">
            <v>REBOCO (1 CALH:4 ARFC+100kgCI/M3)</v>
          </cell>
          <cell r="C1833" t="str">
            <v>m2</v>
          </cell>
          <cell r="D1833">
            <v>1.08</v>
          </cell>
          <cell r="E1833">
            <v>10.33</v>
          </cell>
          <cell r="F1833">
            <v>11.41</v>
          </cell>
        </row>
        <row r="1834">
          <cell r="A1834">
            <v>200499</v>
          </cell>
          <cell r="B1834" t="str">
            <v>REBOCO PAULISTA A-14 (1CALH:4ARMLC+100kgCI/M3)</v>
          </cell>
          <cell r="C1834" t="str">
            <v>m2</v>
          </cell>
          <cell r="D1834">
            <v>3.94</v>
          </cell>
          <cell r="E1834">
            <v>13.22</v>
          </cell>
          <cell r="F1834">
            <v>17.16</v>
          </cell>
        </row>
        <row r="1835">
          <cell r="A1835">
            <v>200500</v>
          </cell>
          <cell r="B1835" t="str">
            <v>REBOCO PAULISTA A-7 (1 CALH,4 ARMLC)</v>
          </cell>
          <cell r="C1835" t="str">
            <v>m2</v>
          </cell>
          <cell r="D1835">
            <v>3.55</v>
          </cell>
          <cell r="E1835">
            <v>13.22</v>
          </cell>
          <cell r="F1835">
            <v>16.77</v>
          </cell>
        </row>
        <row r="1836">
          <cell r="A1836">
            <v>200502</v>
          </cell>
          <cell r="B1836" t="str">
            <v>REBOCO - 1CI:3 ARML - (BASE P/TINTA EPOXI / OUTROS)</v>
          </cell>
          <cell r="C1836" t="str">
            <v>m2</v>
          </cell>
          <cell r="D1836">
            <v>5.13</v>
          </cell>
          <cell r="E1836">
            <v>13.22</v>
          </cell>
          <cell r="F1836">
            <v>18.35</v>
          </cell>
        </row>
        <row r="1837">
          <cell r="A1837">
            <v>200503</v>
          </cell>
          <cell r="B1837" t="str">
            <v>REVESTIMENTO C/LITOCERAMICA</v>
          </cell>
          <cell r="C1837" t="str">
            <v>m2</v>
          </cell>
          <cell r="D1837">
            <v>20.84</v>
          </cell>
          <cell r="E1837">
            <v>19.74</v>
          </cell>
          <cell r="F1837">
            <v>40.58</v>
          </cell>
        </row>
        <row r="1838">
          <cell r="A1838">
            <v>200504</v>
          </cell>
          <cell r="B1838" t="str">
            <v>REBOCO PAULISTA A13 (1 CALH:3 ARMLC+100kgCI/M3)</v>
          </cell>
          <cell r="C1838" t="str">
            <v>m2</v>
          </cell>
          <cell r="D1838">
            <v>4.52</v>
          </cell>
          <cell r="E1838">
            <v>13.22</v>
          </cell>
          <cell r="F1838">
            <v>17.74</v>
          </cell>
        </row>
        <row r="1839">
          <cell r="A1839">
            <v>200505</v>
          </cell>
          <cell r="B1839" t="str">
            <v>REB.PAULISTA C/IMPERM.A-15 (1CI:4ARMLC+5% IMPXCI)</v>
          </cell>
          <cell r="C1839" t="str">
            <v>m2</v>
          </cell>
          <cell r="D1839">
            <v>5.17</v>
          </cell>
          <cell r="E1839">
            <v>13.22</v>
          </cell>
          <cell r="F1839">
            <v>18.39</v>
          </cell>
        </row>
        <row r="1840">
          <cell r="A1840">
            <v>200506</v>
          </cell>
          <cell r="B1840" t="str">
            <v>CHAPISCO GROSSO</v>
          </cell>
          <cell r="C1840" t="str">
            <v>m2</v>
          </cell>
          <cell r="D1840">
            <v>3.52</v>
          </cell>
          <cell r="E1840">
            <v>5.97</v>
          </cell>
          <cell r="F1840">
            <v>9.49</v>
          </cell>
        </row>
        <row r="1841">
          <cell r="A1841">
            <v>201001</v>
          </cell>
          <cell r="B1841" t="str">
            <v>REVESTIMENTO COM ARGAMASSA DE AREIA DE QUARTZO</v>
          </cell>
          <cell r="C1841" t="str">
            <v>m2</v>
          </cell>
          <cell r="D1841">
            <v>32.13</v>
          </cell>
          <cell r="E1841">
            <v>0</v>
          </cell>
          <cell r="F1841">
            <v>32.13</v>
          </cell>
        </row>
        <row r="1842">
          <cell r="A1842">
            <v>201002</v>
          </cell>
          <cell r="B1842" t="str">
            <v>PASTILHA DE PORCELANA COM PASTA COLANTE</v>
          </cell>
          <cell r="C1842" t="str">
            <v>m2</v>
          </cell>
          <cell r="D1842">
            <v>93.7</v>
          </cell>
          <cell r="E1842">
            <v>11.83</v>
          </cell>
          <cell r="F1842">
            <v>105.53</v>
          </cell>
        </row>
        <row r="1843">
          <cell r="A1843">
            <v>201003</v>
          </cell>
          <cell r="B1843" t="str">
            <v>PASTILHA PORCELANA C/ARGAMASSA FLEXIVEL</v>
          </cell>
          <cell r="C1843" t="str">
            <v>m2</v>
          </cell>
          <cell r="D1843">
            <v>98.74</v>
          </cell>
          <cell r="E1843">
            <v>11.83</v>
          </cell>
          <cell r="F1843">
            <v>110.57</v>
          </cell>
        </row>
        <row r="1844">
          <cell r="A1844">
            <v>201101</v>
          </cell>
          <cell r="B1844" t="str">
            <v>AZULEJO</v>
          </cell>
          <cell r="C1844" t="str">
            <v>m2</v>
          </cell>
          <cell r="D1844">
            <v>18.78</v>
          </cell>
          <cell r="E1844">
            <v>18.74</v>
          </cell>
          <cell r="F1844">
            <v>37.52</v>
          </cell>
        </row>
        <row r="1845">
          <cell r="A1845">
            <v>201201</v>
          </cell>
          <cell r="B1845" t="str">
            <v>REVESTIMENTO COM PEDRA SAO THOME</v>
          </cell>
          <cell r="C1845" t="str">
            <v>m2</v>
          </cell>
          <cell r="D1845">
            <v>45.94</v>
          </cell>
          <cell r="E1845">
            <v>16.76</v>
          </cell>
          <cell r="F1845">
            <v>62.7</v>
          </cell>
        </row>
        <row r="1846">
          <cell r="A1846">
            <v>201202</v>
          </cell>
          <cell r="B1846" t="str">
            <v>REVESTIMENTO DE MARMORE PADRONIZADO</v>
          </cell>
          <cell r="C1846" t="str">
            <v>m2</v>
          </cell>
          <cell r="D1846">
            <v>113.95</v>
          </cell>
          <cell r="E1846">
            <v>16.76</v>
          </cell>
          <cell r="F1846">
            <v>130.71</v>
          </cell>
        </row>
        <row r="1847">
          <cell r="A1847">
            <v>201302</v>
          </cell>
          <cell r="B1847" t="str">
            <v>REVESTIMENTO C/CERAMICA 40X40</v>
          </cell>
          <cell r="C1847" t="str">
            <v>m2</v>
          </cell>
          <cell r="D1847">
            <v>30.75</v>
          </cell>
          <cell r="E1847">
            <v>17.94</v>
          </cell>
          <cell r="F1847">
            <v>48.69</v>
          </cell>
        </row>
        <row r="1848">
          <cell r="A1848">
            <v>201303</v>
          </cell>
          <cell r="B1848" t="str">
            <v>REVESTIMENTO C/CERAMICA ALTA RESIST</v>
          </cell>
          <cell r="C1848" t="str">
            <v>m2</v>
          </cell>
          <cell r="D1848">
            <v>33.89</v>
          </cell>
          <cell r="E1848">
            <v>19.74</v>
          </cell>
          <cell r="F1848">
            <v>53.63</v>
          </cell>
        </row>
        <row r="1849">
          <cell r="A1849">
            <v>201304</v>
          </cell>
          <cell r="B1849" t="str">
            <v>LAMINADO MELAMÍNICO C/EMBOCO 1:3</v>
          </cell>
          <cell r="C1849" t="str">
            <v>m2</v>
          </cell>
          <cell r="D1849">
            <v>30.73</v>
          </cell>
          <cell r="E1849">
            <v>14.01</v>
          </cell>
          <cell r="F1849">
            <v>44.74</v>
          </cell>
        </row>
        <row r="1850">
          <cell r="A1850">
            <v>201305</v>
          </cell>
          <cell r="B1850" t="str">
            <v>REJUNTAMENTO C/CIMENTO-COLA PRE-MOL</v>
          </cell>
          <cell r="C1850" t="str">
            <v>ML</v>
          </cell>
          <cell r="D1850">
            <v>0.09</v>
          </cell>
          <cell r="E1850">
            <v>0.71</v>
          </cell>
          <cell r="F1850">
            <v>0.8</v>
          </cell>
        </row>
        <row r="1851">
          <cell r="A1851" t="str">
            <v>Código auxiliar</v>
          </cell>
          <cell r="B1851" t="str">
            <v>Serviço</v>
          </cell>
          <cell r="C1851" t="str">
            <v>Unidade</v>
          </cell>
          <cell r="D1851" t="str">
            <v>Material</v>
          </cell>
          <cell r="E1851" t="str">
            <v>Mão-de-obra</v>
          </cell>
          <cell r="F1851" t="str">
            <v>Total</v>
          </cell>
        </row>
        <row r="1852">
          <cell r="A1852">
            <v>201306</v>
          </cell>
          <cell r="B1852" t="str">
            <v>REJUNTAMENTO C/MASSA PLÁSTICA - PRE MOL.</v>
          </cell>
          <cell r="C1852" t="str">
            <v>ML</v>
          </cell>
          <cell r="D1852">
            <v>0.47</v>
          </cell>
          <cell r="E1852">
            <v>0.71</v>
          </cell>
          <cell r="F1852">
            <v>1.18</v>
          </cell>
        </row>
        <row r="1853">
          <cell r="A1853">
            <v>201307</v>
          </cell>
          <cell r="B1853" t="str">
            <v>REVESTIMENTO COM CERAMICA 20 X 20</v>
          </cell>
          <cell r="C1853" t="str">
            <v>m2</v>
          </cell>
          <cell r="D1853">
            <v>24.5</v>
          </cell>
          <cell r="E1853">
            <v>19.74</v>
          </cell>
          <cell r="F1853">
            <v>44.24</v>
          </cell>
        </row>
        <row r="1854">
          <cell r="A1854">
            <v>201320</v>
          </cell>
          <cell r="B1854" t="str">
            <v>REV.C/CERAMICA 20X20 EM DIAGONAL/DETALHES</v>
          </cell>
          <cell r="C1854" t="str">
            <v>m2</v>
          </cell>
          <cell r="D1854">
            <v>24.5</v>
          </cell>
          <cell r="E1854">
            <v>37.71</v>
          </cell>
          <cell r="F1854">
            <v>62.21</v>
          </cell>
        </row>
        <row r="1855">
          <cell r="A1855">
            <v>201371</v>
          </cell>
          <cell r="B1855" t="str">
            <v>REV.C/BARITA RX-GAB.MEDICO</v>
          </cell>
          <cell r="C1855" t="str">
            <v>m2</v>
          </cell>
          <cell r="D1855">
            <v>50</v>
          </cell>
          <cell r="E1855">
            <v>19.55</v>
          </cell>
          <cell r="F1855">
            <v>69.55</v>
          </cell>
        </row>
        <row r="1856">
          <cell r="A1856">
            <v>201401</v>
          </cell>
          <cell r="B1856" t="str">
            <v>BARRA LISA (1CI:4ARMLC+5%IMP.X CI) C/OXIDO FERRO</v>
          </cell>
          <cell r="C1856" t="str">
            <v>m2</v>
          </cell>
          <cell r="D1856">
            <v>7.61</v>
          </cell>
          <cell r="E1856">
            <v>17.11</v>
          </cell>
          <cell r="F1856">
            <v>24.72</v>
          </cell>
        </row>
        <row r="1857">
          <cell r="A1857">
            <v>201402</v>
          </cell>
          <cell r="B1857" t="str">
            <v>REVEST.C/BARITA-RX GAB.ODONTOLOGICO</v>
          </cell>
          <cell r="C1857" t="str">
            <v>m2</v>
          </cell>
          <cell r="D1857">
            <v>40</v>
          </cell>
          <cell r="E1857">
            <v>19.55</v>
          </cell>
          <cell r="F1857">
            <v>59.55</v>
          </cell>
        </row>
        <row r="1858">
          <cell r="A1858">
            <v>201410</v>
          </cell>
          <cell r="B1858" t="str">
            <v>MOLDURA TIPO "U" INVERTIDO EM ARGAMASSA COM 2CM DE ESPESSURA TIPO PINGADEIRA EM MURO/PLATIBANDA ( A PARTE VERTICAL DESCE 2,5CM)</v>
          </cell>
          <cell r="C1858" t="str">
            <v>m2</v>
          </cell>
          <cell r="D1858">
            <v>9.06</v>
          </cell>
          <cell r="E1858">
            <v>32.03</v>
          </cell>
          <cell r="F1858">
            <v>41.09</v>
          </cell>
        </row>
        <row r="1859">
          <cell r="A1859">
            <v>183</v>
          </cell>
          <cell r="B1859" t="str">
            <v>FORROS</v>
          </cell>
        </row>
        <row r="1860">
          <cell r="A1860">
            <v>210000</v>
          </cell>
          <cell r="B1860" t="str">
            <v>FORROS</v>
          </cell>
          <cell r="D1860">
            <v>0</v>
          </cell>
          <cell r="E1860">
            <v>0</v>
          </cell>
          <cell r="F1860">
            <v>0</v>
          </cell>
        </row>
        <row r="1861">
          <cell r="A1861">
            <v>210101</v>
          </cell>
          <cell r="B1861" t="str">
            <v>CHAPISCO EM FORRO (1CI: 3 ARG)</v>
          </cell>
          <cell r="C1861" t="str">
            <v>m2</v>
          </cell>
          <cell r="D1861">
            <v>1.54</v>
          </cell>
          <cell r="E1861">
            <v>3.29</v>
          </cell>
          <cell r="F1861">
            <v>4.83</v>
          </cell>
        </row>
        <row r="1862">
          <cell r="A1862">
            <v>210102</v>
          </cell>
          <cell r="B1862" t="str">
            <v>CHAPISCO ROLADO ( 1CIM:3 ARML)+(1 COLA:10 CIM)</v>
          </cell>
          <cell r="C1862" t="str">
            <v>m2</v>
          </cell>
          <cell r="D1862">
            <v>1.45</v>
          </cell>
          <cell r="E1862">
            <v>0.79</v>
          </cell>
          <cell r="F1862">
            <v>2.24</v>
          </cell>
        </row>
        <row r="1863">
          <cell r="A1863">
            <v>210201</v>
          </cell>
          <cell r="B1863" t="str">
            <v>EMBOCO EM FORRO (1 CALH:4 ARML+150 KG CI/M3)</v>
          </cell>
          <cell r="C1863" t="str">
            <v>m2</v>
          </cell>
          <cell r="D1863">
            <v>4.35</v>
          </cell>
          <cell r="E1863">
            <v>12.13</v>
          </cell>
          <cell r="F1863">
            <v>16.48</v>
          </cell>
        </row>
        <row r="1864">
          <cell r="A1864">
            <v>210301</v>
          </cell>
          <cell r="B1864" t="str">
            <v>REBOCO FINO EM FORRO (1 CALH:4 ARFC+100 KG CI/M3)</v>
          </cell>
          <cell r="C1864" t="str">
            <v>m2</v>
          </cell>
          <cell r="D1864">
            <v>1.09</v>
          </cell>
          <cell r="E1864">
            <v>14.08</v>
          </cell>
          <cell r="F1864">
            <v>15.17</v>
          </cell>
        </row>
        <row r="1865">
          <cell r="A1865">
            <v>210401</v>
          </cell>
          <cell r="B1865" t="str">
            <v>REBOCO PAULISTA EM FORRO(1CALH:4ARML+150KG CI/M3)</v>
          </cell>
          <cell r="C1865" t="str">
            <v>m2</v>
          </cell>
          <cell r="D1865">
            <v>5.44</v>
          </cell>
          <cell r="E1865">
            <v>16.01</v>
          </cell>
          <cell r="F1865">
            <v>21.45</v>
          </cell>
        </row>
        <row r="1866">
          <cell r="A1866">
            <v>210460</v>
          </cell>
          <cell r="B1866" t="str">
            <v>FORRO DE PVC C/ESTRUTURA METALON</v>
          </cell>
          <cell r="C1866" t="str">
            <v>m2</v>
          </cell>
          <cell r="D1866">
            <v>21.1</v>
          </cell>
          <cell r="E1866">
            <v>8.77</v>
          </cell>
          <cell r="F1866">
            <v>29.87</v>
          </cell>
        </row>
        <row r="1867">
          <cell r="A1867">
            <v>210461</v>
          </cell>
          <cell r="B1867" t="str">
            <v>FORRO DE PVC SEM ESTRUTURA DE METALON (COM REPINTURA DA ESTRUTURA)</v>
          </cell>
          <cell r="C1867" t="str">
            <v>m2</v>
          </cell>
          <cell r="D1867">
            <v>12.83</v>
          </cell>
          <cell r="E1867">
            <v>8.77</v>
          </cell>
          <cell r="F1867">
            <v>21.6</v>
          </cell>
        </row>
        <row r="1868">
          <cell r="A1868">
            <v>210501</v>
          </cell>
          <cell r="B1868" t="str">
            <v>FORRO DE GESSO</v>
          </cell>
          <cell r="C1868" t="str">
            <v>m2</v>
          </cell>
          <cell r="D1868">
            <v>18</v>
          </cell>
          <cell r="E1868">
            <v>0</v>
          </cell>
          <cell r="F1868">
            <v>18</v>
          </cell>
        </row>
        <row r="1869">
          <cell r="A1869">
            <v>210502</v>
          </cell>
          <cell r="B1869" t="str">
            <v>FORRO GESSO SOB LAJE MACICA</v>
          </cell>
          <cell r="C1869" t="str">
            <v>m2</v>
          </cell>
          <cell r="D1869">
            <v>18</v>
          </cell>
          <cell r="E1869">
            <v>0</v>
          </cell>
          <cell r="F1869">
            <v>18</v>
          </cell>
        </row>
        <row r="1870">
          <cell r="A1870">
            <v>210503</v>
          </cell>
          <cell r="B1870" t="str">
            <v>FORRO DE GESSO SOB LAJE PREMOLDADA</v>
          </cell>
          <cell r="C1870" t="str">
            <v>m2</v>
          </cell>
          <cell r="D1870">
            <v>18</v>
          </cell>
          <cell r="E1870">
            <v>0</v>
          </cell>
          <cell r="F1870">
            <v>18</v>
          </cell>
        </row>
        <row r="1871">
          <cell r="A1871">
            <v>210504</v>
          </cell>
          <cell r="B1871" t="str">
            <v>FORRO DE GESSO SOB TELHADO MADEIRA</v>
          </cell>
          <cell r="C1871" t="str">
            <v>m2</v>
          </cell>
          <cell r="D1871">
            <v>18</v>
          </cell>
          <cell r="E1871">
            <v>0</v>
          </cell>
          <cell r="F1871">
            <v>18</v>
          </cell>
        </row>
        <row r="1872">
          <cell r="A1872">
            <v>210505</v>
          </cell>
          <cell r="B1872" t="str">
            <v>MOLDURA PARA FORRO DE GESSO 5 CM</v>
          </cell>
          <cell r="C1872" t="str">
            <v>ML</v>
          </cell>
          <cell r="D1872">
            <v>9</v>
          </cell>
          <cell r="E1872">
            <v>0</v>
          </cell>
          <cell r="F1872">
            <v>9</v>
          </cell>
        </row>
        <row r="1873">
          <cell r="A1873">
            <v>210506</v>
          </cell>
          <cell r="B1873" t="str">
            <v>TABICA PARA FORRO DE GESSO</v>
          </cell>
          <cell r="C1873" t="str">
            <v>ML</v>
          </cell>
          <cell r="D1873">
            <v>9</v>
          </cell>
          <cell r="E1873">
            <v>0</v>
          </cell>
          <cell r="F1873">
            <v>9</v>
          </cell>
        </row>
        <row r="1874">
          <cell r="A1874">
            <v>210515</v>
          </cell>
          <cell r="B1874" t="str">
            <v>GESSO CORRIDO EM TETO</v>
          </cell>
          <cell r="C1874" t="str">
            <v>m2</v>
          </cell>
          <cell r="D1874">
            <v>2.04</v>
          </cell>
          <cell r="E1874">
            <v>9.05</v>
          </cell>
          <cell r="F1874">
            <v>11.09</v>
          </cell>
        </row>
        <row r="1875">
          <cell r="A1875">
            <v>210702</v>
          </cell>
          <cell r="B1875" t="str">
            <v>FORRO PAULISTA DE CEDRINHO (1ª QUALIDADE)</v>
          </cell>
          <cell r="C1875" t="str">
            <v>m2</v>
          </cell>
          <cell r="D1875">
            <v>60.84</v>
          </cell>
          <cell r="E1875">
            <v>24.44</v>
          </cell>
          <cell r="F1875">
            <v>85.28</v>
          </cell>
        </row>
        <row r="1876">
          <cell r="A1876">
            <v>184</v>
          </cell>
          <cell r="B1876" t="str">
            <v>REVESTIMENTO DE PISO</v>
          </cell>
        </row>
        <row r="1877">
          <cell r="A1877">
            <v>220000</v>
          </cell>
          <cell r="B1877" t="str">
            <v>REVESTIMENTO DE PISO</v>
          </cell>
          <cell r="D1877">
            <v>0</v>
          </cell>
          <cell r="E1877">
            <v>0</v>
          </cell>
          <cell r="F1877">
            <v>0</v>
          </cell>
        </row>
        <row r="1878">
          <cell r="A1878">
            <v>220050</v>
          </cell>
          <cell r="B1878" t="str">
            <v>LASTRO DE CONCRETO REGULARIZADO SEM IMPERMEAB. 1:3:6 ESP= 5CM (BASE)</v>
          </cell>
          <cell r="C1878" t="str">
            <v>m2</v>
          </cell>
          <cell r="D1878">
            <v>9.38</v>
          </cell>
          <cell r="E1878">
            <v>7.36</v>
          </cell>
          <cell r="F1878">
            <v>16.74</v>
          </cell>
        </row>
        <row r="1879">
          <cell r="A1879">
            <v>220053</v>
          </cell>
          <cell r="B1879" t="str">
            <v>REGULARIZAÇAO DE PISO/LAJE/ BASE PARA TINTA EPÓXI (1:3) e=2 CM</v>
          </cell>
          <cell r="C1879" t="str">
            <v>m2</v>
          </cell>
          <cell r="D1879">
            <v>6.02</v>
          </cell>
          <cell r="E1879">
            <v>7.03</v>
          </cell>
          <cell r="F1879">
            <v>13.05</v>
          </cell>
        </row>
        <row r="1880">
          <cell r="A1880">
            <v>220060</v>
          </cell>
          <cell r="B1880" t="str">
            <v>PISO LAMINADO EM CONCRETO e=7cm 20 MPA PARA QUADRA / OUTROS (2 X 2 M )</v>
          </cell>
          <cell r="C1880" t="str">
            <v>m2</v>
          </cell>
          <cell r="D1880">
            <v>24.34</v>
          </cell>
          <cell r="E1880">
            <v>11.9</v>
          </cell>
          <cell r="F1880">
            <v>36.24</v>
          </cell>
        </row>
        <row r="1881">
          <cell r="A1881">
            <v>220061</v>
          </cell>
          <cell r="B1881" t="str">
            <v>PISO LAMINADO C/CONCR.USINADO 20 MPA e=7 CM PARA QUADRA / OUTROS (2 X 2 M)</v>
          </cell>
          <cell r="C1881" t="str">
            <v>m2</v>
          </cell>
          <cell r="D1881">
            <v>28.45</v>
          </cell>
          <cell r="E1881">
            <v>8.03</v>
          </cell>
          <cell r="F1881">
            <v>36.48</v>
          </cell>
        </row>
        <row r="1882">
          <cell r="A1882">
            <v>220100</v>
          </cell>
          <cell r="B1882" t="str">
            <v>PASSEIO PROTECAO EM CONC.DESEMPEN.5 CM 1:2,5:3,5 ( INCLUSO ESPELHO DE 30CM/ESCAVAÇÃO/REATERRO/APILOAMENTO/ATERRO INTERNO)</v>
          </cell>
          <cell r="C1882" t="str">
            <v>m2</v>
          </cell>
          <cell r="D1882">
            <v>23.35</v>
          </cell>
          <cell r="E1882">
            <v>28.46</v>
          </cell>
          <cell r="F1882">
            <v>51.81</v>
          </cell>
        </row>
        <row r="1883">
          <cell r="A1883">
            <v>220101</v>
          </cell>
          <cell r="B1883" t="str">
            <v>LASTRO DE CONCRETO REGULARIZADO IMPERMEABILIZADO 1:3:6 ESP=5CM ( BASE)</v>
          </cell>
          <cell r="C1883" t="str">
            <v>m2</v>
          </cell>
          <cell r="D1883">
            <v>12.58</v>
          </cell>
          <cell r="E1883">
            <v>7.97</v>
          </cell>
          <cell r="F1883">
            <v>20.55</v>
          </cell>
        </row>
        <row r="1884">
          <cell r="A1884">
            <v>220102</v>
          </cell>
          <cell r="B1884" t="str">
            <v>PISO CONCRETO DESEMPEN. ESPES. = 5 CM 1:2,5:3,5</v>
          </cell>
          <cell r="C1884" t="str">
            <v>m2</v>
          </cell>
          <cell r="D1884">
            <v>11.18</v>
          </cell>
          <cell r="E1884">
            <v>9.3</v>
          </cell>
          <cell r="F1884">
            <v>20.48</v>
          </cell>
        </row>
        <row r="1885">
          <cell r="A1885">
            <v>220103</v>
          </cell>
          <cell r="B1885" t="str">
            <v>CONC.ARM.ESP.=20CM BAIA TERM.RODOVIARIO 30MPA(3X3 M)COMP./S.LEITO</v>
          </cell>
          <cell r="C1885" t="str">
            <v>m2</v>
          </cell>
          <cell r="D1885">
            <v>96.02</v>
          </cell>
          <cell r="E1885">
            <v>53.71</v>
          </cell>
          <cell r="F1885">
            <v>149.73</v>
          </cell>
        </row>
        <row r="1886">
          <cell r="A1886">
            <v>220104</v>
          </cell>
          <cell r="B1886" t="str">
            <v>PISO EM CONC DESEMPENADO e=7 CM 1:2,5:3,5</v>
          </cell>
          <cell r="C1886" t="str">
            <v>m2</v>
          </cell>
          <cell r="D1886">
            <v>14.9</v>
          </cell>
          <cell r="E1886">
            <v>13.57</v>
          </cell>
          <cell r="F1886">
            <v>28.47</v>
          </cell>
        </row>
        <row r="1887">
          <cell r="A1887">
            <v>220105</v>
          </cell>
          <cell r="B1887" t="str">
            <v>PISO CONC.POLIDO e=2,0 CM (1:2:2,5) E JUNTA PL AST.17MM</v>
          </cell>
          <cell r="C1887" t="str">
            <v>m2</v>
          </cell>
          <cell r="D1887">
            <v>11.16</v>
          </cell>
          <cell r="E1887">
            <v>12.72</v>
          </cell>
          <cell r="F1887">
            <v>23.88</v>
          </cell>
        </row>
        <row r="1888">
          <cell r="A1888">
            <v>220107</v>
          </cell>
          <cell r="B1888" t="str">
            <v>LASTRO DE BRITA PARA PISO - (OBRAS CIVIS)</v>
          </cell>
          <cell r="C1888" t="str">
            <v>m3</v>
          </cell>
          <cell r="D1888">
            <v>75</v>
          </cell>
          <cell r="E1888">
            <v>19.24</v>
          </cell>
          <cell r="F1888">
            <v>94.24</v>
          </cell>
        </row>
        <row r="1889">
          <cell r="A1889">
            <v>220108</v>
          </cell>
          <cell r="B1889" t="str">
            <v>PISO CONC.SEMI POLIDO C/LASTRO E=7,0 CM</v>
          </cell>
          <cell r="C1889" t="str">
            <v>m2</v>
          </cell>
          <cell r="D1889">
            <v>27.94</v>
          </cell>
          <cell r="E1889">
            <v>17.79</v>
          </cell>
          <cell r="F1889">
            <v>45.73</v>
          </cell>
        </row>
        <row r="1890">
          <cell r="A1890">
            <v>220109</v>
          </cell>
          <cell r="B1890" t="str">
            <v>CONCRETO DESEMPENADO P/QD.C/LASTRO E=7,0 CM</v>
          </cell>
          <cell r="C1890" t="str">
            <v>m2</v>
          </cell>
          <cell r="D1890">
            <v>18.74</v>
          </cell>
          <cell r="E1890">
            <v>17.79</v>
          </cell>
          <cell r="F1890">
            <v>36.53</v>
          </cell>
        </row>
        <row r="1891">
          <cell r="A1891">
            <v>220111</v>
          </cell>
          <cell r="B1891" t="str">
            <v>RODAPE DE CONCRETO POLIDO 7 CM CANTO VIVO</v>
          </cell>
          <cell r="C1891" t="str">
            <v>M</v>
          </cell>
          <cell r="D1891">
            <v>3.45</v>
          </cell>
          <cell r="E1891">
            <v>3.6</v>
          </cell>
          <cell r="F1891">
            <v>7.05</v>
          </cell>
        </row>
        <row r="1892">
          <cell r="A1892">
            <v>220112</v>
          </cell>
          <cell r="B1892" t="str">
            <v>PISO CIMENTADO C/RESINA SINTÉTICA E=1CM (1 CI:3 ARMG))</v>
          </cell>
          <cell r="C1892" t="str">
            <v>m2</v>
          </cell>
          <cell r="D1892">
            <v>6.53</v>
          </cell>
          <cell r="E1892">
            <v>9.72</v>
          </cell>
          <cell r="F1892">
            <v>16.25</v>
          </cell>
        </row>
        <row r="1893">
          <cell r="A1893">
            <v>220113</v>
          </cell>
          <cell r="B1893" t="str">
            <v>CHAPISCO ADESIVO S/PISO C/RESINA SINTÉTICA E=5 MM ( 1CI:1,5 ARMG)</v>
          </cell>
          <cell r="C1893" t="str">
            <v>m2</v>
          </cell>
          <cell r="D1893">
            <v>3.53</v>
          </cell>
          <cell r="E1893">
            <v>1.47</v>
          </cell>
          <cell r="F1893">
            <v>5</v>
          </cell>
        </row>
        <row r="1894">
          <cell r="A1894">
            <v>220114</v>
          </cell>
          <cell r="B1894" t="str">
            <v>CONC.DEMP.5CM C/JUNTA SX.ROLADO-10CM-1:2,5:3,5</v>
          </cell>
          <cell r="C1894" t="str">
            <v>m2</v>
          </cell>
          <cell r="D1894">
            <v>11.9</v>
          </cell>
          <cell r="E1894">
            <v>17.57</v>
          </cell>
          <cell r="F1894">
            <v>29.47</v>
          </cell>
        </row>
        <row r="1895">
          <cell r="A1895">
            <v>220201</v>
          </cell>
          <cell r="B1895" t="str">
            <v>CIMENT.LISO IMP.NATURAL E=2CM C/JUNTA PL.1CI:3ARMG</v>
          </cell>
          <cell r="C1895" t="str">
            <v>m2</v>
          </cell>
          <cell r="D1895">
            <v>7.12</v>
          </cell>
          <cell r="E1895">
            <v>9.91</v>
          </cell>
          <cell r="F1895">
            <v>17.03</v>
          </cell>
        </row>
        <row r="1896">
          <cell r="A1896">
            <v>220202</v>
          </cell>
          <cell r="B1896" t="str">
            <v>CIMENT.RUST.IMP.NATURAL E=.2CM C/JUNTA PL.1CI:3ARMG</v>
          </cell>
          <cell r="C1896" t="str">
            <v>m2</v>
          </cell>
          <cell r="D1896">
            <v>7.12</v>
          </cell>
          <cell r="E1896">
            <v>12.72</v>
          </cell>
          <cell r="F1896">
            <v>19.84</v>
          </cell>
        </row>
        <row r="1897">
          <cell r="A1897">
            <v>220301</v>
          </cell>
          <cell r="B1897" t="str">
            <v>CIMENT.RUSTICO E=2CM C/JUNTA PLAST.1 CI:3 ARMG</v>
          </cell>
          <cell r="C1897" t="str">
            <v>m2</v>
          </cell>
          <cell r="D1897">
            <v>6.53</v>
          </cell>
          <cell r="E1897">
            <v>12.72</v>
          </cell>
          <cell r="F1897">
            <v>19.25</v>
          </cell>
        </row>
        <row r="1898">
          <cell r="A1898">
            <v>220302</v>
          </cell>
          <cell r="B1898" t="str">
            <v>PISO CIMENTADO RUSTICO ESP=2 CM SEM JUNTA (1CI:3ARMG)</v>
          </cell>
          <cell r="C1898" t="str">
            <v>m2</v>
          </cell>
          <cell r="D1898">
            <v>6.02</v>
          </cell>
          <cell r="E1898">
            <v>12.72</v>
          </cell>
          <cell r="F1898">
            <v>18.74</v>
          </cell>
        </row>
        <row r="1899">
          <cell r="A1899">
            <v>220305</v>
          </cell>
          <cell r="B1899" t="str">
            <v>CERAMICA ESMALTADA 30 X 30 COM CONTRAPISO (1CI:3ARML) E ARGAMASSA COLANTE</v>
          </cell>
          <cell r="C1899" t="str">
            <v>m2</v>
          </cell>
          <cell r="D1899">
            <v>38.5</v>
          </cell>
          <cell r="E1899">
            <v>19.1</v>
          </cell>
          <cell r="F1899">
            <v>57.6</v>
          </cell>
        </row>
        <row r="1900">
          <cell r="A1900">
            <v>220306</v>
          </cell>
          <cell r="B1900" t="str">
            <v>RODAPE DE CERAMICA ESMALTADA 30 X 30 COM ARGAMASSA COLANTE</v>
          </cell>
          <cell r="C1900" t="str">
            <v>ML</v>
          </cell>
          <cell r="D1900">
            <v>2.34</v>
          </cell>
          <cell r="E1900">
            <v>4.56</v>
          </cell>
          <cell r="F1900">
            <v>6.9</v>
          </cell>
        </row>
        <row r="1901">
          <cell r="A1901">
            <v>220309</v>
          </cell>
          <cell r="B1901" t="str">
            <v>CERAMICA 40 X 40 COM CONTRAPISO (1CI:3ARML) E ARGAMASSA COLANTE</v>
          </cell>
          <cell r="C1901" t="str">
            <v>m2</v>
          </cell>
          <cell r="D1901">
            <v>31.57</v>
          </cell>
          <cell r="E1901">
            <v>19.59</v>
          </cell>
          <cell r="F1901">
            <v>51.16</v>
          </cell>
        </row>
        <row r="1902">
          <cell r="A1902">
            <v>220310</v>
          </cell>
          <cell r="B1902" t="str">
            <v>RODAPE DE CERAMICA 40 X 40 COM ARGAMASSA COLANTE</v>
          </cell>
          <cell r="C1902" t="str">
            <v>ML</v>
          </cell>
          <cell r="D1902">
            <v>1.85</v>
          </cell>
          <cell r="E1902">
            <v>4.56</v>
          </cell>
          <cell r="F1902">
            <v>6.41</v>
          </cell>
        </row>
        <row r="1903">
          <cell r="A1903">
            <v>220311</v>
          </cell>
          <cell r="B1903" t="str">
            <v>CERAMICA ANTI-DERRAPANTE COM CONTRAPISO (1CI:3ARML) E ARGAMASSA COLANTE</v>
          </cell>
          <cell r="C1903" t="str">
            <v>m2</v>
          </cell>
          <cell r="D1903">
            <v>35.36</v>
          </cell>
          <cell r="E1903">
            <v>19.1</v>
          </cell>
          <cell r="F1903">
            <v>54.46</v>
          </cell>
        </row>
        <row r="1904">
          <cell r="A1904">
            <v>220312</v>
          </cell>
          <cell r="B1904" t="str">
            <v>RODAPE DE CERAMICA ANTI-DERRAPANTE COM ARGAMASSA COLANTE</v>
          </cell>
          <cell r="C1904" t="str">
            <v>ML</v>
          </cell>
          <cell r="D1904">
            <v>2.12</v>
          </cell>
          <cell r="E1904">
            <v>4.56</v>
          </cell>
          <cell r="F1904">
            <v>6.68</v>
          </cell>
        </row>
        <row r="1905">
          <cell r="A1905">
            <v>220401</v>
          </cell>
          <cell r="B1905" t="str">
            <v>PISO DE ARDOSIA SERRADO COM CONTRAPISO (1CI:3ARML)</v>
          </cell>
          <cell r="C1905" t="str">
            <v>m2</v>
          </cell>
          <cell r="D1905">
            <v>20.32</v>
          </cell>
          <cell r="E1905">
            <v>19.59</v>
          </cell>
          <cell r="F1905">
            <v>39.91</v>
          </cell>
        </row>
        <row r="1906">
          <cell r="A1906">
            <v>220402</v>
          </cell>
          <cell r="B1906" t="str">
            <v>RODAPE DE ARDOSIA</v>
          </cell>
          <cell r="C1906" t="str">
            <v>ML</v>
          </cell>
          <cell r="D1906">
            <v>1.43</v>
          </cell>
          <cell r="E1906">
            <v>7.48</v>
          </cell>
          <cell r="F1906">
            <v>8.91</v>
          </cell>
        </row>
        <row r="1907">
          <cell r="A1907">
            <v>220403</v>
          </cell>
          <cell r="B1907" t="str">
            <v>PISO ARENITO SERRADO (PIRENOP.ASSENT.BARRO)</v>
          </cell>
          <cell r="C1907" t="str">
            <v>m2</v>
          </cell>
          <cell r="D1907">
            <v>40.07</v>
          </cell>
          <cell r="E1907">
            <v>24.44</v>
          </cell>
          <cell r="F1907">
            <v>64.51</v>
          </cell>
        </row>
        <row r="1908">
          <cell r="A1908">
            <v>220801</v>
          </cell>
          <cell r="B1908" t="str">
            <v>REVESTIMENTO COM TABUA CORRIDA-SENTIDO RETO COM CONTRAPISO (1CI: 3ARML)</v>
          </cell>
          <cell r="C1908" t="str">
            <v>m2</v>
          </cell>
          <cell r="D1908">
            <v>187.58</v>
          </cell>
          <cell r="E1908">
            <v>45.32</v>
          </cell>
          <cell r="F1908">
            <v>232.9</v>
          </cell>
        </row>
        <row r="1909">
          <cell r="A1909">
            <v>220802</v>
          </cell>
          <cell r="B1909" t="str">
            <v>RODAPE DE MADEIRA</v>
          </cell>
          <cell r="C1909" t="str">
            <v>ML</v>
          </cell>
          <cell r="D1909">
            <v>9.3</v>
          </cell>
          <cell r="E1909">
            <v>8.75</v>
          </cell>
          <cell r="F1909">
            <v>18.05</v>
          </cell>
        </row>
        <row r="1910">
          <cell r="A1910">
            <v>220901</v>
          </cell>
          <cell r="B1910" t="str">
            <v>CIMENT.LISO C/OX.FERRO E=2 CM C/JUNTA PL.1CI:3ARMG</v>
          </cell>
          <cell r="C1910" t="str">
            <v>m2</v>
          </cell>
          <cell r="D1910">
            <v>7.92</v>
          </cell>
          <cell r="E1910">
            <v>9.91</v>
          </cell>
          <cell r="F1910">
            <v>17.83</v>
          </cell>
        </row>
        <row r="1911">
          <cell r="A1911">
            <v>220902</v>
          </cell>
          <cell r="B1911" t="str">
            <v>RODAPE DE MASSA (ICI:3 ARMG)</v>
          </cell>
          <cell r="C1911" t="str">
            <v>ML</v>
          </cell>
          <cell r="D1911">
            <v>0.73</v>
          </cell>
          <cell r="E1911">
            <v>5.71</v>
          </cell>
          <cell r="F1911">
            <v>6.44</v>
          </cell>
        </row>
        <row r="1912">
          <cell r="A1912">
            <v>220903</v>
          </cell>
          <cell r="B1912" t="str">
            <v>PISO ALTA RESISTÊNCIA COM CONTRAPISO (1CI:3ARML) E JUNTA PLASTICA 27MM</v>
          </cell>
          <cell r="C1912" t="str">
            <v>m2</v>
          </cell>
          <cell r="D1912">
            <v>19.42</v>
          </cell>
          <cell r="E1912">
            <v>40.33</v>
          </cell>
          <cell r="F1912">
            <v>59.75</v>
          </cell>
        </row>
        <row r="1913">
          <cell r="A1913">
            <v>220904</v>
          </cell>
          <cell r="B1913" t="str">
            <v>RODAPE ALTA RESIST.7 CM CANT.VIVO</v>
          </cell>
          <cell r="C1913" t="str">
            <v>ML</v>
          </cell>
          <cell r="D1913">
            <v>0.99</v>
          </cell>
          <cell r="E1913">
            <v>7.47</v>
          </cell>
          <cell r="F1913">
            <v>8.46</v>
          </cell>
        </row>
        <row r="1914">
          <cell r="A1914">
            <v>220905</v>
          </cell>
          <cell r="B1914" t="str">
            <v>DEGRAUS DE ALTA RESISTENCIA</v>
          </cell>
          <cell r="C1914" t="str">
            <v>ML</v>
          </cell>
          <cell r="D1914">
            <v>5.45</v>
          </cell>
          <cell r="E1914">
            <v>66.4</v>
          </cell>
          <cell r="F1914">
            <v>71.85</v>
          </cell>
        </row>
        <row r="1915">
          <cell r="A1915">
            <v>220906</v>
          </cell>
          <cell r="B1915" t="str">
            <v>PISO EM PEDRA PORTUGUESA</v>
          </cell>
          <cell r="C1915" t="str">
            <v>m2</v>
          </cell>
          <cell r="D1915">
            <v>38.66</v>
          </cell>
          <cell r="E1915">
            <v>11.02</v>
          </cell>
          <cell r="F1915">
            <v>49.68</v>
          </cell>
        </row>
        <row r="1916">
          <cell r="A1916">
            <v>220907</v>
          </cell>
          <cell r="B1916" t="str">
            <v>PISO EM MARMORE COM CONTRAPISO (1CI:3ARML)</v>
          </cell>
          <cell r="C1916" t="str">
            <v>m2</v>
          </cell>
          <cell r="D1916">
            <v>111.67</v>
          </cell>
          <cell r="E1916">
            <v>24.24</v>
          </cell>
          <cell r="F1916">
            <v>135.91</v>
          </cell>
        </row>
        <row r="1917">
          <cell r="A1917">
            <v>220908</v>
          </cell>
          <cell r="B1917" t="str">
            <v>PISO CERAMICA DE ALTA RESISTENCIA COM CONTRAPISO (1CI:3ARML) E ARGAMASSA COLANTE</v>
          </cell>
          <cell r="C1917" t="str">
            <v>m2</v>
          </cell>
          <cell r="D1917">
            <v>38.5</v>
          </cell>
          <cell r="E1917">
            <v>19.1</v>
          </cell>
          <cell r="F1917">
            <v>57.6</v>
          </cell>
        </row>
        <row r="1918">
          <cell r="A1918">
            <v>220909</v>
          </cell>
          <cell r="B1918" t="str">
            <v>RODAPE DE CERAMICA DE ALTA RESISTÊNCIA COM ARGAMASSA COLANTE</v>
          </cell>
          <cell r="C1918" t="str">
            <v>ML</v>
          </cell>
          <cell r="D1918">
            <v>2.34</v>
          </cell>
          <cell r="E1918">
            <v>4.56</v>
          </cell>
          <cell r="F1918">
            <v>6.9</v>
          </cell>
        </row>
        <row r="1919">
          <cell r="A1919" t="str">
            <v>Código auxiliar</v>
          </cell>
          <cell r="B1919" t="str">
            <v>Serviço</v>
          </cell>
          <cell r="C1919" t="str">
            <v>Unidade</v>
          </cell>
          <cell r="D1919" t="str">
            <v>Material</v>
          </cell>
          <cell r="E1919" t="str">
            <v>Mão-de-obra</v>
          </cell>
          <cell r="F1919" t="str">
            <v>Total</v>
          </cell>
        </row>
        <row r="1920">
          <cell r="A1920">
            <v>220910</v>
          </cell>
          <cell r="B1920" t="str">
            <v>CONCR.SEIXO ROL.SEMI POLIDO 3CM(1:2:2,5) C/JUNTA 27MM</v>
          </cell>
          <cell r="C1920" t="str">
            <v>m2</v>
          </cell>
          <cell r="D1920">
            <v>13.59</v>
          </cell>
          <cell r="E1920">
            <v>31.72</v>
          </cell>
          <cell r="F1920">
            <v>45.31</v>
          </cell>
        </row>
        <row r="1921">
          <cell r="A1921">
            <v>220911</v>
          </cell>
          <cell r="B1921" t="str">
            <v>JUNTA/DILATACAO C/SEIXO ROLADO</v>
          </cell>
          <cell r="C1921" t="str">
            <v>m2</v>
          </cell>
          <cell r="D1921">
            <v>11.61</v>
          </cell>
          <cell r="E1921">
            <v>57.02</v>
          </cell>
          <cell r="F1921">
            <v>68.63</v>
          </cell>
        </row>
        <row r="1922">
          <cell r="A1922">
            <v>220912</v>
          </cell>
          <cell r="B1922" t="str">
            <v>ASSOALHO EM MADEIRA DE LEI COM CONTRAPISO (1CI:3ARML)</v>
          </cell>
          <cell r="C1922" t="str">
            <v>m2</v>
          </cell>
          <cell r="D1922">
            <v>170.62</v>
          </cell>
          <cell r="E1922">
            <v>45.32</v>
          </cell>
          <cell r="F1922">
            <v>215.94</v>
          </cell>
        </row>
        <row r="1923">
          <cell r="A1923">
            <v>220913</v>
          </cell>
          <cell r="B1923" t="str">
            <v>PISO EM GRANITO IMPERMEABILIZADO E COM CONTRAPISO (1CI:3ARML)</v>
          </cell>
          <cell r="C1923" t="str">
            <v>m2</v>
          </cell>
          <cell r="D1923">
            <v>108.34</v>
          </cell>
          <cell r="E1923">
            <v>25.02</v>
          </cell>
          <cell r="F1923">
            <v>133.36</v>
          </cell>
        </row>
        <row r="1924">
          <cell r="A1924">
            <v>220914</v>
          </cell>
          <cell r="B1924" t="str">
            <v>RODAPE ALTA RESIST.10 CM CANTO ARREDONDADO</v>
          </cell>
          <cell r="C1924" t="str">
            <v>M</v>
          </cell>
          <cell r="D1924">
            <v>1.71</v>
          </cell>
          <cell r="E1924">
            <v>12.22</v>
          </cell>
          <cell r="F1924">
            <v>13.93</v>
          </cell>
        </row>
        <row r="1925">
          <cell r="A1925">
            <v>220917</v>
          </cell>
          <cell r="B1925" t="str">
            <v>RODAPE DE GRANITO</v>
          </cell>
          <cell r="C1925" t="str">
            <v>ML</v>
          </cell>
          <cell r="D1925">
            <v>15.14</v>
          </cell>
          <cell r="E1925">
            <v>7.48</v>
          </cell>
          <cell r="F1925">
            <v>22.62</v>
          </cell>
        </row>
        <row r="1926">
          <cell r="A1926">
            <v>220920</v>
          </cell>
          <cell r="B1926" t="str">
            <v>SOLEIRA EM GRANITO IMPERMEABILIZADA COM CONTRAPISO (1CI:3ARML)</v>
          </cell>
          <cell r="C1926" t="str">
            <v>m2</v>
          </cell>
          <cell r="D1926">
            <v>213.34</v>
          </cell>
          <cell r="E1926">
            <v>19.1</v>
          </cell>
          <cell r="F1926">
            <v>232.44</v>
          </cell>
        </row>
        <row r="1927">
          <cell r="A1927">
            <v>221000</v>
          </cell>
          <cell r="B1927" t="str">
            <v>BORRACHA ANTIDERRAPANTE C/ CONTRAPISO (1CI:3ARML) E=2CM E NATA DE CIMENTO</v>
          </cell>
          <cell r="C1927" t="str">
            <v>m2</v>
          </cell>
          <cell r="D1927">
            <v>45.37</v>
          </cell>
          <cell r="E1927">
            <v>12.72</v>
          </cell>
          <cell r="F1927">
            <v>58.09</v>
          </cell>
        </row>
        <row r="1928">
          <cell r="A1928">
            <v>221001</v>
          </cell>
          <cell r="B1928" t="str">
            <v>PISO VINILICO COM CONTRAPISO (1CI:3ARML) E=2CM E NATA DE CIMENTO</v>
          </cell>
          <cell r="C1928" t="str">
            <v>m2</v>
          </cell>
          <cell r="D1928">
            <v>50.31</v>
          </cell>
          <cell r="E1928">
            <v>12.72</v>
          </cell>
          <cell r="F1928">
            <v>63.03</v>
          </cell>
        </row>
        <row r="1929">
          <cell r="A1929">
            <v>221002</v>
          </cell>
          <cell r="B1929" t="str">
            <v>RODAPE DE PLASTICO P/ PISO VINILICO/BORRACHA</v>
          </cell>
          <cell r="C1929" t="str">
            <v>ML</v>
          </cell>
          <cell r="D1929">
            <v>6.5</v>
          </cell>
          <cell r="E1929">
            <v>0</v>
          </cell>
          <cell r="F1929">
            <v>6.5</v>
          </cell>
        </row>
        <row r="1930">
          <cell r="A1930">
            <v>221003</v>
          </cell>
          <cell r="B1930" t="str">
            <v>PISO VINÍLICO TRÁFEGO INTENSO COM CONTRAPISO (1CI:3ARML) E=2CM E NATA DE CIMENTO</v>
          </cell>
          <cell r="C1930" t="str">
            <v>m2</v>
          </cell>
          <cell r="D1930">
            <v>56.29</v>
          </cell>
          <cell r="E1930">
            <v>12.72</v>
          </cell>
          <cell r="F1930">
            <v>69.01</v>
          </cell>
        </row>
        <row r="1931">
          <cell r="A1931">
            <v>221101</v>
          </cell>
          <cell r="B1931" t="str">
            <v>GRANITINA COM CONTRAPISO (1CI:3ARML) E=2CM E JUNTA PLASTICA 27MM</v>
          </cell>
          <cell r="C1931" t="str">
            <v>m2</v>
          </cell>
          <cell r="D1931">
            <v>31.25</v>
          </cell>
          <cell r="E1931">
            <v>12.72</v>
          </cell>
          <cell r="F1931">
            <v>43.97</v>
          </cell>
        </row>
        <row r="1932">
          <cell r="A1932">
            <v>221102</v>
          </cell>
          <cell r="B1932" t="str">
            <v>RODAPE DE GRANITINA</v>
          </cell>
          <cell r="C1932" t="str">
            <v>ML</v>
          </cell>
          <cell r="D1932">
            <v>6</v>
          </cell>
          <cell r="E1932">
            <v>0</v>
          </cell>
          <cell r="F1932">
            <v>6</v>
          </cell>
        </row>
        <row r="1933">
          <cell r="A1933">
            <v>221103</v>
          </cell>
          <cell r="B1933" t="str">
            <v>RASP./APLIC.RESINA ACRILICA UMA DEMAO</v>
          </cell>
          <cell r="C1933" t="str">
            <v>m2</v>
          </cell>
          <cell r="D1933">
            <v>10</v>
          </cell>
          <cell r="E1933">
            <v>0</v>
          </cell>
          <cell r="F1933">
            <v>10</v>
          </cell>
        </row>
        <row r="1934">
          <cell r="A1934">
            <v>221104</v>
          </cell>
          <cell r="B1934" t="str">
            <v>RASP/APLIC.RESINA ACRILICA DUAS DEMAOS</v>
          </cell>
          <cell r="C1934" t="str">
            <v>m2</v>
          </cell>
          <cell r="D1934">
            <v>12</v>
          </cell>
          <cell r="E1934">
            <v>0</v>
          </cell>
          <cell r="F1934">
            <v>12</v>
          </cell>
        </row>
        <row r="1935">
          <cell r="A1935">
            <v>221106</v>
          </cell>
          <cell r="B1935" t="str">
            <v>GRANITINA COM OX.FERRO, CONTRAPISO (1CI:3ARML) E=2CM E JUNTA PLASTICA 27MM</v>
          </cell>
          <cell r="C1935" t="str">
            <v>m2</v>
          </cell>
          <cell r="D1935">
            <v>44.37</v>
          </cell>
          <cell r="E1935">
            <v>12.72</v>
          </cell>
          <cell r="F1935">
            <v>57.09</v>
          </cell>
        </row>
        <row r="1936">
          <cell r="A1936">
            <v>221107</v>
          </cell>
          <cell r="B1936" t="str">
            <v>DEGRAUS DE GRANITINA COM CONTRAPISO</v>
          </cell>
          <cell r="C1936" t="str">
            <v>M</v>
          </cell>
          <cell r="D1936">
            <v>28.05</v>
          </cell>
          <cell r="E1936">
            <v>9.4</v>
          </cell>
          <cell r="F1936">
            <v>37.45</v>
          </cell>
        </row>
        <row r="1937">
          <cell r="A1937">
            <v>221108</v>
          </cell>
          <cell r="B1937" t="str">
            <v>DEMARCACAO DE QUADRA C/PISO VINILICO</v>
          </cell>
          <cell r="C1937" t="str">
            <v>ML</v>
          </cell>
          <cell r="D1937">
            <v>2.42</v>
          </cell>
          <cell r="E1937">
            <v>4.84</v>
          </cell>
          <cell r="F1937">
            <v>7.26</v>
          </cell>
        </row>
        <row r="1938">
          <cell r="A1938">
            <v>221109</v>
          </cell>
          <cell r="B1938" t="str">
            <v>TESTEIRA CANTONEIRA ALUMINIO</v>
          </cell>
          <cell r="C1938" t="str">
            <v>ML</v>
          </cell>
          <cell r="D1938">
            <v>10.33</v>
          </cell>
          <cell r="E1938">
            <v>7.54</v>
          </cell>
          <cell r="F1938">
            <v>17.87</v>
          </cell>
        </row>
        <row r="1939">
          <cell r="A1939">
            <v>221120</v>
          </cell>
          <cell r="B1939" t="str">
            <v>PISO DE BORRACHA COLORIDO MODELO TÁTIL ( ALERTA OU DIRECIONAL) INCLUSO CONTRAPISO (1CI:3ARML) C/ E=2CM E NATA DE CIMENTO</v>
          </cell>
          <cell r="C1939" t="str">
            <v>m2</v>
          </cell>
          <cell r="D1939">
            <v>116.77</v>
          </cell>
          <cell r="E1939">
            <v>12.72</v>
          </cell>
          <cell r="F1939">
            <v>129.49</v>
          </cell>
        </row>
        <row r="1940">
          <cell r="A1940">
            <v>221122</v>
          </cell>
          <cell r="B1940" t="str">
            <v>PISO DE BORRACHA COR PRETA MODELO TÁTIL ( ALERTA OU DIRECIONAL) INCLUSO CONTRAPISO (1CI:3ARML) C/ E=2CM E NATA DE CIMENTO</v>
          </cell>
          <cell r="C1940" t="str">
            <v>m2</v>
          </cell>
          <cell r="D1940">
            <v>116.77</v>
          </cell>
          <cell r="E1940">
            <v>12.72</v>
          </cell>
          <cell r="F1940">
            <v>129.49</v>
          </cell>
        </row>
        <row r="1941">
          <cell r="A1941">
            <v>221124</v>
          </cell>
          <cell r="B1941" t="str">
            <v>PISO DE LADRILHO HIDRÁULICO COR NATURAL MODELO TÁTIL ( ALERTA OU DIRECIONAL) SEM LASTRO</v>
          </cell>
          <cell r="C1941" t="str">
            <v>m2</v>
          </cell>
          <cell r="D1941">
            <v>63.35</v>
          </cell>
          <cell r="E1941">
            <v>17.37</v>
          </cell>
          <cell r="F1941">
            <v>80.72</v>
          </cell>
        </row>
        <row r="1942">
          <cell r="A1942">
            <v>221126</v>
          </cell>
          <cell r="B1942" t="str">
            <v>PISO DE LADRILHO HIDRÁULICO COLORIDO MODELO TÁTIL ( ALERTA OU DIRECIONAL) SEM LASTRO</v>
          </cell>
          <cell r="C1942" t="str">
            <v>m2</v>
          </cell>
          <cell r="D1942">
            <v>67.55</v>
          </cell>
          <cell r="E1942">
            <v>17.37</v>
          </cell>
          <cell r="F1942">
            <v>84.92</v>
          </cell>
        </row>
        <row r="1943">
          <cell r="A1943">
            <v>185</v>
          </cell>
          <cell r="B1943" t="str">
            <v>FERRAGENS</v>
          </cell>
        </row>
        <row r="1944">
          <cell r="A1944">
            <v>230000</v>
          </cell>
          <cell r="B1944" t="str">
            <v>FERRAGENS</v>
          </cell>
          <cell r="D1944">
            <v>0</v>
          </cell>
          <cell r="E1944">
            <v>0</v>
          </cell>
          <cell r="F1944">
            <v>0</v>
          </cell>
        </row>
        <row r="1945">
          <cell r="A1945">
            <v>230101</v>
          </cell>
          <cell r="B1945" t="str">
            <v>FECH.(ALAV.) LAFONTE 6236 E/8766- E17 IMAB OU EQUIV.</v>
          </cell>
          <cell r="C1945" t="str">
            <v>Un</v>
          </cell>
          <cell r="D1945">
            <v>78</v>
          </cell>
          <cell r="E1945">
            <v>14.26</v>
          </cell>
          <cell r="F1945">
            <v>92.26</v>
          </cell>
        </row>
        <row r="1946">
          <cell r="A1946">
            <v>230102</v>
          </cell>
          <cell r="B1946" t="str">
            <v>FECH.(ALAV.) LAFONTE 6236 I /8766- I18 IMAB OU EQUIV.</v>
          </cell>
          <cell r="C1946" t="str">
            <v>Un</v>
          </cell>
          <cell r="D1946">
            <v>60</v>
          </cell>
          <cell r="E1946">
            <v>14.26</v>
          </cell>
          <cell r="F1946">
            <v>74.26</v>
          </cell>
        </row>
        <row r="1947">
          <cell r="A1947">
            <v>230103</v>
          </cell>
          <cell r="B1947" t="str">
            <v>FECHADURA TIPO LIVRE OCUPADO (819 IMAB/719 LA FONTE) OU EQUIV.</v>
          </cell>
          <cell r="C1947" t="str">
            <v>Un</v>
          </cell>
          <cell r="D1947">
            <v>42</v>
          </cell>
          <cell r="E1947">
            <v>14.26</v>
          </cell>
          <cell r="F1947">
            <v>56.26</v>
          </cell>
        </row>
        <row r="1948">
          <cell r="A1948">
            <v>230104</v>
          </cell>
          <cell r="B1948" t="str">
            <v>FECH. TIPO BICO DE PAPAGAIO (1222 LAFONTE/1161 E - 30 IMAB) OU EQUIV.</v>
          </cell>
          <cell r="C1948" t="str">
            <v>Un</v>
          </cell>
          <cell r="D1948">
            <v>55</v>
          </cell>
          <cell r="E1948">
            <v>21.39</v>
          </cell>
          <cell r="F1948">
            <v>76.39</v>
          </cell>
        </row>
        <row r="1949">
          <cell r="A1949">
            <v>230105</v>
          </cell>
          <cell r="B1949" t="str">
            <v>FECH.(ALAV.) LAFONTE 6236 B/8766 - B19 IMAB OU EQUIV.</v>
          </cell>
          <cell r="C1949" t="str">
            <v>Un</v>
          </cell>
          <cell r="D1949">
            <v>60</v>
          </cell>
          <cell r="E1949">
            <v>14.26</v>
          </cell>
          <cell r="F1949">
            <v>74.26</v>
          </cell>
        </row>
        <row r="1950">
          <cell r="A1950">
            <v>230106</v>
          </cell>
          <cell r="B1950" t="str">
            <v>TARGETA NIQUELADA No. 03</v>
          </cell>
          <cell r="C1950" t="str">
            <v>Un</v>
          </cell>
          <cell r="D1950">
            <v>1.89</v>
          </cell>
          <cell r="E1950">
            <v>7.13</v>
          </cell>
          <cell r="F1950">
            <v>9.02</v>
          </cell>
        </row>
        <row r="1951">
          <cell r="A1951">
            <v>230107</v>
          </cell>
          <cell r="B1951" t="str">
            <v>FECH.(BOLA) LAFONTE 2078 - E/ ATLANTA EXT. DA PADO OU EQUIVALENTE</v>
          </cell>
          <cell r="C1951" t="str">
            <v>Un</v>
          </cell>
          <cell r="D1951">
            <v>116</v>
          </cell>
          <cell r="E1951">
            <v>14.26</v>
          </cell>
          <cell r="F1951">
            <v>130.26</v>
          </cell>
        </row>
        <row r="1952">
          <cell r="A1952">
            <v>230108</v>
          </cell>
          <cell r="B1952" t="str">
            <v>FECH.BOLA)  LAFONTE 2078 - I / ATLANTA INT. DA PADO OU EQUIVALENTE</v>
          </cell>
          <cell r="C1952" t="str">
            <v>Un</v>
          </cell>
          <cell r="D1952">
            <v>81</v>
          </cell>
          <cell r="E1952">
            <v>14.26</v>
          </cell>
          <cell r="F1952">
            <v>95.26</v>
          </cell>
        </row>
        <row r="1953">
          <cell r="A1953">
            <v>230109</v>
          </cell>
          <cell r="B1953" t="str">
            <v>FECHADURA LAFONTE BOLA 2078 - B / ATLANTA WC DA PADO OU EQUIVALENTE</v>
          </cell>
          <cell r="C1953" t="str">
            <v>Un</v>
          </cell>
          <cell r="D1953">
            <v>81</v>
          </cell>
          <cell r="E1953">
            <v>14.26</v>
          </cell>
          <cell r="F1953">
            <v>95.26</v>
          </cell>
        </row>
        <row r="1954">
          <cell r="A1954">
            <v>230110</v>
          </cell>
          <cell r="B1954" t="str">
            <v>FECHO FIO REDONDO 4" ZINCADO PARAFUSADO</v>
          </cell>
          <cell r="C1954" t="str">
            <v>Un</v>
          </cell>
          <cell r="D1954">
            <v>2.16</v>
          </cell>
          <cell r="E1954">
            <v>7.13</v>
          </cell>
          <cell r="F1954">
            <v>9.29</v>
          </cell>
        </row>
        <row r="1955">
          <cell r="A1955">
            <v>230172</v>
          </cell>
          <cell r="B1955" t="str">
            <v>BARRA P/DEFICIENTE FISICO B6 PADRAO AGETOP</v>
          </cell>
          <cell r="C1955" t="str">
            <v>Un</v>
          </cell>
          <cell r="D1955">
            <v>13.57</v>
          </cell>
          <cell r="E1955">
            <v>77.02</v>
          </cell>
          <cell r="F1955">
            <v>90.59</v>
          </cell>
        </row>
        <row r="1956">
          <cell r="A1956">
            <v>230201</v>
          </cell>
          <cell r="B1956" t="str">
            <v>DOBRADICA 3" x 3 1/2" FERRO POLIDO</v>
          </cell>
          <cell r="C1956" t="str">
            <v>Un</v>
          </cell>
          <cell r="D1956">
            <v>1</v>
          </cell>
          <cell r="E1956">
            <v>6.12</v>
          </cell>
          <cell r="F1956">
            <v>7.12</v>
          </cell>
        </row>
        <row r="1957">
          <cell r="A1957">
            <v>230202</v>
          </cell>
          <cell r="B1957" t="str">
            <v>DOBRADICA 3" X 3 1/2" CROMADA</v>
          </cell>
          <cell r="C1957" t="str">
            <v>Un</v>
          </cell>
          <cell r="D1957">
            <v>4.49</v>
          </cell>
          <cell r="E1957">
            <v>6.12</v>
          </cell>
          <cell r="F1957">
            <v>10.61</v>
          </cell>
        </row>
        <row r="1958">
          <cell r="A1958">
            <v>230206</v>
          </cell>
          <cell r="B1958" t="str">
            <v>CANTONEIRA PEQUENA P/DIVISORIAS</v>
          </cell>
          <cell r="C1958" t="str">
            <v>Un</v>
          </cell>
          <cell r="D1958">
            <v>13</v>
          </cell>
          <cell r="E1958">
            <v>0</v>
          </cell>
          <cell r="F1958">
            <v>13</v>
          </cell>
        </row>
        <row r="1959">
          <cell r="A1959">
            <v>230207</v>
          </cell>
          <cell r="B1959" t="str">
            <v>CANTONEIRA GRANDE P/DIVISORIAS</v>
          </cell>
          <cell r="C1959" t="str">
            <v>Un</v>
          </cell>
          <cell r="D1959">
            <v>21</v>
          </cell>
          <cell r="E1959">
            <v>0</v>
          </cell>
          <cell r="F1959">
            <v>21</v>
          </cell>
        </row>
        <row r="1960">
          <cell r="A1960">
            <v>230208</v>
          </cell>
          <cell r="B1960" t="str">
            <v>CHAPA SUPORTE P/DIVISORIAS</v>
          </cell>
          <cell r="C1960" t="str">
            <v>Un</v>
          </cell>
          <cell r="D1960">
            <v>18</v>
          </cell>
          <cell r="E1960">
            <v>0</v>
          </cell>
          <cell r="F1960">
            <v>18</v>
          </cell>
        </row>
        <row r="1961">
          <cell r="A1961">
            <v>230209</v>
          </cell>
          <cell r="B1961" t="str">
            <v>BATENTE C/ENCOSTO BORRACHA P/DIVISORIAS</v>
          </cell>
          <cell r="C1961" t="str">
            <v>Un</v>
          </cell>
          <cell r="D1961">
            <v>23</v>
          </cell>
          <cell r="E1961">
            <v>0</v>
          </cell>
          <cell r="F1961">
            <v>23</v>
          </cell>
        </row>
        <row r="1962">
          <cell r="A1962">
            <v>230210</v>
          </cell>
          <cell r="B1962" t="str">
            <v>DOBRADICA C/MOLA P/PORTA/DIVISORIAS</v>
          </cell>
          <cell r="C1962" t="str">
            <v>Un</v>
          </cell>
          <cell r="D1962">
            <v>48</v>
          </cell>
          <cell r="E1962">
            <v>0</v>
          </cell>
          <cell r="F1962">
            <v>48</v>
          </cell>
        </row>
        <row r="1963">
          <cell r="A1963">
            <v>230211</v>
          </cell>
          <cell r="B1963" t="str">
            <v>PARAFUSO P/FERRAGENS/DIVISORIAS</v>
          </cell>
          <cell r="C1963" t="str">
            <v>Un</v>
          </cell>
          <cell r="D1963">
            <v>3.5</v>
          </cell>
          <cell r="E1963">
            <v>0</v>
          </cell>
          <cell r="F1963">
            <v>3.5</v>
          </cell>
        </row>
        <row r="1964">
          <cell r="A1964">
            <v>230801</v>
          </cell>
          <cell r="B1964" t="str">
            <v>CORRENTE 4 MM P/CADEADO</v>
          </cell>
          <cell r="C1964" t="str">
            <v>M</v>
          </cell>
          <cell r="D1964">
            <v>3.99</v>
          </cell>
          <cell r="E1964">
            <v>0</v>
          </cell>
          <cell r="F1964">
            <v>3.99</v>
          </cell>
        </row>
        <row r="1965">
          <cell r="A1965">
            <v>230802</v>
          </cell>
          <cell r="B1965" t="str">
            <v>CADEADO 20 MM</v>
          </cell>
          <cell r="C1965" t="str">
            <v>Un</v>
          </cell>
          <cell r="D1965">
            <v>7.42</v>
          </cell>
          <cell r="E1965">
            <v>0</v>
          </cell>
          <cell r="F1965">
            <v>7.42</v>
          </cell>
        </row>
        <row r="1966">
          <cell r="A1966">
            <v>230803</v>
          </cell>
          <cell r="B1966" t="str">
            <v>CADEADO 30 MM</v>
          </cell>
          <cell r="C1966" t="str">
            <v>Un</v>
          </cell>
          <cell r="D1966">
            <v>9.79</v>
          </cell>
          <cell r="E1966">
            <v>0</v>
          </cell>
          <cell r="F1966">
            <v>9.79</v>
          </cell>
        </row>
        <row r="1967">
          <cell r="A1967">
            <v>230804</v>
          </cell>
          <cell r="B1967" t="str">
            <v>CADEADO 50 MM</v>
          </cell>
          <cell r="C1967" t="str">
            <v>Un</v>
          </cell>
          <cell r="D1967">
            <v>10.62</v>
          </cell>
          <cell r="E1967">
            <v>0</v>
          </cell>
          <cell r="F1967">
            <v>10.62</v>
          </cell>
        </row>
        <row r="1968">
          <cell r="A1968">
            <v>186</v>
          </cell>
          <cell r="B1968" t="str">
            <v>MARCENARIA</v>
          </cell>
        </row>
        <row r="1969">
          <cell r="A1969">
            <v>240000</v>
          </cell>
          <cell r="B1969" t="str">
            <v>MARCENARIA</v>
          </cell>
          <cell r="D1969">
            <v>0</v>
          </cell>
          <cell r="E1969">
            <v>0</v>
          </cell>
          <cell r="F1969">
            <v>0</v>
          </cell>
        </row>
        <row r="1970">
          <cell r="A1970">
            <v>240104</v>
          </cell>
          <cell r="B1970" t="str">
            <v>TABUA APARELHADA P/ GUICHET</v>
          </cell>
          <cell r="C1970" t="str">
            <v>m2</v>
          </cell>
          <cell r="D1970">
            <v>26.62</v>
          </cell>
          <cell r="E1970">
            <v>54.99</v>
          </cell>
          <cell r="F1970">
            <v>81.61</v>
          </cell>
        </row>
        <row r="1971">
          <cell r="A1971">
            <v>240105</v>
          </cell>
          <cell r="B1971" t="str">
            <v>PORTA GIZ (COXIM L=4 M)</v>
          </cell>
          <cell r="C1971" t="str">
            <v>Un</v>
          </cell>
          <cell r="D1971">
            <v>22.06</v>
          </cell>
          <cell r="E1971">
            <v>120.18</v>
          </cell>
          <cell r="F1971">
            <v>142.24</v>
          </cell>
        </row>
        <row r="1972">
          <cell r="A1972">
            <v>240106</v>
          </cell>
          <cell r="B1972" t="str">
            <v>BATE CARTEIRA ENVERNIZADO E ASSENT. 2,5 X 12 CM</v>
          </cell>
          <cell r="C1972" t="str">
            <v>M</v>
          </cell>
          <cell r="D1972">
            <v>11.56</v>
          </cell>
          <cell r="E1972">
            <v>36.66</v>
          </cell>
          <cell r="F1972">
            <v>48.22</v>
          </cell>
        </row>
        <row r="1973">
          <cell r="A1973">
            <v>240107</v>
          </cell>
          <cell r="B1973" t="str">
            <v>PALCO MOVEL EM ASSOALHO EM IPE ENCERADO</v>
          </cell>
          <cell r="C1973" t="str">
            <v>m2</v>
          </cell>
          <cell r="D1973">
            <v>271.17</v>
          </cell>
          <cell r="E1973">
            <v>37.68</v>
          </cell>
          <cell r="F1973">
            <v>308.85</v>
          </cell>
        </row>
        <row r="1974">
          <cell r="A1974">
            <v>240108</v>
          </cell>
          <cell r="B1974" t="str">
            <v>QUADRO AVISO-MADEIRA DE LEI/COMPENS./CORTICA/FELTRO</v>
          </cell>
          <cell r="C1974" t="str">
            <v>m2</v>
          </cell>
          <cell r="D1974">
            <v>149.95</v>
          </cell>
          <cell r="E1974">
            <v>67.89</v>
          </cell>
          <cell r="F1974">
            <v>217.84</v>
          </cell>
        </row>
        <row r="1975">
          <cell r="A1975">
            <v>240109</v>
          </cell>
          <cell r="B1975" t="str">
            <v>ESTRADO ESC.20 SALAS</v>
          </cell>
          <cell r="C1975" t="str">
            <v>m2</v>
          </cell>
          <cell r="D1975">
            <v>110.65</v>
          </cell>
          <cell r="E1975">
            <v>107.82</v>
          </cell>
          <cell r="F1975">
            <v>218.47</v>
          </cell>
        </row>
        <row r="1976">
          <cell r="A1976">
            <v>240110</v>
          </cell>
          <cell r="B1976" t="str">
            <v>QUADRO AVISO TP-1 (1,20 X 1,20 M)</v>
          </cell>
          <cell r="C1976" t="str">
            <v>Un</v>
          </cell>
          <cell r="D1976">
            <v>109.5</v>
          </cell>
          <cell r="E1976">
            <v>112.02</v>
          </cell>
          <cell r="F1976">
            <v>221.52</v>
          </cell>
        </row>
        <row r="1977">
          <cell r="A1977">
            <v>240200</v>
          </cell>
          <cell r="B1977" t="str">
            <v>PORTINHOLA COMPENSADO/ REVESTIDA COM LAMINADO MELAMÍNICO</v>
          </cell>
          <cell r="C1977" t="str">
            <v>m2</v>
          </cell>
          <cell r="D1977">
            <v>110.03</v>
          </cell>
          <cell r="E1977">
            <v>387.37</v>
          </cell>
          <cell r="F1977">
            <v>497.4</v>
          </cell>
        </row>
        <row r="1978">
          <cell r="A1978">
            <v>240203</v>
          </cell>
          <cell r="B1978" t="str">
            <v>PRATELEIRA MONTANTES EM ALVEN. APARENTE C/PINTURA</v>
          </cell>
          <cell r="C1978" t="str">
            <v>m2</v>
          </cell>
          <cell r="D1978">
            <v>98.73</v>
          </cell>
          <cell r="E1978">
            <v>47.48</v>
          </cell>
          <cell r="F1978">
            <v>146.21</v>
          </cell>
        </row>
        <row r="1979">
          <cell r="A1979">
            <v>240206</v>
          </cell>
          <cell r="B1979" t="str">
            <v>PRATELEIRA 50 CM U.I.S 16 L.PAD.96</v>
          </cell>
          <cell r="C1979" t="str">
            <v>m2</v>
          </cell>
          <cell r="D1979">
            <v>100.17</v>
          </cell>
          <cell r="E1979">
            <v>147.77</v>
          </cell>
          <cell r="F1979">
            <v>247.94</v>
          </cell>
        </row>
        <row r="1980">
          <cell r="A1980">
            <v>240207</v>
          </cell>
          <cell r="B1980" t="str">
            <v>PRATELEIRA 25 CM U.I.S.16 L.PAD.96</v>
          </cell>
          <cell r="C1980" t="str">
            <v>m2</v>
          </cell>
          <cell r="D1980">
            <v>51.2</v>
          </cell>
          <cell r="E1980">
            <v>114.52</v>
          </cell>
          <cell r="F1980">
            <v>165.72</v>
          </cell>
        </row>
        <row r="1981">
          <cell r="A1981">
            <v>240208</v>
          </cell>
          <cell r="B1981" t="str">
            <v>BATE MACA 2,5 X 12 CM/ENVERNIZ. E ASSENTADO</v>
          </cell>
          <cell r="C1981" t="str">
            <v>ML</v>
          </cell>
          <cell r="D1981">
            <v>11.56</v>
          </cell>
          <cell r="E1981">
            <v>36.66</v>
          </cell>
          <cell r="F1981">
            <v>48.22</v>
          </cell>
        </row>
        <row r="1982">
          <cell r="A1982">
            <v>240209</v>
          </cell>
          <cell r="B1982" t="str">
            <v>PRATELEIRA EST.CAIBRO 4+1 TABUAS APARELHADAS E ENVERNIZADAS</v>
          </cell>
          <cell r="C1982" t="str">
            <v>ML</v>
          </cell>
          <cell r="D1982">
            <v>138.92</v>
          </cell>
          <cell r="E1982">
            <v>85.89</v>
          </cell>
          <cell r="F1982">
            <v>224.81</v>
          </cell>
        </row>
        <row r="1983">
          <cell r="A1983">
            <v>240210</v>
          </cell>
          <cell r="B1983" t="str">
            <v>SUBST.MADEIRA C/PINTURA TAB.BASQUETE</v>
          </cell>
          <cell r="C1983" t="str">
            <v>Un</v>
          </cell>
          <cell r="D1983">
            <v>313.67</v>
          </cell>
          <cell r="E1983">
            <v>93.44</v>
          </cell>
          <cell r="F1983">
            <v>407.11</v>
          </cell>
        </row>
        <row r="1984">
          <cell r="A1984">
            <v>187</v>
          </cell>
          <cell r="B1984" t="str">
            <v>ADMINISTRAÇÃO - MENSALISTAS</v>
          </cell>
        </row>
        <row r="1985">
          <cell r="A1985">
            <v>250000</v>
          </cell>
          <cell r="B1985" t="str">
            <v>ADMINISTRACAO - MENSALISTAS</v>
          </cell>
          <cell r="C1985" t="str">
            <v>S/U</v>
          </cell>
          <cell r="D1985">
            <v>0</v>
          </cell>
          <cell r="E1985">
            <v>0</v>
          </cell>
          <cell r="F1985">
            <v>0</v>
          </cell>
        </row>
        <row r="1986">
          <cell r="A1986">
            <v>250101</v>
          </cell>
          <cell r="B1986" t="str">
            <v>ENGENHEIRO - (OBRAS CIVIS)</v>
          </cell>
          <cell r="C1986" t="str">
            <v>H</v>
          </cell>
          <cell r="D1986">
            <v>0</v>
          </cell>
          <cell r="E1986">
            <v>87.54</v>
          </cell>
          <cell r="F1986">
            <v>87.54</v>
          </cell>
        </row>
        <row r="1987">
          <cell r="A1987">
            <v>250102</v>
          </cell>
          <cell r="B1987" t="str">
            <v>MESTRE DE OBRA - (OBRAS CIVIS)</v>
          </cell>
          <cell r="C1987" t="str">
            <v>H</v>
          </cell>
          <cell r="D1987">
            <v>0</v>
          </cell>
          <cell r="E1987">
            <v>27.26</v>
          </cell>
          <cell r="F1987">
            <v>27.26</v>
          </cell>
        </row>
        <row r="1988">
          <cell r="A1988" t="str">
            <v>Código auxiliar</v>
          </cell>
          <cell r="B1988" t="str">
            <v>Serviço</v>
          </cell>
          <cell r="C1988" t="str">
            <v>Unidade</v>
          </cell>
          <cell r="D1988" t="str">
            <v>Material</v>
          </cell>
          <cell r="E1988" t="str">
            <v>Mão-de-obra</v>
          </cell>
          <cell r="F1988" t="str">
            <v>Total</v>
          </cell>
        </row>
        <row r="1989">
          <cell r="A1989">
            <v>250103</v>
          </cell>
          <cell r="B1989" t="str">
            <v>ENCARREGADO - (OBRAS CIVIS)</v>
          </cell>
          <cell r="C1989" t="str">
            <v>H</v>
          </cell>
          <cell r="D1989">
            <v>0</v>
          </cell>
          <cell r="E1989">
            <v>16.04</v>
          </cell>
          <cell r="F1989">
            <v>16.04</v>
          </cell>
        </row>
        <row r="1990">
          <cell r="A1990">
            <v>250104</v>
          </cell>
          <cell r="B1990" t="str">
            <v>VIGIA DE OBRAS (DIURNO)  - (OBRAS CIVIS)</v>
          </cell>
          <cell r="C1990" t="str">
            <v>H</v>
          </cell>
          <cell r="D1990">
            <v>0</v>
          </cell>
          <cell r="E1990">
            <v>5.54</v>
          </cell>
          <cell r="F1990">
            <v>5.54</v>
          </cell>
        </row>
        <row r="1991">
          <cell r="A1991">
            <v>250105</v>
          </cell>
          <cell r="B1991" t="str">
            <v>ALMOXARIFE - (OBRAS CIVIS)</v>
          </cell>
          <cell r="C1991" t="str">
            <v>H</v>
          </cell>
          <cell r="D1991">
            <v>0</v>
          </cell>
          <cell r="E1991">
            <v>11.45</v>
          </cell>
          <cell r="F1991">
            <v>11.45</v>
          </cell>
        </row>
        <row r="1992">
          <cell r="A1992">
            <v>250109</v>
          </cell>
          <cell r="B1992" t="str">
            <v>APONTADOR - (OBRAS CIVIS)</v>
          </cell>
          <cell r="C1992" t="str">
            <v>H</v>
          </cell>
          <cell r="D1992">
            <v>0</v>
          </cell>
          <cell r="E1992">
            <v>11.45</v>
          </cell>
          <cell r="F1992">
            <v>11.45</v>
          </cell>
        </row>
        <row r="1993">
          <cell r="A1993">
            <v>250110</v>
          </cell>
          <cell r="B1993" t="str">
            <v>VIGIA DE OBRAS - (NOTURNO E NO SÁBADO/DOMINGO DIURNO) - O.C.</v>
          </cell>
          <cell r="C1993" t="str">
            <v>H</v>
          </cell>
          <cell r="D1993">
            <v>0</v>
          </cell>
          <cell r="E1993">
            <v>8.18</v>
          </cell>
          <cell r="F1993">
            <v>8.18</v>
          </cell>
        </row>
        <row r="1994">
          <cell r="A1994">
            <v>250111</v>
          </cell>
          <cell r="B1994" t="str">
            <v>VIGIA DE OBRAS - (NOTURNO) - OBRAS CIVIS</v>
          </cell>
          <cell r="C1994" t="str">
            <v>H</v>
          </cell>
          <cell r="D1994">
            <v>0</v>
          </cell>
          <cell r="E1994">
            <v>6.74</v>
          </cell>
          <cell r="F1994">
            <v>6.74</v>
          </cell>
        </row>
        <row r="1995">
          <cell r="A1995">
            <v>250112</v>
          </cell>
          <cell r="B1995" t="str">
            <v>" APONTARIFE " - ( OBRAS CIVIS )</v>
          </cell>
          <cell r="C1995" t="str">
            <v>H</v>
          </cell>
          <cell r="D1995">
            <v>0</v>
          </cell>
          <cell r="E1995">
            <v>13.26</v>
          </cell>
          <cell r="F1995">
            <v>13.26</v>
          </cell>
        </row>
        <row r="1996">
          <cell r="A1996">
            <v>188</v>
          </cell>
          <cell r="B1996" t="str">
            <v>PINTURA</v>
          </cell>
        </row>
        <row r="1997">
          <cell r="A1997">
            <v>260000</v>
          </cell>
          <cell r="B1997" t="str">
            <v>PINTURA</v>
          </cell>
          <cell r="D1997">
            <v>0</v>
          </cell>
          <cell r="E1997">
            <v>0</v>
          </cell>
          <cell r="F1997">
            <v>0</v>
          </cell>
        </row>
        <row r="1998">
          <cell r="A1998">
            <v>260101</v>
          </cell>
          <cell r="B1998" t="str">
            <v>REMOCAO DE PINTURA ANTIGA A CAL</v>
          </cell>
          <cell r="C1998" t="str">
            <v>m2</v>
          </cell>
          <cell r="D1998">
            <v>0</v>
          </cell>
          <cell r="E1998">
            <v>2.04</v>
          </cell>
          <cell r="F1998">
            <v>2.04</v>
          </cell>
        </row>
        <row r="1999">
          <cell r="A1999">
            <v>260102</v>
          </cell>
          <cell r="B1999" t="str">
            <v>REMOCAO DE PINTURA A TEMPERA</v>
          </cell>
          <cell r="C1999" t="str">
            <v>m2</v>
          </cell>
          <cell r="D1999">
            <v>0</v>
          </cell>
          <cell r="E1999">
            <v>3.05</v>
          </cell>
          <cell r="F1999">
            <v>3.05</v>
          </cell>
        </row>
        <row r="2000">
          <cell r="A2000">
            <v>260103</v>
          </cell>
          <cell r="B2000" t="str">
            <v>LIMPEZA DE ESTRUT.METAL.S/ANDAIME</v>
          </cell>
          <cell r="C2000" t="str">
            <v>m2</v>
          </cell>
          <cell r="D2000">
            <v>0.02</v>
          </cell>
          <cell r="E2000">
            <v>1.83</v>
          </cell>
          <cell r="F2000">
            <v>1.85</v>
          </cell>
        </row>
        <row r="2001">
          <cell r="A2001">
            <v>260104</v>
          </cell>
          <cell r="B2001" t="str">
            <v>REMOCAO DE PINTURA ANTIGA A LATEX</v>
          </cell>
          <cell r="C2001" t="str">
            <v>m2</v>
          </cell>
          <cell r="D2001">
            <v>0</v>
          </cell>
          <cell r="E2001">
            <v>4.07</v>
          </cell>
          <cell r="F2001">
            <v>4.07</v>
          </cell>
        </row>
        <row r="2002">
          <cell r="A2002">
            <v>260105</v>
          </cell>
          <cell r="B2002" t="str">
            <v>REMOCAO DE PINTURA ANTIGA A OLEO OU ESMALTE</v>
          </cell>
          <cell r="C2002" t="str">
            <v>m2</v>
          </cell>
          <cell r="D2002">
            <v>0.69</v>
          </cell>
          <cell r="E2002">
            <v>5.09</v>
          </cell>
          <cell r="F2002">
            <v>5.78</v>
          </cell>
        </row>
        <row r="2003">
          <cell r="A2003">
            <v>260201</v>
          </cell>
          <cell r="B2003" t="str">
            <v>CAIACAO TRES DEMAOS MUROS E PAREDES - (OB.C.)</v>
          </cell>
          <cell r="C2003" t="str">
            <v>m2</v>
          </cell>
          <cell r="D2003">
            <v>0.63</v>
          </cell>
          <cell r="E2003">
            <v>1.29</v>
          </cell>
          <cell r="F2003">
            <v>1.92</v>
          </cell>
        </row>
        <row r="2004">
          <cell r="A2004">
            <v>260202</v>
          </cell>
          <cell r="B2004" t="str">
            <v>CAIACAO DUAS DEMAOS MUROS E PAREDES - (OB.C.)</v>
          </cell>
          <cell r="C2004" t="str">
            <v>m2</v>
          </cell>
          <cell r="D2004">
            <v>0.38</v>
          </cell>
          <cell r="E2004">
            <v>0.96</v>
          </cell>
          <cell r="F2004">
            <v>1.34</v>
          </cell>
        </row>
        <row r="2005">
          <cell r="A2005">
            <v>260204</v>
          </cell>
          <cell r="B2005" t="str">
            <v>CAIAÇAO 2 DEMAOS EM POSTE/ VIGAS E MEIO FIO(OC)</v>
          </cell>
          <cell r="C2005" t="str">
            <v>m2</v>
          </cell>
          <cell r="D2005">
            <v>0.38</v>
          </cell>
          <cell r="E2005">
            <v>2.1</v>
          </cell>
          <cell r="F2005">
            <v>2.48</v>
          </cell>
        </row>
        <row r="2006">
          <cell r="A2006">
            <v>260601</v>
          </cell>
          <cell r="B2006" t="str">
            <v>PINTURA TEXTURIZADA C/SELADOR ACRILICO</v>
          </cell>
          <cell r="C2006" t="str">
            <v>m2</v>
          </cell>
          <cell r="D2006">
            <v>3.7</v>
          </cell>
          <cell r="E2006">
            <v>4.65</v>
          </cell>
          <cell r="F2006">
            <v>8.35</v>
          </cell>
        </row>
        <row r="2007">
          <cell r="A2007">
            <v>260801</v>
          </cell>
          <cell r="B2007" t="str">
            <v>PINTURA A BASE DE SILICONE 1 DEMAO</v>
          </cell>
          <cell r="C2007" t="str">
            <v>m2</v>
          </cell>
          <cell r="D2007">
            <v>2.21</v>
          </cell>
          <cell r="E2007">
            <v>1.86</v>
          </cell>
          <cell r="F2007">
            <v>4.07</v>
          </cell>
        </row>
        <row r="2008">
          <cell r="A2008">
            <v>260901</v>
          </cell>
          <cell r="B2008" t="str">
            <v>PINTURA VERNIZ EM MADEIRA 2 DEMAOS</v>
          </cell>
          <cell r="C2008" t="str">
            <v>m2</v>
          </cell>
          <cell r="D2008">
            <v>3.39</v>
          </cell>
          <cell r="E2008">
            <v>4.32</v>
          </cell>
          <cell r="F2008">
            <v>7.71</v>
          </cell>
        </row>
        <row r="2009">
          <cell r="A2009">
            <v>260902</v>
          </cell>
          <cell r="B2009" t="str">
            <v>PINTURA C/VERNIZ ACRILICO-02 DEMAOS</v>
          </cell>
          <cell r="C2009" t="str">
            <v>m2</v>
          </cell>
          <cell r="D2009">
            <v>3.67</v>
          </cell>
          <cell r="E2009">
            <v>3.42</v>
          </cell>
          <cell r="F2009">
            <v>7.09</v>
          </cell>
        </row>
        <row r="2010">
          <cell r="A2010">
            <v>260909</v>
          </cell>
          <cell r="B2010" t="str">
            <v>PINTURA LATEX ACRILICA 3 DEMAOS C/SELADOR</v>
          </cell>
          <cell r="C2010" t="str">
            <v>m2</v>
          </cell>
          <cell r="D2010">
            <v>4.15</v>
          </cell>
          <cell r="E2010">
            <v>5.78</v>
          </cell>
          <cell r="F2010">
            <v>9.93</v>
          </cell>
        </row>
        <row r="2011">
          <cell r="A2011">
            <v>261000</v>
          </cell>
          <cell r="B2011" t="str">
            <v>PINTURA LATEX ACRILICA 2 DEMAOS C/SELADOR</v>
          </cell>
          <cell r="C2011" t="str">
            <v>m2</v>
          </cell>
          <cell r="D2011">
            <v>3.17</v>
          </cell>
          <cell r="E2011">
            <v>5.15</v>
          </cell>
          <cell r="F2011">
            <v>8.32</v>
          </cell>
        </row>
        <row r="2012">
          <cell r="A2012">
            <v>261001</v>
          </cell>
          <cell r="B2012" t="str">
            <v>PINTURA LATEX ACRILICO 2 DEMAOS</v>
          </cell>
          <cell r="C2012" t="str">
            <v>m2</v>
          </cell>
          <cell r="D2012">
            <v>2.52</v>
          </cell>
          <cell r="E2012">
            <v>5.12</v>
          </cell>
          <cell r="F2012">
            <v>7.64</v>
          </cell>
        </row>
        <row r="2013">
          <cell r="A2013">
            <v>261002</v>
          </cell>
          <cell r="B2013" t="str">
            <v>PINTURA EPOXI 3 DEMÃOS</v>
          </cell>
          <cell r="C2013" t="str">
            <v>m2</v>
          </cell>
          <cell r="D2013">
            <v>7.81</v>
          </cell>
          <cell r="E2013">
            <v>9.31</v>
          </cell>
          <cell r="F2013">
            <v>17.12</v>
          </cell>
        </row>
        <row r="2014">
          <cell r="A2014">
            <v>261003</v>
          </cell>
          <cell r="B2014" t="str">
            <v>EMASSAMENTO EPOXI 2 DEMÃOS</v>
          </cell>
          <cell r="C2014" t="str">
            <v>m2</v>
          </cell>
          <cell r="D2014">
            <v>15.34</v>
          </cell>
          <cell r="E2014">
            <v>7.54</v>
          </cell>
          <cell r="F2014">
            <v>22.88</v>
          </cell>
        </row>
        <row r="2015">
          <cell r="A2015">
            <v>261005</v>
          </cell>
          <cell r="B2015" t="str">
            <v>PINTURA COM SELADOR ACRILICO</v>
          </cell>
          <cell r="C2015" t="str">
            <v>m2</v>
          </cell>
          <cell r="D2015">
            <v>0.65</v>
          </cell>
          <cell r="E2015">
            <v>0.63</v>
          </cell>
          <cell r="F2015">
            <v>1.28</v>
          </cell>
        </row>
        <row r="2016">
          <cell r="A2016">
            <v>261006</v>
          </cell>
          <cell r="B2016" t="str">
            <v>PINTURA LATEX UMA DEMAO COM SELADOR</v>
          </cell>
          <cell r="C2016" t="str">
            <v>m2</v>
          </cell>
          <cell r="D2016">
            <v>1.68</v>
          </cell>
          <cell r="E2016">
            <v>2.98</v>
          </cell>
          <cell r="F2016">
            <v>4.66</v>
          </cell>
        </row>
        <row r="2017">
          <cell r="A2017">
            <v>261008</v>
          </cell>
          <cell r="B2017" t="str">
            <v>FUNDO ANTICORROSIVO PARA ESQUADRIAS METÁLICAS</v>
          </cell>
          <cell r="C2017" t="str">
            <v>m2</v>
          </cell>
          <cell r="D2017">
            <v>1.24</v>
          </cell>
          <cell r="E2017">
            <v>6.22</v>
          </cell>
          <cell r="F2017">
            <v>7.46</v>
          </cell>
        </row>
        <row r="2018">
          <cell r="A2018">
            <v>261009</v>
          </cell>
          <cell r="B2018" t="str">
            <v>FUNDO PRIMER P/ ESTR. METALICA (2 DEMAOS)</v>
          </cell>
          <cell r="C2018" t="str">
            <v>m2</v>
          </cell>
          <cell r="D2018">
            <v>3.83</v>
          </cell>
          <cell r="E2018">
            <v>2.56</v>
          </cell>
          <cell r="F2018">
            <v>6.39</v>
          </cell>
        </row>
        <row r="2019">
          <cell r="A2019">
            <v>261010</v>
          </cell>
          <cell r="B2019" t="str">
            <v>FUNDO ADERENTE PARA SUPERFÍCIES GALVANIZADAS - 1 DEMAO</v>
          </cell>
          <cell r="C2019" t="str">
            <v>m2</v>
          </cell>
          <cell r="D2019">
            <v>1</v>
          </cell>
          <cell r="E2019">
            <v>3.44</v>
          </cell>
          <cell r="F2019">
            <v>4.44</v>
          </cell>
        </row>
        <row r="2020">
          <cell r="A2020">
            <v>261090</v>
          </cell>
          <cell r="B2020" t="str">
            <v>PINT.PVA LATEX 2 D SENDO 2a. 50% TINTA INCOLOR COM BRILHO C/SELADOR</v>
          </cell>
          <cell r="C2020" t="str">
            <v>m2</v>
          </cell>
          <cell r="D2020">
            <v>2.18</v>
          </cell>
          <cell r="E2020">
            <v>4.32</v>
          </cell>
          <cell r="F2020">
            <v>6.5</v>
          </cell>
        </row>
        <row r="2021">
          <cell r="A2021">
            <v>261300</v>
          </cell>
          <cell r="B2021" t="str">
            <v>EMASSAMENTO COM MASSA PVA DUAS DEMAOS</v>
          </cell>
          <cell r="C2021" t="str">
            <v>m2</v>
          </cell>
          <cell r="D2021">
            <v>1.37</v>
          </cell>
          <cell r="E2021">
            <v>6.32</v>
          </cell>
          <cell r="F2021">
            <v>7.69</v>
          </cell>
        </row>
        <row r="2022">
          <cell r="A2022">
            <v>261301</v>
          </cell>
          <cell r="B2022" t="str">
            <v>EMASSAMENTO COM MASSA PVA UMA DEMAO</v>
          </cell>
          <cell r="C2022" t="str">
            <v>m2</v>
          </cell>
          <cell r="D2022">
            <v>0.89</v>
          </cell>
          <cell r="E2022">
            <v>4.38</v>
          </cell>
          <cell r="F2022">
            <v>5.27</v>
          </cell>
        </row>
        <row r="2023">
          <cell r="A2023">
            <v>261302</v>
          </cell>
          <cell r="B2023" t="str">
            <v>PINTURA LATEX DUAS DEMAOS COM SELADOR</v>
          </cell>
          <cell r="C2023" t="str">
            <v>m2</v>
          </cell>
          <cell r="D2023">
            <v>2.17</v>
          </cell>
          <cell r="E2023">
            <v>4.32</v>
          </cell>
          <cell r="F2023">
            <v>6.49</v>
          </cell>
        </row>
        <row r="2024">
          <cell r="A2024">
            <v>261303</v>
          </cell>
          <cell r="B2024" t="str">
            <v>PINTURA LATEX TRES DEMAOS COM SELADOR</v>
          </cell>
          <cell r="C2024" t="str">
            <v>m2</v>
          </cell>
          <cell r="D2024">
            <v>2.85</v>
          </cell>
          <cell r="E2024">
            <v>5.12</v>
          </cell>
          <cell r="F2024">
            <v>7.97</v>
          </cell>
        </row>
        <row r="2025">
          <cell r="A2025">
            <v>261304</v>
          </cell>
          <cell r="B2025" t="str">
            <v>EMASSAMENTO ACRILICO 2 DEMAOS</v>
          </cell>
          <cell r="C2025" t="str">
            <v>m2</v>
          </cell>
          <cell r="D2025">
            <v>2.49</v>
          </cell>
          <cell r="E2025">
            <v>7.54</v>
          </cell>
          <cell r="F2025">
            <v>10.03</v>
          </cell>
        </row>
        <row r="2026">
          <cell r="A2026">
            <v>261305</v>
          </cell>
          <cell r="B2026" t="str">
            <v>EMASSAMENTO ACRÍLICO 1 DEMÃO EM PAREDE</v>
          </cell>
          <cell r="C2026" t="str">
            <v>m2</v>
          </cell>
          <cell r="D2026">
            <v>1.6</v>
          </cell>
          <cell r="E2026">
            <v>5.24</v>
          </cell>
          <cell r="F2026">
            <v>6.84</v>
          </cell>
        </row>
        <row r="2027">
          <cell r="A2027">
            <v>261306</v>
          </cell>
          <cell r="B2027" t="str">
            <v>PINTURA PVA LATEX 1 DEMAO SEM SELADOR</v>
          </cell>
          <cell r="C2027" t="str">
            <v>m2</v>
          </cell>
          <cell r="D2027">
            <v>1.03</v>
          </cell>
          <cell r="E2027">
            <v>2.27</v>
          </cell>
          <cell r="F2027">
            <v>3.3</v>
          </cell>
        </row>
        <row r="2028">
          <cell r="A2028">
            <v>261307</v>
          </cell>
          <cell r="B2028" t="str">
            <v>PINTURA PVA LATEX 2 DEMAOS SEM SELADOR</v>
          </cell>
          <cell r="C2028" t="str">
            <v>m2</v>
          </cell>
          <cell r="D2028">
            <v>1.72</v>
          </cell>
          <cell r="E2028">
            <v>3.69</v>
          </cell>
          <cell r="F2028">
            <v>5.41</v>
          </cell>
        </row>
        <row r="2029">
          <cell r="A2029">
            <v>261308</v>
          </cell>
          <cell r="B2029" t="str">
            <v>PINTURA PVA LATEX 3 DEMAOS SEM SELADOR</v>
          </cell>
          <cell r="C2029" t="str">
            <v>m2</v>
          </cell>
          <cell r="D2029">
            <v>2.4</v>
          </cell>
          <cell r="E2029">
            <v>4.41</v>
          </cell>
          <cell r="F2029">
            <v>6.81</v>
          </cell>
        </row>
        <row r="2030">
          <cell r="A2030">
            <v>261401</v>
          </cell>
          <cell r="B2030" t="str">
            <v>EMASSAMENTO A OLEO EM PAREDES 2 DEMAOS</v>
          </cell>
          <cell r="C2030" t="str">
            <v>m2</v>
          </cell>
          <cell r="D2030">
            <v>4.09</v>
          </cell>
          <cell r="E2030">
            <v>7.54</v>
          </cell>
          <cell r="F2030">
            <v>11.63</v>
          </cell>
        </row>
        <row r="2031">
          <cell r="A2031">
            <v>261501</v>
          </cell>
          <cell r="B2031" t="str">
            <v>EMASSAMENTO/OLEO/ESQUADRIAS MADEIRA</v>
          </cell>
          <cell r="C2031" t="str">
            <v>m2</v>
          </cell>
          <cell r="D2031">
            <v>3.27</v>
          </cell>
          <cell r="E2031">
            <v>7.54</v>
          </cell>
          <cell r="F2031">
            <v>10.81</v>
          </cell>
        </row>
        <row r="2032">
          <cell r="A2032">
            <v>261502</v>
          </cell>
          <cell r="B2032" t="str">
            <v>PINT.ESMALTE S/ANTICOR 2 DEMAOS</v>
          </cell>
          <cell r="C2032" t="str">
            <v>m2</v>
          </cell>
          <cell r="D2032">
            <v>2.16</v>
          </cell>
          <cell r="E2032">
            <v>9.66</v>
          </cell>
          <cell r="F2032">
            <v>11.82</v>
          </cell>
        </row>
        <row r="2033">
          <cell r="A2033">
            <v>261503</v>
          </cell>
          <cell r="B2033" t="str">
            <v>PINT.ESMALTE 2 DEM. ESQ.FERRO (SEM FUNDO ANTICOR.)</v>
          </cell>
          <cell r="C2033" t="str">
            <v>m2</v>
          </cell>
          <cell r="D2033">
            <v>2.15</v>
          </cell>
          <cell r="E2033">
            <v>8.31</v>
          </cell>
          <cell r="F2033">
            <v>10.46</v>
          </cell>
        </row>
        <row r="2034">
          <cell r="A2034">
            <v>261504</v>
          </cell>
          <cell r="B2034" t="str">
            <v>PINTURA ESMALTE 1 DEMÃO ESQUADRIA METALICA S/FUNDO ANTICORR.</v>
          </cell>
          <cell r="C2034" t="str">
            <v>m2</v>
          </cell>
          <cell r="D2034">
            <v>1.12</v>
          </cell>
          <cell r="E2034">
            <v>6.22</v>
          </cell>
          <cell r="F2034">
            <v>7.34</v>
          </cell>
        </row>
        <row r="2035">
          <cell r="A2035">
            <v>261548</v>
          </cell>
          <cell r="B2035" t="str">
            <v>PINTURA ESMALTE 1 DEMÃO EM PAREDE SEM SELADOR</v>
          </cell>
          <cell r="C2035" t="str">
            <v>m2</v>
          </cell>
          <cell r="D2035">
            <v>1.8</v>
          </cell>
          <cell r="E2035">
            <v>3.41</v>
          </cell>
          <cell r="F2035">
            <v>5.21</v>
          </cell>
        </row>
        <row r="2036">
          <cell r="A2036">
            <v>261550</v>
          </cell>
          <cell r="B2036" t="str">
            <v>PINT.ESMALTE SINT.PAREDES - 2 DEM.C/SELADOR</v>
          </cell>
          <cell r="C2036" t="str">
            <v>m2</v>
          </cell>
          <cell r="D2036">
            <v>3.62</v>
          </cell>
          <cell r="E2036">
            <v>5.78</v>
          </cell>
          <cell r="F2036">
            <v>9.4</v>
          </cell>
        </row>
        <row r="2037">
          <cell r="A2037">
            <v>261560</v>
          </cell>
          <cell r="B2037" t="str">
            <v>PINTURA ESMALTE SINTETICO 2 DEMÃOS EM ESQ. MADEIRA</v>
          </cell>
          <cell r="C2037" t="str">
            <v>m2</v>
          </cell>
          <cell r="D2037">
            <v>4.29</v>
          </cell>
          <cell r="E2037">
            <v>9.66</v>
          </cell>
          <cell r="F2037">
            <v>13.95</v>
          </cell>
        </row>
        <row r="2038">
          <cell r="A2038">
            <v>261602</v>
          </cell>
          <cell r="B2038" t="str">
            <v>PINT.ESMALTE/ESQUAD.FERRO C/FUNDO ANTICOR.</v>
          </cell>
          <cell r="C2038" t="str">
            <v>m2</v>
          </cell>
          <cell r="D2038">
            <v>3.25</v>
          </cell>
          <cell r="E2038">
            <v>9.66</v>
          </cell>
          <cell r="F2038">
            <v>12.91</v>
          </cell>
        </row>
        <row r="2039">
          <cell r="A2039">
            <v>261603</v>
          </cell>
          <cell r="B2039" t="str">
            <v>PINT.GRAFITE ESQUAD.FERRO (DUPLA FUNÇÃO - FUNDO E ACABAMENTO)</v>
          </cell>
          <cell r="C2039" t="str">
            <v>m2</v>
          </cell>
          <cell r="D2039">
            <v>2.23</v>
          </cell>
          <cell r="E2039">
            <v>9.66</v>
          </cell>
          <cell r="F2039">
            <v>11.89</v>
          </cell>
        </row>
        <row r="2040">
          <cell r="A2040">
            <v>261604</v>
          </cell>
          <cell r="B2040" t="str">
            <v>PINTURA TINTA INCOLOR COM BRILHO UMA DEMAO</v>
          </cell>
          <cell r="C2040" t="str">
            <v>m2</v>
          </cell>
          <cell r="D2040">
            <v>1.96</v>
          </cell>
          <cell r="E2040">
            <v>2.45</v>
          </cell>
          <cell r="F2040">
            <v>4.41</v>
          </cell>
        </row>
        <row r="2041">
          <cell r="A2041">
            <v>261605</v>
          </cell>
          <cell r="B2041" t="str">
            <v>PINTURA DE QUADRO NEGRO C/EMASSAM.</v>
          </cell>
          <cell r="C2041" t="str">
            <v>Un</v>
          </cell>
          <cell r="D2041">
            <v>59.3</v>
          </cell>
          <cell r="E2041">
            <v>103.86</v>
          </cell>
          <cell r="F2041">
            <v>163.16</v>
          </cell>
        </row>
        <row r="2042">
          <cell r="A2042">
            <v>261607</v>
          </cell>
          <cell r="B2042" t="str">
            <v>PINTURA CERAMICA P/BEIRAL</v>
          </cell>
          <cell r="C2042" t="str">
            <v>m2</v>
          </cell>
          <cell r="D2042">
            <v>2.47</v>
          </cell>
          <cell r="E2042">
            <v>28.52</v>
          </cell>
          <cell r="F2042">
            <v>30.99</v>
          </cell>
        </row>
        <row r="2043">
          <cell r="A2043">
            <v>261608</v>
          </cell>
          <cell r="B2043" t="str">
            <v>PINTURA C/BORRACHA CLORADA 2 DEMAOS</v>
          </cell>
          <cell r="C2043" t="str">
            <v>m2</v>
          </cell>
          <cell r="D2043">
            <v>3.69</v>
          </cell>
          <cell r="E2043">
            <v>11.2</v>
          </cell>
          <cell r="F2043">
            <v>14.89</v>
          </cell>
        </row>
        <row r="2044">
          <cell r="A2044">
            <v>261609</v>
          </cell>
          <cell r="B2044" t="str">
            <v>PINTURA ESMALTE ALQUIDICO ESTR.METALICA 2 DEMAOS</v>
          </cell>
          <cell r="C2044" t="str">
            <v>m2</v>
          </cell>
          <cell r="D2044">
            <v>4.63</v>
          </cell>
          <cell r="E2044">
            <v>2.56</v>
          </cell>
          <cell r="F2044">
            <v>7.19</v>
          </cell>
        </row>
        <row r="2045">
          <cell r="A2045">
            <v>261610</v>
          </cell>
          <cell r="B2045" t="str">
            <v>PINTURA ESMALTE ALQUIDICO EST.METALICA 1 DEMAO</v>
          </cell>
          <cell r="C2045" t="str">
            <v>m2</v>
          </cell>
          <cell r="D2045">
            <v>2.97</v>
          </cell>
          <cell r="E2045">
            <v>1.54</v>
          </cell>
          <cell r="F2045">
            <v>4.51</v>
          </cell>
        </row>
        <row r="2046">
          <cell r="A2046">
            <v>261611</v>
          </cell>
          <cell r="B2046" t="str">
            <v>PINTURA  ALQUÍDICA BRILHANTE DUPLA FUNÇÃO 2 DEMÃOS = 50 MÍCRONS</v>
          </cell>
          <cell r="C2046" t="str">
            <v>m2</v>
          </cell>
          <cell r="D2046">
            <v>4.89</v>
          </cell>
          <cell r="E2046">
            <v>2.56</v>
          </cell>
          <cell r="F2046">
            <v>7.45</v>
          </cell>
        </row>
        <row r="2047">
          <cell r="A2047">
            <v>261620</v>
          </cell>
          <cell r="B2047" t="str">
            <v>LETREIRO MÉDIO A GRANDE PORTE EM PAREDE FEITO A PINCEL</v>
          </cell>
          <cell r="C2047" t="str">
            <v>m2</v>
          </cell>
          <cell r="D2047">
            <v>1.38</v>
          </cell>
          <cell r="E2047">
            <v>85.16</v>
          </cell>
          <cell r="F2047">
            <v>86.54</v>
          </cell>
        </row>
        <row r="2048">
          <cell r="A2048">
            <v>261623</v>
          </cell>
          <cell r="B2048" t="str">
            <v>LETREIRO PEQ.PORTE A PINCEL EM PAREDE E PORTAS</v>
          </cell>
          <cell r="C2048" t="str">
            <v>m2</v>
          </cell>
          <cell r="D2048">
            <v>2.07</v>
          </cell>
          <cell r="E2048">
            <v>196.86</v>
          </cell>
          <cell r="F2048">
            <v>198.93</v>
          </cell>
        </row>
        <row r="2049">
          <cell r="A2049">
            <v>261700</v>
          </cell>
          <cell r="B2049" t="str">
            <v>DEMARC.QUADRA/VAGAS TINTA POLIESPORTIVA</v>
          </cell>
          <cell r="C2049" t="str">
            <v>ML</v>
          </cell>
          <cell r="D2049">
            <v>0.97</v>
          </cell>
          <cell r="E2049">
            <v>6.52</v>
          </cell>
          <cell r="F2049">
            <v>7.49</v>
          </cell>
        </row>
        <row r="2050">
          <cell r="A2050">
            <v>261701</v>
          </cell>
          <cell r="B2050" t="str">
            <v>DEMARC.QUADRA/VAGAS TINTA BOR.CLORADA</v>
          </cell>
          <cell r="C2050" t="str">
            <v>ML</v>
          </cell>
          <cell r="D2050">
            <v>1.2</v>
          </cell>
          <cell r="E2050">
            <v>6.52</v>
          </cell>
          <cell r="F2050">
            <v>7.72</v>
          </cell>
        </row>
        <row r="2051">
          <cell r="A2051">
            <v>261703</v>
          </cell>
          <cell r="B2051" t="str">
            <v>PINT.POLIESPORTIVA - 2 DEM.(PISOS E CIMENTADOS)</v>
          </cell>
          <cell r="C2051" t="str">
            <v>m2</v>
          </cell>
          <cell r="D2051">
            <v>1.68</v>
          </cell>
          <cell r="E2051">
            <v>5.78</v>
          </cell>
          <cell r="F2051">
            <v>7.46</v>
          </cell>
        </row>
        <row r="2052">
          <cell r="A2052">
            <v>189</v>
          </cell>
          <cell r="B2052" t="str">
            <v>DIVERSOS</v>
          </cell>
        </row>
        <row r="2053">
          <cell r="A2053">
            <v>270000</v>
          </cell>
          <cell r="B2053" t="str">
            <v>DIVERSOS</v>
          </cell>
          <cell r="D2053">
            <v>0</v>
          </cell>
          <cell r="E2053">
            <v>0</v>
          </cell>
          <cell r="F2053">
            <v>0</v>
          </cell>
        </row>
        <row r="2054">
          <cell r="A2054">
            <v>270105</v>
          </cell>
          <cell r="B2054" t="str">
            <v>PLANTIO GRAMA BATATAIS PLACA C/IRRIG.P/CAMPO FUTEBOL (OC) A&lt;11.000M2</v>
          </cell>
          <cell r="C2054" t="str">
            <v>m2</v>
          </cell>
          <cell r="D2054">
            <v>7</v>
          </cell>
          <cell r="E2054">
            <v>0</v>
          </cell>
          <cell r="F2054">
            <v>7</v>
          </cell>
        </row>
        <row r="2055">
          <cell r="A2055">
            <v>270202</v>
          </cell>
          <cell r="B2055" t="str">
            <v>PLANTIO GRAMA BATATAIS MUDA C/IRRIG.E TERRA VEG.(OC) A&lt;11.000M2</v>
          </cell>
          <cell r="C2055" t="str">
            <v>m2</v>
          </cell>
          <cell r="D2055">
            <v>1.3</v>
          </cell>
          <cell r="E2055">
            <v>7.06</v>
          </cell>
          <cell r="F2055">
            <v>8.36</v>
          </cell>
        </row>
        <row r="2056">
          <cell r="A2056">
            <v>270205</v>
          </cell>
          <cell r="B2056" t="str">
            <v>GRADE PROTECAO 50X50CM EM CAIBRO COM H=1,70M E RIPAS ESPAÇADAS EM 10CM - PARA MUDA DE ARVORE</v>
          </cell>
          <cell r="C2056" t="str">
            <v>Un</v>
          </cell>
          <cell r="D2056">
            <v>92.08</v>
          </cell>
          <cell r="E2056">
            <v>28.52</v>
          </cell>
          <cell r="F2056">
            <v>120.6</v>
          </cell>
        </row>
        <row r="2057">
          <cell r="A2057">
            <v>270206</v>
          </cell>
          <cell r="B2057" t="str">
            <v>IRRIGACAO P/30 DIAS / AREA PLANTADA</v>
          </cell>
          <cell r="C2057" t="str">
            <v>m2</v>
          </cell>
          <cell r="D2057">
            <v>0.63</v>
          </cell>
          <cell r="E2057">
            <v>0.76</v>
          </cell>
          <cell r="F2057">
            <v>1.39</v>
          </cell>
        </row>
        <row r="2058">
          <cell r="A2058">
            <v>270207</v>
          </cell>
          <cell r="B2058" t="str">
            <v>PLANTIO GRAMA BATATAIS PLACA C/IRRIG.ADUBO,TER.VEG.(OC) A&lt;11.000M2</v>
          </cell>
          <cell r="C2058" t="str">
            <v>m2</v>
          </cell>
          <cell r="D2058">
            <v>3.41</v>
          </cell>
          <cell r="E2058">
            <v>5.32</v>
          </cell>
          <cell r="F2058">
            <v>8.73</v>
          </cell>
        </row>
        <row r="2059">
          <cell r="A2059">
            <v>270210</v>
          </cell>
          <cell r="B2059" t="str">
            <v>PLANTIO GRAMA ESMERALDA PLACA C/ IRRIG., ADUBO,TERRA VEGETAL (O.C.) A&lt; 11.000,00M2</v>
          </cell>
          <cell r="C2059" t="str">
            <v>m2</v>
          </cell>
          <cell r="D2059">
            <v>4.57</v>
          </cell>
          <cell r="E2059">
            <v>4.79</v>
          </cell>
          <cell r="F2059">
            <v>9.36</v>
          </cell>
        </row>
        <row r="2060">
          <cell r="A2060" t="str">
            <v>Código auxiliar</v>
          </cell>
          <cell r="B2060" t="str">
            <v>Serviço</v>
          </cell>
          <cell r="C2060" t="str">
            <v>Unidade</v>
          </cell>
          <cell r="D2060" t="str">
            <v>Material</v>
          </cell>
          <cell r="E2060" t="str">
            <v>Mão-de-obra</v>
          </cell>
          <cell r="F2060" t="str">
            <v>Total</v>
          </cell>
        </row>
        <row r="2061">
          <cell r="A2061">
            <v>270211</v>
          </cell>
          <cell r="B2061" t="str">
            <v>ABERTURA DE CAVA 60X60X60CM C/ ADUBAÇÃO E PLANTIO DE FOLHAGEM, ARBUSTO, ÁRVORE OU PALMEIRA C/ H=0,50 A 0,70M - EXCLUSO O CUSTO DE AQUISIÇÃO DA MUDA</v>
          </cell>
          <cell r="C2061" t="str">
            <v>un</v>
          </cell>
          <cell r="D2061">
            <v>0.68</v>
          </cell>
          <cell r="E2061">
            <v>9.71</v>
          </cell>
          <cell r="F2061">
            <v>10.39</v>
          </cell>
        </row>
        <row r="2062">
          <cell r="A2062">
            <v>270212</v>
          </cell>
          <cell r="B2062" t="str">
            <v>ABERTURA DE CAVA 80X80X80CM C/ ADUBAÇÃO E PLANTIO DE ARBUSTO, ÁRVORE OU PALMEIRA C/ H=0,70 A 2,00M - EXCLUSO O CUSTO DE AQUISIÇÃO DA MUDA</v>
          </cell>
          <cell r="C2062" t="str">
            <v>un</v>
          </cell>
          <cell r="D2062">
            <v>4.12</v>
          </cell>
          <cell r="E2062">
            <v>23.43</v>
          </cell>
          <cell r="F2062">
            <v>27.55</v>
          </cell>
        </row>
        <row r="2063">
          <cell r="A2063">
            <v>270213</v>
          </cell>
          <cell r="B2063" t="str">
            <v>PREPARAÇÃO C/ ADUBAÇÃO DO TERRENO EM FORMA DE CANTEIRO E PLANTIO DE FORRAÇÃO AMBOS C/PROFUNDIDADE DE 30 CM - EXCLUSO O CUSTO DE AQUISIÇÃO DA MUDA</v>
          </cell>
          <cell r="C2063" t="str">
            <v>m2</v>
          </cell>
          <cell r="D2063">
            <v>0.85</v>
          </cell>
          <cell r="E2063">
            <v>10.83</v>
          </cell>
          <cell r="F2063">
            <v>11.68</v>
          </cell>
        </row>
        <row r="2064">
          <cell r="A2064">
            <v>270215</v>
          </cell>
          <cell r="B2064" t="str">
            <v>PAVIMENTO EM CONCRETO TIPO CONCREGRAMA/PISOGRAMA/PATIOGRAMA ( PLANTIO DA GRAMA INCLUSO)</v>
          </cell>
          <cell r="C2064" t="str">
            <v>m2</v>
          </cell>
          <cell r="D2064">
            <v>34.85</v>
          </cell>
          <cell r="E2064">
            <v>6.43</v>
          </cell>
          <cell r="F2064">
            <v>41.28</v>
          </cell>
        </row>
        <row r="2065">
          <cell r="A2065">
            <v>270230</v>
          </cell>
          <cell r="B2065" t="str">
            <v>PAVIMENTO INTERTRAVADO ESPESSURA DE 4CM E FCK = 20 MPA</v>
          </cell>
          <cell r="C2065" t="str">
            <v>m2</v>
          </cell>
          <cell r="D2065">
            <v>25.61</v>
          </cell>
          <cell r="E2065">
            <v>7.11</v>
          </cell>
          <cell r="F2065">
            <v>32.72</v>
          </cell>
        </row>
        <row r="2066">
          <cell r="A2066">
            <v>270232</v>
          </cell>
          <cell r="B2066" t="str">
            <v>PAVIMENTO INTERTRAVADO ESPESSURA DE 6CM E FCK = 35 MPA</v>
          </cell>
          <cell r="C2066" t="str">
            <v>m2</v>
          </cell>
          <cell r="D2066">
            <v>32.45</v>
          </cell>
          <cell r="E2066">
            <v>7.11</v>
          </cell>
          <cell r="F2066">
            <v>39.56</v>
          </cell>
        </row>
        <row r="2067">
          <cell r="A2067">
            <v>270234</v>
          </cell>
          <cell r="B2067" t="str">
            <v>PAVIMENTO INTERTRAVADO ESPESSURA DE 8CM E FCK = 35 MPA</v>
          </cell>
          <cell r="C2067" t="str">
            <v>m2</v>
          </cell>
          <cell r="D2067">
            <v>40.05</v>
          </cell>
          <cell r="E2067">
            <v>7.11</v>
          </cell>
          <cell r="F2067">
            <v>47.16</v>
          </cell>
        </row>
        <row r="2068">
          <cell r="A2068">
            <v>270236</v>
          </cell>
          <cell r="B2068" t="str">
            <v>PAVIMENTO INTERTRAVADO ESPESSURA DE 10CM E FCK = 35 MPA</v>
          </cell>
          <cell r="C2068" t="str">
            <v>m2</v>
          </cell>
          <cell r="D2068">
            <v>45.15</v>
          </cell>
          <cell r="E2068">
            <v>7.11</v>
          </cell>
          <cell r="F2068">
            <v>52.26</v>
          </cell>
        </row>
        <row r="2069">
          <cell r="A2069">
            <v>270310</v>
          </cell>
          <cell r="B2069" t="str">
            <v>MURO DE ALVENARIA TIJOLO FURADO 1/2 VEZ ( H=2,00M) COM FUNDAÇÃO - SEM REVESTIMENTOS (PADRÃO AGETOP)</v>
          </cell>
          <cell r="C2069" t="str">
            <v>m2</v>
          </cell>
          <cell r="D2069">
            <v>38.51</v>
          </cell>
          <cell r="E2069">
            <v>32.64</v>
          </cell>
          <cell r="F2069">
            <v>71.15</v>
          </cell>
        </row>
        <row r="2070">
          <cell r="A2070">
            <v>270312</v>
          </cell>
          <cell r="B2070" t="str">
            <v>MURO DE ALVENARIA TIJOLO FURADO 1/2 VEZ ( H=2,50M) COM FUNDAÇÃO - SEM REVESTIMENTOS (PADRÃO AGETOP)</v>
          </cell>
          <cell r="C2070" t="str">
            <v>m2</v>
          </cell>
          <cell r="D2070">
            <v>37.05</v>
          </cell>
          <cell r="E2070">
            <v>32.23</v>
          </cell>
          <cell r="F2070">
            <v>69.28</v>
          </cell>
        </row>
        <row r="2071">
          <cell r="A2071">
            <v>270314</v>
          </cell>
          <cell r="B2071" t="str">
            <v>MURO DE ALVENARIA TIJOLO FURADO 1/2 VEZ ( H=3,00M) COM FUNDAÇÃO - SEM REVESTIMENTOS (PADRÃO AGETOP)</v>
          </cell>
          <cell r="C2071" t="str">
            <v>m2</v>
          </cell>
          <cell r="D2071">
            <v>38.1</v>
          </cell>
          <cell r="E2071">
            <v>32.84</v>
          </cell>
          <cell r="F2071">
            <v>70.94</v>
          </cell>
        </row>
        <row r="2072">
          <cell r="A2072">
            <v>270501</v>
          </cell>
          <cell r="B2072" t="str">
            <v>LIMPEZA FINAL DE OBRA - (OBRAS CIVIS)</v>
          </cell>
          <cell r="C2072" t="str">
            <v>m2</v>
          </cell>
          <cell r="D2072">
            <v>0.04</v>
          </cell>
          <cell r="E2072">
            <v>1.02</v>
          </cell>
          <cell r="F2072">
            <v>1.06</v>
          </cell>
        </row>
        <row r="2073">
          <cell r="A2073">
            <v>270502</v>
          </cell>
          <cell r="B2073" t="str">
            <v>LIMPEZA C/ACIDO MURIATICO (1:6)</v>
          </cell>
          <cell r="C2073" t="str">
            <v>m2</v>
          </cell>
          <cell r="D2073">
            <v>0.3</v>
          </cell>
          <cell r="E2073">
            <v>2.65</v>
          </cell>
          <cell r="F2073">
            <v>2.95</v>
          </cell>
        </row>
        <row r="2074">
          <cell r="A2074">
            <v>270503</v>
          </cell>
          <cell r="B2074" t="str">
            <v>PAVIMENTO INTERTRAVADO SEXTAVADO (BLOKRET) - 8 CM PRE-FABR.FCK 22 MPA</v>
          </cell>
          <cell r="C2074" t="str">
            <v>m2</v>
          </cell>
          <cell r="D2074">
            <v>38.65</v>
          </cell>
          <cell r="E2074">
            <v>7.11</v>
          </cell>
          <cell r="F2074">
            <v>45.76</v>
          </cell>
        </row>
        <row r="2075">
          <cell r="A2075">
            <v>270504</v>
          </cell>
          <cell r="B2075" t="str">
            <v>PAVIMENTO INTERTRAVADO SEXTAVADO (BLOKRET) - 6 CM PRE-FABR.FCK 18 MPA</v>
          </cell>
          <cell r="C2075" t="str">
            <v>m2</v>
          </cell>
          <cell r="D2075">
            <v>31.65</v>
          </cell>
          <cell r="E2075">
            <v>7.11</v>
          </cell>
          <cell r="F2075">
            <v>38.76</v>
          </cell>
        </row>
        <row r="2076">
          <cell r="A2076">
            <v>270601</v>
          </cell>
          <cell r="B2076" t="str">
            <v>PAVIMENTO INTERTRAVADO SEXTAVADO (BLOKRET) - 10 CM FCK=35 MPA PRE- FABR.</v>
          </cell>
          <cell r="C2076" t="str">
            <v>m2</v>
          </cell>
          <cell r="D2076">
            <v>49.03</v>
          </cell>
          <cell r="E2076">
            <v>7.11</v>
          </cell>
          <cell r="F2076">
            <v>56.14</v>
          </cell>
        </row>
        <row r="2077">
          <cell r="A2077">
            <v>270602</v>
          </cell>
          <cell r="B2077" t="str">
            <v>CALCAMENTO COM PARALELEPIPEDO</v>
          </cell>
          <cell r="C2077" t="str">
            <v>m2</v>
          </cell>
          <cell r="D2077">
            <v>60.3</v>
          </cell>
          <cell r="E2077">
            <v>9.39</v>
          </cell>
          <cell r="F2077">
            <v>69.69</v>
          </cell>
        </row>
        <row r="2078">
          <cell r="A2078">
            <v>270603</v>
          </cell>
          <cell r="B2078" t="str">
            <v>REDE PROTECAO DE NYLON COM GANCHOS E BUCHAS S8</v>
          </cell>
          <cell r="C2078" t="str">
            <v>m2</v>
          </cell>
          <cell r="D2078">
            <v>16.5</v>
          </cell>
          <cell r="E2078">
            <v>2.08</v>
          </cell>
          <cell r="F2078">
            <v>18.58</v>
          </cell>
        </row>
        <row r="2079">
          <cell r="A2079">
            <v>270619</v>
          </cell>
          <cell r="B2079" t="str">
            <v>ARAME FARPADO 3 FIOS EM ALAMBRADO/MURO EXISTENTE</v>
          </cell>
          <cell r="C2079" t="str">
            <v>M</v>
          </cell>
          <cell r="D2079">
            <v>1.16</v>
          </cell>
          <cell r="E2079">
            <v>1.8</v>
          </cell>
          <cell r="F2079">
            <v>2.96</v>
          </cell>
        </row>
        <row r="2080">
          <cell r="A2080">
            <v>270620</v>
          </cell>
          <cell r="B2080" t="str">
            <v>ALAM.POSTE CONC.TB.IND.2a.OPCAO 2"#2,28 DUP.T 150X7M</v>
          </cell>
          <cell r="C2080" t="str">
            <v>m2</v>
          </cell>
          <cell r="D2080">
            <v>23.29</v>
          </cell>
          <cell r="E2080">
            <v>13.27</v>
          </cell>
          <cell r="F2080">
            <v>36.56</v>
          </cell>
        </row>
        <row r="2081">
          <cell r="A2081">
            <v>270621</v>
          </cell>
          <cell r="B2081" t="str">
            <v>ALAMB.TUBO IND.2"#2,28- TELA #12 QD.ESP.EXIST.S/PINT.</v>
          </cell>
          <cell r="C2081" t="str">
            <v>m2</v>
          </cell>
          <cell r="D2081">
            <v>29.45</v>
          </cell>
          <cell r="E2081">
            <v>52.76</v>
          </cell>
          <cell r="F2081">
            <v>82.21</v>
          </cell>
        </row>
        <row r="2082">
          <cell r="A2082">
            <v>270701</v>
          </cell>
          <cell r="B2082" t="str">
            <v>ALAMBRADO CANO FERRO GALVANIZADO 2" E TELA H=2M PADRÃO AGETOP</v>
          </cell>
          <cell r="C2082" t="str">
            <v>ML</v>
          </cell>
          <cell r="D2082">
            <v>231.09</v>
          </cell>
          <cell r="E2082">
            <v>40.15</v>
          </cell>
          <cell r="F2082">
            <v>271.24</v>
          </cell>
        </row>
        <row r="2083">
          <cell r="A2083">
            <v>270702</v>
          </cell>
          <cell r="B2083" t="str">
            <v>ALAMBRADO C/POSTE DE CONCRETO E CINTA ARMADA PD.AGETOP</v>
          </cell>
          <cell r="C2083" t="str">
            <v>m</v>
          </cell>
          <cell r="D2083">
            <v>48.37</v>
          </cell>
          <cell r="E2083">
            <v>37.79</v>
          </cell>
          <cell r="F2083">
            <v>86.16</v>
          </cell>
        </row>
        <row r="2084">
          <cell r="A2084">
            <v>270703</v>
          </cell>
          <cell r="B2084" t="str">
            <v>CERCA EM MADEIRA DE LEI COM H=1,50M E 9 FIOS DE ARAME FARPADO - POSTE ESTICADOR A CADA 16M</v>
          </cell>
          <cell r="C2084" t="str">
            <v>ML</v>
          </cell>
          <cell r="D2084">
            <v>29.74</v>
          </cell>
          <cell r="E2084">
            <v>11.61</v>
          </cell>
          <cell r="F2084">
            <v>41.35</v>
          </cell>
        </row>
        <row r="2085">
          <cell r="A2085">
            <v>270704</v>
          </cell>
          <cell r="B2085" t="str">
            <v>CERCA PROVISÓRIA EM MADEIRA ROLIÇA ( EUCALIPTO SEM TRATAMENTO) H = 1, 50M, COM 9 FIOS DE ARAME FARPADO - ESTICADOR A CADA 16M</v>
          </cell>
          <cell r="C2085" t="str">
            <v>ML</v>
          </cell>
          <cell r="D2085">
            <v>5.27</v>
          </cell>
          <cell r="E2085">
            <v>10.46</v>
          </cell>
          <cell r="F2085">
            <v>15.73</v>
          </cell>
        </row>
        <row r="2086">
          <cell r="A2086">
            <v>270706</v>
          </cell>
          <cell r="B2086" t="str">
            <v>ALAMB.PROT.CANO GALV.2"H=4.4 M PINTADO</v>
          </cell>
          <cell r="C2086" t="str">
            <v>ML</v>
          </cell>
          <cell r="D2086">
            <v>357.09</v>
          </cell>
          <cell r="E2086">
            <v>65.47</v>
          </cell>
          <cell r="F2086">
            <v>422.56</v>
          </cell>
        </row>
        <row r="2087">
          <cell r="A2087">
            <v>270802</v>
          </cell>
          <cell r="B2087" t="str">
            <v>MASTRO P/BANDEIRA FERRO GALVANIZADO 3UN (ASSENT.PINTADO)</v>
          </cell>
          <cell r="C2087" t="str">
            <v>CJ</v>
          </cell>
          <cell r="D2087">
            <v>770.81</v>
          </cell>
          <cell r="E2087">
            <v>152.82</v>
          </cell>
          <cell r="F2087">
            <v>923.63</v>
          </cell>
        </row>
        <row r="2088">
          <cell r="A2088">
            <v>270804</v>
          </cell>
          <cell r="B2088" t="str">
            <v>PLACA DE INAUGURACAO ACO ESCOVADO 80 X 120 CM</v>
          </cell>
          <cell r="C2088" t="str">
            <v>un</v>
          </cell>
          <cell r="D2088">
            <v>1090.32</v>
          </cell>
          <cell r="E2088">
            <v>3.57</v>
          </cell>
          <cell r="F2088">
            <v>1093.89</v>
          </cell>
        </row>
        <row r="2089">
          <cell r="A2089">
            <v>270805</v>
          </cell>
          <cell r="B2089" t="str">
            <v>PLACA DE INAUGURAÇÃO EM DURALUMÍNIO 42 X 60 CM</v>
          </cell>
          <cell r="C2089" t="str">
            <v>Un</v>
          </cell>
          <cell r="D2089">
            <v>320.32</v>
          </cell>
          <cell r="E2089">
            <v>3.57</v>
          </cell>
          <cell r="F2089">
            <v>323.89</v>
          </cell>
        </row>
        <row r="2090">
          <cell r="A2090">
            <v>270806</v>
          </cell>
          <cell r="B2090" t="str">
            <v>PLACA DE INAUGURAÇÃO EM DURALUMÍNIO 80 X 60 CM</v>
          </cell>
          <cell r="C2090" t="str">
            <v>Un</v>
          </cell>
          <cell r="D2090">
            <v>550.32</v>
          </cell>
          <cell r="E2090">
            <v>3.57</v>
          </cell>
          <cell r="F2090">
            <v>553.89</v>
          </cell>
        </row>
        <row r="2091">
          <cell r="A2091">
            <v>270807</v>
          </cell>
          <cell r="B2091" t="str">
            <v>PLACA INAUGURACAO ACO INOXIDAVEL (60X40)</v>
          </cell>
          <cell r="C2091" t="str">
            <v>Un</v>
          </cell>
          <cell r="D2091">
            <v>260</v>
          </cell>
          <cell r="E2091">
            <v>6.11</v>
          </cell>
          <cell r="F2091">
            <v>266.11</v>
          </cell>
        </row>
        <row r="2092">
          <cell r="A2092">
            <v>270808</v>
          </cell>
          <cell r="B2092" t="str">
            <v>PLACA INAUGURACAO ACO INOXIDAVEL (40 X 25)</v>
          </cell>
          <cell r="C2092" t="str">
            <v>Un</v>
          </cell>
          <cell r="D2092">
            <v>110</v>
          </cell>
          <cell r="E2092">
            <v>6.11</v>
          </cell>
          <cell r="F2092">
            <v>116.11</v>
          </cell>
        </row>
        <row r="2093">
          <cell r="A2093">
            <v>270809</v>
          </cell>
          <cell r="B2093" t="str">
            <v>PLACA DE INAUGURACAO ACO ESCOVADO 42X60 CM</v>
          </cell>
          <cell r="C2093" t="str">
            <v>Un</v>
          </cell>
          <cell r="D2093">
            <v>260.32</v>
          </cell>
          <cell r="E2093">
            <v>3.57</v>
          </cell>
          <cell r="F2093">
            <v>263.89</v>
          </cell>
        </row>
        <row r="2094">
          <cell r="A2094">
            <v>270810</v>
          </cell>
          <cell r="B2094" t="str">
            <v>PLACA DE INAUGURACAO ACO ESCOVADO 80 X 60 CM</v>
          </cell>
          <cell r="C2094" t="str">
            <v>Un</v>
          </cell>
          <cell r="D2094">
            <v>420.32</v>
          </cell>
          <cell r="E2094">
            <v>3.57</v>
          </cell>
          <cell r="F2094">
            <v>423.89</v>
          </cell>
        </row>
        <row r="2095">
          <cell r="A2095">
            <v>270811</v>
          </cell>
          <cell r="B2095" t="str">
            <v>OBELISCO P/PLACA DE INAUGURACAO - PADRAO AGETOP</v>
          </cell>
          <cell r="C2095" t="str">
            <v>Un</v>
          </cell>
          <cell r="D2095">
            <v>109.03</v>
          </cell>
          <cell r="E2095">
            <v>304.71</v>
          </cell>
          <cell r="F2095">
            <v>413.74</v>
          </cell>
        </row>
        <row r="2096">
          <cell r="A2096">
            <v>270889</v>
          </cell>
          <cell r="B2096" t="str">
            <v>SUP.PAD.TAB.BASQUETE "U" ENREJECIDO- 2 UN (ASSENT.PINT.)</v>
          </cell>
          <cell r="C2096" t="str">
            <v>CJ</v>
          </cell>
          <cell r="D2096">
            <v>3427.03</v>
          </cell>
          <cell r="E2096">
            <v>859.06</v>
          </cell>
          <cell r="F2096">
            <v>4286.09</v>
          </cell>
        </row>
        <row r="2097">
          <cell r="A2097">
            <v>270890</v>
          </cell>
          <cell r="B2097" t="str">
            <v>SUP.ARTICULAVEL TUBO IND.P/TAB.BASQ.ASSENT.PINT.2 UN</v>
          </cell>
          <cell r="C2097" t="str">
            <v>CJ</v>
          </cell>
          <cell r="D2097">
            <v>4373.7</v>
          </cell>
          <cell r="E2097">
            <v>1576.95</v>
          </cell>
          <cell r="F2097">
            <v>5950.65</v>
          </cell>
        </row>
        <row r="2098">
          <cell r="A2098">
            <v>270891</v>
          </cell>
          <cell r="B2098" t="str">
            <v>SUP.TUBO INDUST. REMOVIVEL P/TAB.BASQ.ASSENT.PINTADA</v>
          </cell>
          <cell r="C2098" t="str">
            <v>CJ</v>
          </cell>
          <cell r="D2098">
            <v>2100.32</v>
          </cell>
          <cell r="E2098">
            <v>500.84</v>
          </cell>
          <cell r="F2098">
            <v>2601.16</v>
          </cell>
        </row>
        <row r="2099">
          <cell r="A2099">
            <v>270892</v>
          </cell>
          <cell r="B2099" t="str">
            <v>SUP. Fº Gº REMOVIVEL P/TAB.BASQ.ASSENT.PINTADA</v>
          </cell>
          <cell r="C2099" t="str">
            <v>CJ</v>
          </cell>
          <cell r="D2099">
            <v>4540.19</v>
          </cell>
          <cell r="E2099">
            <v>611.87</v>
          </cell>
          <cell r="F2099">
            <v>5152.06</v>
          </cell>
        </row>
        <row r="2100">
          <cell r="A2100">
            <v>271098</v>
          </cell>
          <cell r="B2100" t="str">
            <v>TAB.BASQ.2UN EST.MET.M.LEI ASSENT.PINT.ARO FLEXIVEL</v>
          </cell>
          <cell r="C2100" t="str">
            <v>CJ</v>
          </cell>
          <cell r="D2100">
            <v>1746.09</v>
          </cell>
          <cell r="E2100">
            <v>147.23</v>
          </cell>
          <cell r="F2100">
            <v>1893.32</v>
          </cell>
        </row>
        <row r="2101">
          <cell r="A2101">
            <v>271099</v>
          </cell>
          <cell r="B2101" t="str">
            <v>TAB.BASQ.2UN EST.MET./COMP.ASSENT.PINT.ARO METALICO</v>
          </cell>
          <cell r="C2101" t="str">
            <v>CJ</v>
          </cell>
          <cell r="D2101">
            <v>1091.74</v>
          </cell>
          <cell r="E2101">
            <v>147.23</v>
          </cell>
          <cell r="F2101">
            <v>1238.97</v>
          </cell>
        </row>
        <row r="2102">
          <cell r="A2102">
            <v>271100</v>
          </cell>
          <cell r="B2102" t="str">
            <v>TAB.BASQ.2UN EST.MET.COMP.ASSENT.PINTADA ARO FLEXIVEL</v>
          </cell>
          <cell r="C2102" t="str">
            <v>CJ</v>
          </cell>
          <cell r="D2102">
            <v>1713.25</v>
          </cell>
          <cell r="E2102">
            <v>147.23</v>
          </cell>
          <cell r="F2102">
            <v>1860.48</v>
          </cell>
        </row>
        <row r="2103">
          <cell r="A2103">
            <v>271101</v>
          </cell>
          <cell r="B2103" t="str">
            <v>TRAVES Fº Gº P/FUTEBOL SALÃO 2 UN PINTADAS - 3,00 x 2,00 m</v>
          </cell>
          <cell r="C2103" t="str">
            <v>CJ</v>
          </cell>
          <cell r="D2103">
            <v>1870.23</v>
          </cell>
          <cell r="E2103">
            <v>67.11</v>
          </cell>
          <cell r="F2103">
            <v>1937.34</v>
          </cell>
        </row>
        <row r="2104">
          <cell r="A2104">
            <v>271102</v>
          </cell>
          <cell r="B2104" t="str">
            <v>TAB.BASQ.2UN EST.MET.M.LEI ASSENT.PINT.ARO METAL.</v>
          </cell>
          <cell r="C2104" t="str">
            <v>CJ</v>
          </cell>
          <cell r="D2104">
            <v>1124.59</v>
          </cell>
          <cell r="E2104">
            <v>147.23</v>
          </cell>
          <cell r="F2104">
            <v>1271.82</v>
          </cell>
        </row>
        <row r="2105">
          <cell r="A2105">
            <v>271103</v>
          </cell>
          <cell r="B2105" t="str">
            <v>CONJUNTO PARA VOLEIBOL C/PINTURA (2 SUPORTES)</v>
          </cell>
          <cell r="C2105" t="str">
            <v>CJ</v>
          </cell>
          <cell r="D2105">
            <v>672</v>
          </cell>
          <cell r="E2105">
            <v>50.94</v>
          </cell>
          <cell r="F2105">
            <v>722.94</v>
          </cell>
        </row>
        <row r="2106">
          <cell r="A2106">
            <v>271105</v>
          </cell>
          <cell r="B2106" t="str">
            <v>TRAVES Fº Gº P/CAMPO FUT. 2 UN (ASSENT.PINTADAS) 7,32 X  2,44</v>
          </cell>
          <cell r="C2106" t="str">
            <v>CJ</v>
          </cell>
          <cell r="D2106">
            <v>3674.72</v>
          </cell>
          <cell r="E2106">
            <v>530.32</v>
          </cell>
          <cell r="F2106">
            <v>4205.04</v>
          </cell>
        </row>
        <row r="2107">
          <cell r="A2107">
            <v>271106</v>
          </cell>
          <cell r="B2107" t="str">
            <v>TRAVES Fº Gº P/CAMPO FUT.AREIA-2UN (ASSENT.PINT.) 2,00 X 5,00</v>
          </cell>
          <cell r="C2107" t="str">
            <v>CJ</v>
          </cell>
          <cell r="D2107">
            <v>2737.52</v>
          </cell>
          <cell r="E2107">
            <v>539.73</v>
          </cell>
          <cell r="F2107">
            <v>3277.25</v>
          </cell>
        </row>
        <row r="2108">
          <cell r="A2108">
            <v>271201</v>
          </cell>
          <cell r="B2108" t="str">
            <v>QUADRO DE GIZ (5,0X1,20 M C/EMBOÇO PINTURA COMPLETO)</v>
          </cell>
          <cell r="C2108" t="str">
            <v>Un</v>
          </cell>
          <cell r="D2108">
            <v>220.92</v>
          </cell>
          <cell r="E2108">
            <v>346.48</v>
          </cell>
          <cell r="F2108">
            <v>567.4</v>
          </cell>
        </row>
        <row r="2109">
          <cell r="A2109">
            <v>271204</v>
          </cell>
          <cell r="B2109" t="str">
            <v>QUADRO DE GIZ (1,36 X 6,20) ESC. 20 SALAS</v>
          </cell>
          <cell r="C2109" t="str">
            <v>Un</v>
          </cell>
          <cell r="D2109">
            <v>524.36</v>
          </cell>
          <cell r="E2109">
            <v>346.48</v>
          </cell>
          <cell r="F2109">
            <v>870.84</v>
          </cell>
        </row>
        <row r="2110">
          <cell r="A2110">
            <v>271208</v>
          </cell>
          <cell r="B2110" t="str">
            <v>QD.GIZ EMBOCO/LAM.MELAMINICO COMPL.-ESC.2000 6,87X1,39M</v>
          </cell>
          <cell r="C2110" t="str">
            <v>Un</v>
          </cell>
          <cell r="D2110">
            <v>507.07</v>
          </cell>
          <cell r="E2110">
            <v>599.73</v>
          </cell>
          <cell r="F2110">
            <v>1106.8</v>
          </cell>
        </row>
        <row r="2111">
          <cell r="A2111">
            <v>271210</v>
          </cell>
          <cell r="B2111" t="str">
            <v>QUADRO DE GIZ EMBOÇO/PINTURA COMPLETO</v>
          </cell>
          <cell r="C2111" t="str">
            <v>m2</v>
          </cell>
          <cell r="D2111">
            <v>36.78</v>
          </cell>
          <cell r="E2111">
            <v>57.75</v>
          </cell>
          <cell r="F2111">
            <v>94.53</v>
          </cell>
        </row>
        <row r="2112">
          <cell r="A2112">
            <v>271302</v>
          </cell>
          <cell r="B2112" t="str">
            <v>BASE DE BANCADAS AZULEJADA</v>
          </cell>
          <cell r="C2112" t="str">
            <v>ML</v>
          </cell>
          <cell r="D2112">
            <v>26.84</v>
          </cell>
          <cell r="E2112">
            <v>69.47</v>
          </cell>
          <cell r="F2112">
            <v>96.31</v>
          </cell>
        </row>
        <row r="2113">
          <cell r="A2113">
            <v>271303</v>
          </cell>
          <cell r="B2113" t="str">
            <v>BANCO DE CONCRETO POLIDO</v>
          </cell>
          <cell r="C2113" t="str">
            <v>ML</v>
          </cell>
          <cell r="D2113">
            <v>19.85</v>
          </cell>
          <cell r="E2113">
            <v>39.26</v>
          </cell>
          <cell r="F2113">
            <v>59.11</v>
          </cell>
        </row>
        <row r="2114">
          <cell r="A2114">
            <v>271304</v>
          </cell>
          <cell r="B2114" t="str">
            <v>BANCADA DE ARDOSIA POLIDA</v>
          </cell>
          <cell r="C2114" t="str">
            <v>m2</v>
          </cell>
          <cell r="D2114">
            <v>155.29</v>
          </cell>
          <cell r="E2114">
            <v>35</v>
          </cell>
          <cell r="F2114">
            <v>190.29</v>
          </cell>
        </row>
        <row r="2115">
          <cell r="A2115">
            <v>271305</v>
          </cell>
          <cell r="B2115" t="str">
            <v>BASE DE BANCADA REBOCADA</v>
          </cell>
          <cell r="C2115" t="str">
            <v>ML</v>
          </cell>
          <cell r="D2115">
            <v>11.67</v>
          </cell>
          <cell r="E2115">
            <v>48.54</v>
          </cell>
          <cell r="F2115">
            <v>60.21</v>
          </cell>
        </row>
        <row r="2116">
          <cell r="A2116">
            <v>271306</v>
          </cell>
          <cell r="B2116" t="str">
            <v>BASE DE BANCADA REV.COM CERAMICA</v>
          </cell>
          <cell r="C2116" t="str">
            <v>M</v>
          </cell>
          <cell r="D2116">
            <v>30.47</v>
          </cell>
          <cell r="E2116">
            <v>69.47</v>
          </cell>
          <cell r="F2116">
            <v>99.94</v>
          </cell>
        </row>
        <row r="2117">
          <cell r="A2117">
            <v>271307</v>
          </cell>
          <cell r="B2117" t="str">
            <v>BANCO CONCRETO POLIDO ALV.TIJOLO APARENTE ESC.20 SL</v>
          </cell>
          <cell r="C2117" t="str">
            <v>M</v>
          </cell>
          <cell r="D2117">
            <v>70.6</v>
          </cell>
          <cell r="E2117">
            <v>70.62</v>
          </cell>
          <cell r="F2117">
            <v>141.22</v>
          </cell>
        </row>
        <row r="2118">
          <cell r="A2118">
            <v>271408</v>
          </cell>
          <cell r="B2118" t="str">
            <v>MICTORIO ACO INOX SOBRE COCHO DE CONCRETO(SEM INST.H.SANIT.)</v>
          </cell>
          <cell r="C2118" t="str">
            <v>ML</v>
          </cell>
          <cell r="D2118">
            <v>743.62</v>
          </cell>
          <cell r="E2118">
            <v>58.58</v>
          </cell>
          <cell r="F2118">
            <v>802.2</v>
          </cell>
        </row>
        <row r="2119">
          <cell r="A2119">
            <v>271409</v>
          </cell>
          <cell r="B2119" t="str">
            <v>LAVATORIO ACO INOX SOBRE COCHO DE CONCRETO (SEM INST.H.SANIT.)</v>
          </cell>
          <cell r="C2119" t="str">
            <v>ML</v>
          </cell>
          <cell r="D2119">
            <v>741.54</v>
          </cell>
          <cell r="E2119">
            <v>119.15</v>
          </cell>
          <cell r="F2119">
            <v>860.69</v>
          </cell>
        </row>
        <row r="2120">
          <cell r="A2120">
            <v>271417</v>
          </cell>
          <cell r="B2120" t="str">
            <v>CANALETA CONCRETO DESEMPENADO 5 CM PD.AGETOP</v>
          </cell>
          <cell r="C2120" t="str">
            <v>ML</v>
          </cell>
          <cell r="D2120">
            <v>8.97</v>
          </cell>
          <cell r="E2120">
            <v>25.72</v>
          </cell>
          <cell r="F2120">
            <v>34.69</v>
          </cell>
        </row>
        <row r="2121">
          <cell r="A2121" t="str">
            <v>Código auxiliar</v>
          </cell>
          <cell r="B2121" t="str">
            <v>Serviço</v>
          </cell>
          <cell r="C2121" t="str">
            <v>Unidade</v>
          </cell>
          <cell r="D2121" t="str">
            <v>Material</v>
          </cell>
          <cell r="E2121" t="str">
            <v>Mão-de-obra</v>
          </cell>
          <cell r="F2121" t="str">
            <v>Total</v>
          </cell>
        </row>
        <row r="2122">
          <cell r="A2122">
            <v>271500</v>
          </cell>
          <cell r="B2122" t="str">
            <v>CAFE DA MANHA</v>
          </cell>
          <cell r="C2122" t="str">
            <v>REF</v>
          </cell>
          <cell r="D2122">
            <v>1.02</v>
          </cell>
          <cell r="E2122">
            <v>0</v>
          </cell>
          <cell r="F2122">
            <v>1.02</v>
          </cell>
        </row>
        <row r="2123">
          <cell r="A2123">
            <v>271502</v>
          </cell>
          <cell r="B2123" t="str">
            <v>CANTINA - (OBRAS CIVIS)</v>
          </cell>
          <cell r="C2123" t="str">
            <v>RF</v>
          </cell>
          <cell r="D2123">
            <v>6</v>
          </cell>
          <cell r="E2123">
            <v>0</v>
          </cell>
          <cell r="F2123">
            <v>6</v>
          </cell>
        </row>
        <row r="2124">
          <cell r="A2124">
            <v>271507</v>
          </cell>
          <cell r="B2124" t="str">
            <v>BEBEDOURO P/6 TORNEIRAS AZULEJADOS(SEM INST.H.SANIT.)</v>
          </cell>
          <cell r="C2124" t="str">
            <v>Un</v>
          </cell>
          <cell r="D2124">
            <v>204.01</v>
          </cell>
          <cell r="E2124">
            <v>477.48</v>
          </cell>
          <cell r="F2124">
            <v>681.49</v>
          </cell>
        </row>
        <row r="2125">
          <cell r="A2125">
            <v>271508</v>
          </cell>
          <cell r="B2125" t="str">
            <v>BEBED.AZUL.CRIANCA/ADULTO - NINCHO (SEM INST.H.SANIT.)</v>
          </cell>
          <cell r="C2125" t="str">
            <v>M</v>
          </cell>
          <cell r="D2125">
            <v>145.83</v>
          </cell>
          <cell r="E2125">
            <v>212.56</v>
          </cell>
          <cell r="F2125">
            <v>358.39</v>
          </cell>
        </row>
        <row r="2126">
          <cell r="A2126">
            <v>271509</v>
          </cell>
          <cell r="B2126" t="str">
            <v>BEBED. AZUL.ADULTO/CRIANCA PAREDE(SEM INST.H.SANIT.)</v>
          </cell>
          <cell r="C2126" t="str">
            <v>M</v>
          </cell>
          <cell r="D2126">
            <v>152.22</v>
          </cell>
          <cell r="E2126">
            <v>346.02</v>
          </cell>
          <cell r="F2126">
            <v>498.24</v>
          </cell>
        </row>
        <row r="2127">
          <cell r="A2127">
            <v>271605</v>
          </cell>
          <cell r="B2127" t="str">
            <v>SUPORTE PARA BANCADA EM FERRO "T" 1/8" X 1 1/4"</v>
          </cell>
          <cell r="C2127" t="str">
            <v>Un</v>
          </cell>
          <cell r="D2127">
            <v>5.81</v>
          </cell>
          <cell r="E2127">
            <v>6.12</v>
          </cell>
          <cell r="F2127">
            <v>11.93</v>
          </cell>
        </row>
        <row r="2128">
          <cell r="A2128">
            <v>271608</v>
          </cell>
          <cell r="B2128" t="str">
            <v>BANCADA DE GRANITO C/ESPELHO</v>
          </cell>
          <cell r="C2128" t="str">
            <v>m2</v>
          </cell>
          <cell r="D2128">
            <v>242.34</v>
          </cell>
          <cell r="E2128">
            <v>35</v>
          </cell>
          <cell r="F2128">
            <v>277.34</v>
          </cell>
        </row>
        <row r="2129">
          <cell r="A2129">
            <v>271609</v>
          </cell>
          <cell r="B2129" t="str">
            <v>BANCADA DE CONCRETO POLIDO</v>
          </cell>
          <cell r="C2129" t="str">
            <v>m2</v>
          </cell>
          <cell r="D2129">
            <v>42.57</v>
          </cell>
          <cell r="E2129">
            <v>87.86</v>
          </cell>
          <cell r="F2129">
            <v>130.43</v>
          </cell>
        </row>
        <row r="2130">
          <cell r="A2130">
            <v>271701</v>
          </cell>
          <cell r="B2130" t="str">
            <v>BANCADA DE GRANITINA</v>
          </cell>
          <cell r="C2130" t="str">
            <v>m2</v>
          </cell>
          <cell r="D2130">
            <v>58.36</v>
          </cell>
          <cell r="E2130">
            <v>87.86</v>
          </cell>
          <cell r="F2130">
            <v>146.22</v>
          </cell>
        </row>
        <row r="2131">
          <cell r="A2131">
            <v>271702</v>
          </cell>
          <cell r="B2131" t="str">
            <v>BANCADA DE MARMORE</v>
          </cell>
          <cell r="C2131" t="str">
            <v>m2</v>
          </cell>
          <cell r="D2131">
            <v>183.05</v>
          </cell>
          <cell r="E2131">
            <v>35</v>
          </cell>
          <cell r="F2131">
            <v>218.05</v>
          </cell>
        </row>
        <row r="2132">
          <cell r="A2132">
            <v>271708</v>
          </cell>
          <cell r="B2132" t="str">
            <v>MEIO FIO 7X20X100CM PD. AGETOP EM ALVEN.TIJOLO COMUM 1/4 V. REBOCADO( 1CI:3ARMLC), PINT. A CAL 2 DEMÃOS (INCLUSO ESCAV./APILOAM./REAT. E CONC. FC28 = 10MPA P/ ASSENTAM./CHUMBAMENTO)</v>
          </cell>
          <cell r="C2132" t="str">
            <v>m</v>
          </cell>
          <cell r="D2132">
            <v>11.14</v>
          </cell>
          <cell r="E2132">
            <v>17.05</v>
          </cell>
          <cell r="F2132">
            <v>28.19</v>
          </cell>
        </row>
        <row r="2133">
          <cell r="A2133">
            <v>271710</v>
          </cell>
          <cell r="B2133" t="str">
            <v>SUBSTITUIÇÃO COM MADEIRA DE LEI E PINTURA PARA TABELA BASQUETE</v>
          </cell>
          <cell r="C2133" t="str">
            <v>Un</v>
          </cell>
          <cell r="D2133">
            <v>319.86</v>
          </cell>
          <cell r="E2133">
            <v>93.44</v>
          </cell>
          <cell r="F2133">
            <v>413.3</v>
          </cell>
        </row>
        <row r="2134">
          <cell r="A2134">
            <v>271711</v>
          </cell>
          <cell r="B2134" t="str">
            <v>MEIO FIO PD. AGETOP EM CONC. PRÉ MOLD. RETO/CURVO (9v12X25X100CM), C/ SARJETA ( 13X10v12CM)FC28=20MPA COM ARGAM.(1CI:3ARMLC) P/ARREMATE DO REJUNT. - INCLUSO ESCAV./APILOAM./REATERRO E CONC.FC28= 10MPA P/ ASSENTAM. E CHUMBAMENTO</v>
          </cell>
          <cell r="C2134" t="str">
            <v>m</v>
          </cell>
          <cell r="D2134">
            <v>11.8</v>
          </cell>
          <cell r="E2134">
            <v>14.9</v>
          </cell>
          <cell r="F2134">
            <v>26.7</v>
          </cell>
        </row>
        <row r="2135">
          <cell r="A2135">
            <v>271712</v>
          </cell>
          <cell r="B2135" t="str">
            <v>MEIO FIO PD. AGETOP EM CONC. PRÉ MOLD. RETO/CURVO (9v12X25X100CM), C/ SARJETA ( 13X10v12CM)FC28=30MPA COM ARGAM.(1CI:3ARMLC) P/ARREMATE DO REJUNT. - INCLUSO ESCAV./APILOAM./REATERRO E CONC.FC28= 10MPA P/ ASSENTAM. E CHUMBAMENTO</v>
          </cell>
          <cell r="C2135" t="str">
            <v>m</v>
          </cell>
          <cell r="D2135">
            <v>12.22</v>
          </cell>
          <cell r="E2135">
            <v>14.9</v>
          </cell>
          <cell r="F2135">
            <v>27.12</v>
          </cell>
        </row>
        <row r="2136">
          <cell r="A2136">
            <v>271713</v>
          </cell>
          <cell r="B2136" t="str">
            <v>MEIO FIO PD. AGETOP EM CONC. PRÉ MOLD. RETO/CURVO (9v12X30X100CM), FC28=30MPA COM ARGAM.(1CI:3ARMLC) P/ARREMATE DO REJUNT. - INCLUSO ESCAV./APILOAM./REATERRO E CONC.FC28= 10MPA P/ ASSENTAM. E CHUMBAMENTO</v>
          </cell>
          <cell r="C2136" t="str">
            <v>M</v>
          </cell>
          <cell r="D2136">
            <v>9.95</v>
          </cell>
          <cell r="E2136">
            <v>12.64</v>
          </cell>
          <cell r="F2136">
            <v>22.59</v>
          </cell>
        </row>
        <row r="2137">
          <cell r="A2137">
            <v>271714</v>
          </cell>
          <cell r="B2137" t="str">
            <v>MEIO FIO PD. AGETOP EM CONC. PRÉ MOLD. RETO/CURVO (5X25X100CM),  FC28= 20MPA COM ARGAM.(1CI:3ARMLC) P/ARREMATE DO REJUNT. E PINT. A CAL 2 DEMÃOS - INCLUSO ESCAV./APILOAM./REATERRO E CONC.FC28= 10MPA P/ ASSENTAM. E CHUMBAMENTO</v>
          </cell>
          <cell r="C2137" t="str">
            <v>m</v>
          </cell>
          <cell r="D2137">
            <v>4.59</v>
          </cell>
          <cell r="E2137">
            <v>7.25</v>
          </cell>
          <cell r="F2137">
            <v>11.84</v>
          </cell>
        </row>
        <row r="2138">
          <cell r="A2138">
            <v>271715</v>
          </cell>
          <cell r="B2138" t="str">
            <v>MEIO FIO PD. AGETOP EM CONC. PRÉ MOLD. RETO/CURVO (9v12X30X100CM), FC28=20MPA COM ARGAM.(1CI:3ARMLC) P/ARREMATE DO REJUNT. - INCLUSO ESCAV./APILOAM./REATERRO E CONC.FC28= 10MPA P/ ASSENTAM. E CHUMBAMENTO</v>
          </cell>
          <cell r="C2138" t="str">
            <v>ML</v>
          </cell>
          <cell r="D2138">
            <v>9.59</v>
          </cell>
          <cell r="E2138">
            <v>12.64</v>
          </cell>
          <cell r="F2138">
            <v>22.23</v>
          </cell>
        </row>
        <row r="2139">
          <cell r="A2139">
            <v>271716</v>
          </cell>
          <cell r="B2139" t="str">
            <v>CANTONEIRA ARDOSIA POLIDA 2 REGUAS BOLEADAS</v>
          </cell>
          <cell r="C2139" t="str">
            <v>m2</v>
          </cell>
          <cell r="D2139">
            <v>167.87</v>
          </cell>
          <cell r="E2139">
            <v>128.06</v>
          </cell>
          <cell r="F2139">
            <v>295.93</v>
          </cell>
        </row>
        <row r="2140">
          <cell r="A2140">
            <v>271717</v>
          </cell>
          <cell r="B2140" t="str">
            <v>CANTONEIRA MARMORE E REGUAS BOLEADAS</v>
          </cell>
          <cell r="C2140" t="str">
            <v>m2</v>
          </cell>
          <cell r="D2140">
            <v>195.63</v>
          </cell>
          <cell r="E2140">
            <v>128.06</v>
          </cell>
          <cell r="F2140">
            <v>323.69</v>
          </cell>
        </row>
        <row r="2141">
          <cell r="A2141">
            <v>271718</v>
          </cell>
          <cell r="B2141" t="str">
            <v>CANTONEIRA GRANITO REGUAS BOLEADAS</v>
          </cell>
          <cell r="C2141" t="str">
            <v>m2</v>
          </cell>
          <cell r="D2141">
            <v>215.63</v>
          </cell>
          <cell r="E2141">
            <v>128.06</v>
          </cell>
          <cell r="F2141">
            <v>343.69</v>
          </cell>
        </row>
        <row r="2142">
          <cell r="A2142">
            <v>271801</v>
          </cell>
          <cell r="B2142" t="str">
            <v>LADRILHO HIDRAULICO COR NATURAL (SEM LASTRO)</v>
          </cell>
          <cell r="C2142" t="str">
            <v>m2</v>
          </cell>
          <cell r="D2142">
            <v>46.13</v>
          </cell>
          <cell r="E2142">
            <v>17.37</v>
          </cell>
          <cell r="F2142">
            <v>63.5</v>
          </cell>
        </row>
        <row r="2143">
          <cell r="A2143">
            <v>271802</v>
          </cell>
          <cell r="B2143" t="str">
            <v>LADRILHO HIDRAULICO DE UMA COR (S/LASTRO)</v>
          </cell>
          <cell r="C2143" t="str">
            <v>m2</v>
          </cell>
          <cell r="D2143">
            <v>57.37</v>
          </cell>
          <cell r="E2143">
            <v>17.37</v>
          </cell>
          <cell r="F2143">
            <v>74.74</v>
          </cell>
        </row>
        <row r="2144">
          <cell r="A2144">
            <v>271803</v>
          </cell>
          <cell r="B2144" t="str">
            <v>LADRILHO HIDRAULICO DE DUAS CORES (S/LASTRO)</v>
          </cell>
          <cell r="C2144" t="str">
            <v>m2</v>
          </cell>
          <cell r="D2144">
            <v>71.75</v>
          </cell>
          <cell r="E2144">
            <v>17.37</v>
          </cell>
          <cell r="F2144">
            <v>89.12</v>
          </cell>
        </row>
        <row r="2145">
          <cell r="A2145">
            <v>271850</v>
          </cell>
          <cell r="B2145" t="str">
            <v>LETRA CAIXA CH.GALVANIZ.PINTADA COLOCADA</v>
          </cell>
          <cell r="C2145" t="str">
            <v>ML</v>
          </cell>
          <cell r="D2145">
            <v>178.57</v>
          </cell>
          <cell r="E2145">
            <v>0</v>
          </cell>
          <cell r="F2145">
            <v>178.57</v>
          </cell>
        </row>
        <row r="2146">
          <cell r="A2146">
            <v>271851</v>
          </cell>
          <cell r="B2146" t="str">
            <v>LETRA CAIXA INOX COLOCADA</v>
          </cell>
          <cell r="C2146" t="str">
            <v>ML</v>
          </cell>
          <cell r="D2146">
            <v>225</v>
          </cell>
          <cell r="E2146">
            <v>0</v>
          </cell>
          <cell r="F2146">
            <v>225</v>
          </cell>
        </row>
        <row r="2147">
          <cell r="A2147">
            <v>271852</v>
          </cell>
          <cell r="B2147" t="str">
            <v>LETRA CAIXA INOX ESCOVADO COLOCADA</v>
          </cell>
          <cell r="C2147" t="str">
            <v>ML</v>
          </cell>
          <cell r="D2147">
            <v>225</v>
          </cell>
          <cell r="E2147">
            <v>0</v>
          </cell>
          <cell r="F2147">
            <v>225</v>
          </cell>
        </row>
        <row r="2148">
          <cell r="A2148">
            <v>271853</v>
          </cell>
          <cell r="B2148" t="str">
            <v>LETRA CAIXA LATAO AMARELO COLOCADA</v>
          </cell>
          <cell r="C2148" t="str">
            <v>ML</v>
          </cell>
          <cell r="D2148">
            <v>290</v>
          </cell>
          <cell r="E2148">
            <v>0</v>
          </cell>
          <cell r="F2148">
            <v>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tabSelected="1" zoomScalePageLayoutView="0" workbookViewId="0" topLeftCell="A100">
      <selection activeCell="B176" sqref="B176"/>
    </sheetView>
  </sheetViews>
  <sheetFormatPr defaultColWidth="9.140625" defaultRowHeight="12.75"/>
  <cols>
    <col min="1" max="1" width="7.28125" style="67" customWidth="1"/>
    <col min="2" max="2" width="74.28125" style="2" bestFit="1" customWidth="1"/>
    <col min="3" max="3" width="6.7109375" style="0" customWidth="1"/>
    <col min="4" max="4" width="8.7109375" style="0" customWidth="1"/>
    <col min="5" max="5" width="8.7109375" style="1" bestFit="1" customWidth="1"/>
    <col min="6" max="6" width="8.28125" style="1" customWidth="1"/>
    <col min="7" max="7" width="8.7109375" style="1" bestFit="1" customWidth="1"/>
    <col min="8" max="8" width="9.7109375" style="1" customWidth="1"/>
    <col min="9" max="9" width="11.140625" style="0" bestFit="1" customWidth="1"/>
    <col min="10" max="10" width="11.28125" style="0" bestFit="1" customWidth="1"/>
    <col min="13" max="13" width="11.28125" style="0" customWidth="1"/>
    <col min="16" max="16" width="12.7109375" style="0" customWidth="1"/>
  </cols>
  <sheetData>
    <row r="1" spans="1:8" ht="12.75">
      <c r="A1" s="61"/>
      <c r="B1" s="5"/>
      <c r="C1" s="6"/>
      <c r="D1" s="6"/>
      <c r="E1" s="7"/>
      <c r="F1" s="7"/>
      <c r="G1" s="7"/>
      <c r="H1" s="100"/>
    </row>
    <row r="2" spans="1:8" ht="12.75">
      <c r="A2" s="62"/>
      <c r="B2" s="8"/>
      <c r="C2" s="9"/>
      <c r="D2" s="9"/>
      <c r="E2" s="10"/>
      <c r="F2" s="10"/>
      <c r="G2" s="10"/>
      <c r="H2" s="101"/>
    </row>
    <row r="3" spans="1:8" ht="12" customHeight="1">
      <c r="A3" s="63"/>
      <c r="B3" s="4"/>
      <c r="C3" s="4"/>
      <c r="D3" s="4"/>
      <c r="E3" s="4"/>
      <c r="F3" s="4"/>
      <c r="G3" s="4"/>
      <c r="H3" s="101"/>
    </row>
    <row r="4" spans="1:8" ht="19.5" customHeight="1">
      <c r="A4" s="64"/>
      <c r="B4" s="3"/>
      <c r="C4" s="47"/>
      <c r="D4" s="3"/>
      <c r="E4" s="3"/>
      <c r="F4" s="3"/>
      <c r="G4" s="3"/>
      <c r="H4" s="102"/>
    </row>
    <row r="5" spans="1:8" ht="12.75" customHeight="1">
      <c r="A5" s="64"/>
      <c r="B5" s="3"/>
      <c r="C5" s="47"/>
      <c r="D5" s="3"/>
      <c r="E5" s="3"/>
      <c r="F5" s="3"/>
      <c r="G5" s="3"/>
      <c r="H5" s="102"/>
    </row>
    <row r="6" spans="1:8" ht="12.75" customHeight="1">
      <c r="A6" s="64"/>
      <c r="B6" s="3"/>
      <c r="C6" s="47"/>
      <c r="D6" s="3"/>
      <c r="E6" s="3"/>
      <c r="F6" s="3"/>
      <c r="G6" s="3"/>
      <c r="H6" s="102"/>
    </row>
    <row r="7" spans="1:8" ht="12.75">
      <c r="A7" s="65" t="s">
        <v>16</v>
      </c>
      <c r="B7" s="209" t="s">
        <v>25</v>
      </c>
      <c r="C7" s="209"/>
      <c r="D7" s="209"/>
      <c r="E7" s="209"/>
      <c r="F7" s="209"/>
      <c r="G7" s="209"/>
      <c r="H7" s="210"/>
    </row>
    <row r="8" spans="1:8" ht="12.75">
      <c r="A8" s="65" t="s">
        <v>0</v>
      </c>
      <c r="B8" s="209" t="s">
        <v>24</v>
      </c>
      <c r="C8" s="209"/>
      <c r="D8" s="209"/>
      <c r="E8" s="209"/>
      <c r="F8" s="209"/>
      <c r="G8" s="209"/>
      <c r="H8" s="210"/>
    </row>
    <row r="9" spans="1:8" ht="12.75">
      <c r="A9" s="65" t="s">
        <v>13</v>
      </c>
      <c r="B9" s="211" t="s">
        <v>26</v>
      </c>
      <c r="C9" s="211"/>
      <c r="D9" s="211"/>
      <c r="E9" s="211"/>
      <c r="F9" s="211"/>
      <c r="G9" s="211"/>
      <c r="H9" s="212"/>
    </row>
    <row r="10" spans="1:8" ht="12.75">
      <c r="A10" s="65" t="s">
        <v>6</v>
      </c>
      <c r="B10" s="211" t="s">
        <v>2193</v>
      </c>
      <c r="C10" s="211"/>
      <c r="D10" s="211"/>
      <c r="E10" s="211"/>
      <c r="F10" s="211"/>
      <c r="G10" s="211"/>
      <c r="H10" s="212"/>
    </row>
    <row r="11" spans="1:8" ht="13.5" thickBot="1">
      <c r="A11" s="206" t="s">
        <v>8</v>
      </c>
      <c r="B11" s="207"/>
      <c r="C11" s="207"/>
      <c r="D11" s="207"/>
      <c r="E11" s="207"/>
      <c r="F11" s="207"/>
      <c r="G11" s="207"/>
      <c r="H11" s="208"/>
    </row>
    <row r="12" spans="1:8" ht="18" customHeight="1" thickBot="1">
      <c r="A12" s="138" t="s">
        <v>1</v>
      </c>
      <c r="B12" s="124" t="s">
        <v>2</v>
      </c>
      <c r="C12" s="123" t="s">
        <v>3</v>
      </c>
      <c r="D12" s="121" t="s">
        <v>4</v>
      </c>
      <c r="E12" s="120" t="s">
        <v>5</v>
      </c>
      <c r="F12" s="116" t="s">
        <v>12</v>
      </c>
      <c r="G12" s="118" t="s">
        <v>11</v>
      </c>
      <c r="H12" s="116" t="s">
        <v>9</v>
      </c>
    </row>
    <row r="13" spans="1:8" s="23" customFormat="1" ht="12.75">
      <c r="A13" s="164">
        <v>164</v>
      </c>
      <c r="B13" s="99" t="str">
        <f>IF($A13="","",VLOOKUP($A13,Plan2!$A$1:$F$2164,2,FALSE))</f>
        <v>SERVIÇOS PRELIMINARES</v>
      </c>
      <c r="C13" s="21"/>
      <c r="D13" s="122"/>
      <c r="E13" s="22"/>
      <c r="F13" s="119"/>
      <c r="G13" s="119"/>
      <c r="H13" s="117"/>
    </row>
    <row r="14" spans="1:10" ht="12.75">
      <c r="A14" s="76">
        <v>21301</v>
      </c>
      <c r="B14" s="56" t="str">
        <f>IF($A14="","",VLOOKUP($A14,Plan2!$A$1:$F$2164,2,FALSE))</f>
        <v>PLACA DE OBRA</v>
      </c>
      <c r="C14" s="29" t="str">
        <f>IF($A14="","",VLOOKUP($A14,Plan2!$A$2:$F$2165,3,FALSE))</f>
        <v>m2</v>
      </c>
      <c r="D14" s="82">
        <v>18</v>
      </c>
      <c r="E14" s="58">
        <f>IF($A14="","",VLOOKUP($A14,Plan2!$A$2:$F$2165,4,FALSE))</f>
        <v>126.61</v>
      </c>
      <c r="F14" s="58">
        <f>IF($A14="","",VLOOKUP($A14,Plan2!$A$2:$F$2165,5,FALSE))</f>
        <v>9.77</v>
      </c>
      <c r="G14" s="58">
        <f>IF($A14="","",VLOOKUP($A14,Plan2!$A$2:$F$2165,6,FALSE))</f>
        <v>136.38</v>
      </c>
      <c r="H14" s="84">
        <f aca="true" t="shared" si="0" ref="H14:H21">IF($A14="","",D14*G14)</f>
        <v>2454.84</v>
      </c>
      <c r="J14" s="36"/>
    </row>
    <row r="15" spans="1:10" ht="12.75">
      <c r="A15" s="76">
        <v>21400</v>
      </c>
      <c r="B15" s="56" t="str">
        <f>IF($A15="","",VLOOKUP($A15,Plan2!$A$1:$F$2164,2,FALSE))</f>
        <v>CONSUMO DE AGUA</v>
      </c>
      <c r="C15" s="29" t="str">
        <f>IF($A15="","",VLOOKUP($A15,Plan2!$A$2:$F$2165,3,FALSE))</f>
        <v>m3</v>
      </c>
      <c r="D15" s="82">
        <f>0.0926*10979.33/4</f>
        <v>254.1714895</v>
      </c>
      <c r="E15" s="58">
        <f>IF($A15="","",VLOOKUP($A15,Plan2!$A$2:$F$2165,4,FALSE))</f>
        <v>5.76</v>
      </c>
      <c r="F15" s="58">
        <f>IF($A15="","",VLOOKUP($A15,Plan2!$A$2:$F$2165,5,FALSE))</f>
        <v>0</v>
      </c>
      <c r="G15" s="58">
        <f>IF($A15="","",VLOOKUP($A15,Plan2!$A$2:$F$2165,6,FALSE))</f>
        <v>5.76</v>
      </c>
      <c r="H15" s="84">
        <f t="shared" si="0"/>
        <v>1464.02777952</v>
      </c>
      <c r="J15" s="36"/>
    </row>
    <row r="16" spans="1:10" ht="12.75">
      <c r="A16" s="76">
        <v>21401</v>
      </c>
      <c r="B16" s="56" t="str">
        <f>IF($A16="","",VLOOKUP($A16,Plan2!$A$1:$F$2164,2,FALSE))</f>
        <v>CONSUMO DE ENERGIA ELETRICA</v>
      </c>
      <c r="C16" s="29" t="str">
        <f>IF($A16="","",VLOOKUP($A16,Plan2!$A$2:$F$2165,3,FALSE))</f>
        <v>KWH</v>
      </c>
      <c r="D16" s="26">
        <f>0.659*10979.33/4</f>
        <v>1808.8446175000001</v>
      </c>
      <c r="E16" s="58">
        <f>IF($A16="","",VLOOKUP($A16,Plan2!$A$2:$F$2165,4,FALSE))</f>
        <v>0.45</v>
      </c>
      <c r="F16" s="58">
        <f>IF($A16="","",VLOOKUP($A16,Plan2!$A$2:$F$2165,5,FALSE))</f>
        <v>0</v>
      </c>
      <c r="G16" s="58">
        <f>IF($A16="","",VLOOKUP($A16,Plan2!$A$2:$F$2165,6,FALSE))</f>
        <v>0.45</v>
      </c>
      <c r="H16" s="84">
        <f t="shared" si="0"/>
        <v>813.9800778750001</v>
      </c>
      <c r="J16" s="36"/>
    </row>
    <row r="17" spans="1:10" ht="12.75">
      <c r="A17" s="77">
        <v>21602</v>
      </c>
      <c r="B17" s="56" t="str">
        <f>IF($A17="","",VLOOKUP($A17,Plan2!$A$1:$F$2164,2,FALSE))</f>
        <v>EPI/PPRA (&lt; 20 EMPREGADOS) (A&gt;=200M2) AREAS EDIF.COBERTAS FECHADAS</v>
      </c>
      <c r="C17" s="29" t="str">
        <f>IF($A17="","",VLOOKUP($A17,Plan2!$A$2:$F$2165,3,FALSE))</f>
        <v>m2</v>
      </c>
      <c r="D17" s="83">
        <v>200</v>
      </c>
      <c r="E17" s="58">
        <f>IF($A17="","",VLOOKUP($A17,Plan2!$A$2:$F$2165,4,FALSE))</f>
        <v>5.21</v>
      </c>
      <c r="F17" s="58">
        <f>IF($A17="","",VLOOKUP($A17,Plan2!$A$2:$F$2165,5,FALSE))</f>
        <v>0</v>
      </c>
      <c r="G17" s="58">
        <f>IF($A17="","",VLOOKUP($A17,Plan2!$A$2:$F$2165,6,FALSE))</f>
        <v>5.21</v>
      </c>
      <c r="H17" s="84">
        <f t="shared" si="0"/>
        <v>1042</v>
      </c>
      <c r="J17" s="36"/>
    </row>
    <row r="18" spans="1:10" ht="12.75">
      <c r="A18" s="77">
        <v>20130</v>
      </c>
      <c r="B18" s="56" t="str">
        <f>IF($A18="","",VLOOKUP($A18,Plan2!$A$1:$F$2164,2,FALSE))&amp;"    (POSTO DE SAÚDE)"</f>
        <v>DEMOL.ALAMBR.POSTE CONC.C/TR. ATE CB. E CARGA    (POSTO DE SAÚDE)</v>
      </c>
      <c r="C18" s="29" t="str">
        <f>IF($A18="","",VLOOKUP($A18,Plan2!$A$2:$F$2165,3,FALSE))</f>
        <v>ML</v>
      </c>
      <c r="D18" s="82">
        <v>61.45</v>
      </c>
      <c r="E18" s="58">
        <f>IF($A18="","",VLOOKUP($A18,Plan2!$A$2:$F$2165,4,FALSE))</f>
        <v>0</v>
      </c>
      <c r="F18" s="58">
        <f>IF($A18="","",VLOOKUP($A18,Plan2!$A$2:$F$2165,5,FALSE))</f>
        <v>12.22</v>
      </c>
      <c r="G18" s="58">
        <f>IF($A18="","",VLOOKUP($A18,Plan2!$A$2:$F$2165,6,FALSE))</f>
        <v>12.22</v>
      </c>
      <c r="H18" s="84">
        <f t="shared" si="0"/>
        <v>750.9190000000001</v>
      </c>
      <c r="J18" s="36"/>
    </row>
    <row r="19" spans="1:10" ht="12.75">
      <c r="A19" s="77">
        <v>20136</v>
      </c>
      <c r="B19" s="56" t="str">
        <f>IF($A19="","",VLOOKUP($A19,Plan2!$A$1:$F$2164,2,FALSE))&amp;"    (POSTO DE SAÚDE)"</f>
        <v>DEMOLICAO DE CAIBROS E RIPAS    (POSTO DE SAÚDE)</v>
      </c>
      <c r="C19" s="29" t="str">
        <f>IF($A19="","",VLOOKUP($A19,Plan2!$A$2:$F$2165,3,FALSE))</f>
        <v>m2</v>
      </c>
      <c r="D19" s="82">
        <v>12.5</v>
      </c>
      <c r="E19" s="58">
        <f>IF($A19="","",VLOOKUP($A19,Plan2!$A$2:$F$2165,4,FALSE))</f>
        <v>0</v>
      </c>
      <c r="F19" s="58">
        <f>IF($A19="","",VLOOKUP($A19,Plan2!$A$2:$F$2165,5,FALSE))</f>
        <v>3.34</v>
      </c>
      <c r="G19" s="58">
        <f>IF($A19="","",VLOOKUP($A19,Plan2!$A$2:$F$2165,6,FALSE))</f>
        <v>3.34</v>
      </c>
      <c r="H19" s="84">
        <f t="shared" si="0"/>
        <v>41.75</v>
      </c>
      <c r="J19" s="36"/>
    </row>
    <row r="20" spans="1:10" ht="12.75">
      <c r="A20" s="77">
        <v>20155</v>
      </c>
      <c r="B20" s="56" t="str">
        <f>IF($A20="","",VLOOKUP($A20,Plan2!$A$1:$F$2164,2,FALSE))&amp;"    (PETI)"</f>
        <v>DEMOL.MURO/PAREDE PLACA PRÉ-MOLDADA C/TRANSP.C.B.E CARGA    (PETI)</v>
      </c>
      <c r="C20" s="29" t="str">
        <f>IF($A20="","",VLOOKUP($A20,Plan2!$A$2:$F$2165,3,FALSE))</f>
        <v>m2</v>
      </c>
      <c r="D20" s="83">
        <f>147*2</f>
        <v>294</v>
      </c>
      <c r="E20" s="58">
        <f>IF($A20="","",VLOOKUP($A20,Plan2!$A$2:$F$2165,4,FALSE))</f>
        <v>0</v>
      </c>
      <c r="F20" s="58">
        <f>IF($A20="","",VLOOKUP($A20,Plan2!$A$2:$F$2165,5,FALSE))</f>
        <v>4.28</v>
      </c>
      <c r="G20" s="58">
        <f>IF($A20="","",VLOOKUP($A20,Plan2!$A$2:$F$2165,6,FALSE))</f>
        <v>4.28</v>
      </c>
      <c r="H20" s="84">
        <f t="shared" si="0"/>
        <v>1258.3200000000002</v>
      </c>
      <c r="J20" s="36"/>
    </row>
    <row r="21" spans="1:10" ht="12.75">
      <c r="A21" s="77">
        <v>20118</v>
      </c>
      <c r="B21" s="56" t="str">
        <f>IF($A21="","",VLOOKUP($A21,Plan2!$A$1:$F$2164,2,FALSE))&amp;"    (PETI)"</f>
        <v>DEM.ALVEN.TIJOLO S/REAP. C/TR.ATE CB. E CARGA    (PETI)</v>
      </c>
      <c r="C21" s="29" t="str">
        <f>IF($A21="","",VLOOKUP($A21,Plan2!$A$2:$F$2165,3,FALSE))</f>
        <v>m3</v>
      </c>
      <c r="D21" s="82">
        <f>4*5*2.8</f>
        <v>56</v>
      </c>
      <c r="E21" s="58">
        <f>IF($A21="","",VLOOKUP($A21,Plan2!$A$2:$F$2165,4,FALSE))</f>
        <v>0</v>
      </c>
      <c r="F21" s="58">
        <f>IF($A21="","",VLOOKUP($A21,Plan2!$A$2:$F$2165,5,FALSE))</f>
        <v>25.45</v>
      </c>
      <c r="G21" s="58">
        <f>IF($A21="","",VLOOKUP($A21,Plan2!$A$2:$F$2165,6,FALSE))</f>
        <v>25.45</v>
      </c>
      <c r="H21" s="84">
        <f t="shared" si="0"/>
        <v>1425.2</v>
      </c>
      <c r="J21" s="36"/>
    </row>
    <row r="22" spans="1:10" ht="12.75">
      <c r="A22" s="77">
        <v>20292</v>
      </c>
      <c r="B22" s="56" t="str">
        <f>IF($A22="","",VLOOKUP($A22,Plan2!$A$1:$F$2164,2,FALSE))</f>
        <v>BARRACÃO DE OBRA-PD."C" C/INST.ELET./HID.SANIT-50,82M2</v>
      </c>
      <c r="C22" s="29" t="str">
        <f>IF($A22="","",VLOOKUP($A22,Plan2!$A$2:$F$2165,3,FALSE))</f>
        <v>Un</v>
      </c>
      <c r="D22" s="82">
        <v>1</v>
      </c>
      <c r="E22" s="58">
        <f>IF($A22="","",VLOOKUP($A22,Plan2!$A$2:$F$2165,4,FALSE))</f>
        <v>7520.65</v>
      </c>
      <c r="F22" s="58">
        <f>IF($A22="","",VLOOKUP($A22,Plan2!$A$2:$F$2165,5,FALSE))</f>
        <v>1814.67</v>
      </c>
      <c r="G22" s="58">
        <f>IF($A22="","",VLOOKUP($A22,Plan2!$A$2:$F$2165,6,FALSE))</f>
        <v>9335.32</v>
      </c>
      <c r="H22" s="84">
        <f>IF($A22="","",D22*G22)</f>
        <v>9335.32</v>
      </c>
      <c r="J22" s="36"/>
    </row>
    <row r="23" spans="1:10" ht="12.75">
      <c r="A23" s="77">
        <v>20703</v>
      </c>
      <c r="B23" s="56" t="str">
        <f>IF($A23="","",VLOOKUP($A23,Plan2!$A$1:$F$2164,2,FALSE))</f>
        <v>LOCACAO DE PRACA</v>
      </c>
      <c r="C23" s="29" t="str">
        <f>IF($A23="","",VLOOKUP($A23,Plan2!$A$2:$F$2165,3,FALSE))</f>
        <v>m2</v>
      </c>
      <c r="D23" s="82">
        <v>9727.05</v>
      </c>
      <c r="E23" s="58">
        <f>IF($A23="","",VLOOKUP($A23,Plan2!$A$2:$F$2165,4,FALSE))</f>
        <v>0.26</v>
      </c>
      <c r="F23" s="58">
        <f>IF($A23="","",VLOOKUP($A23,Plan2!$A$2:$F$2165,5,FALSE))</f>
        <v>0.07</v>
      </c>
      <c r="G23" s="58">
        <f>IF($A23="","",VLOOKUP($A23,Plan2!$A$2:$F$2165,6,FALSE))</f>
        <v>0.33</v>
      </c>
      <c r="H23" s="84">
        <f>IF($A23="","",D23*G23)</f>
        <v>3209.9265</v>
      </c>
      <c r="J23" s="36"/>
    </row>
    <row r="24" spans="1:10" ht="12.75">
      <c r="A24" s="77">
        <v>20190</v>
      </c>
      <c r="B24" s="56" t="str">
        <f>IF($A24="","",VLOOKUP($A24,Plan2!$A$1:$F$2164,2,FALSE))</f>
        <v>LIMPEZA MECANICA DE TERRENO</v>
      </c>
      <c r="C24" s="29" t="str">
        <f>IF($A24="","",VLOOKUP($A24,Plan2!$A$2:$F$2165,3,FALSE))</f>
        <v>m2</v>
      </c>
      <c r="D24" s="82">
        <v>9727.05</v>
      </c>
      <c r="E24" s="58">
        <f>IF($A24="","",VLOOKUP($A24,Plan2!$A$2:$F$2165,4,FALSE))</f>
        <v>0.18</v>
      </c>
      <c r="F24" s="58">
        <f>IF($A24="","",VLOOKUP($A24,Plan2!$A$2:$F$2165,5,FALSE))</f>
        <v>0</v>
      </c>
      <c r="G24" s="58">
        <f>IF($A24="","",VLOOKUP($A24,Plan2!$A$2:$F$2165,6,FALSE))</f>
        <v>0.18</v>
      </c>
      <c r="H24" s="84">
        <f>IF($A24="","",D24*G24)</f>
        <v>1750.869</v>
      </c>
      <c r="J24" s="36"/>
    </row>
    <row r="25" spans="1:10" ht="12.75">
      <c r="A25" s="77">
        <v>41140</v>
      </c>
      <c r="B25" s="56" t="s">
        <v>2163</v>
      </c>
      <c r="C25" s="29" t="str">
        <f>IF($A25="","",VLOOKUP($A25,Plan2!$A$2:$F$2165,3,FALSE))</f>
        <v>m2</v>
      </c>
      <c r="D25" s="82">
        <v>2195.98</v>
      </c>
      <c r="E25" s="58">
        <f>IF($A25="","",VLOOKUP($A25,Plan2!$A$2:$F$2165,4,FALSE))</f>
        <v>0</v>
      </c>
      <c r="F25" s="58">
        <f>IF($A25="","",VLOOKUP($A25,Plan2!$A$2:$F$2165,5,FALSE))</f>
        <v>1.89</v>
      </c>
      <c r="G25" s="58">
        <f>IF($A25="","",VLOOKUP($A25,Plan2!$A$2:$F$2165,6,FALSE))</f>
        <v>1.89</v>
      </c>
      <c r="H25" s="84">
        <f>IF($A25="","",D25*G25)</f>
        <v>4150.4021999999995</v>
      </c>
      <c r="J25" s="36"/>
    </row>
    <row r="26" spans="1:10" ht="12.75">
      <c r="A26" s="76"/>
      <c r="B26" s="43" t="s">
        <v>7</v>
      </c>
      <c r="C26" s="32"/>
      <c r="D26" s="33"/>
      <c r="E26" s="34"/>
      <c r="F26" s="34"/>
      <c r="G26" s="34"/>
      <c r="H26" s="103">
        <f>SUM(H14:H25)</f>
        <v>27697.554557395004</v>
      </c>
      <c r="J26" s="57"/>
    </row>
    <row r="27" spans="1:10" ht="12.75">
      <c r="A27" s="76"/>
      <c r="B27" s="43"/>
      <c r="C27" s="32"/>
      <c r="D27" s="33"/>
      <c r="E27" s="34"/>
      <c r="F27" s="34"/>
      <c r="G27" s="34"/>
      <c r="H27" s="103"/>
      <c r="J27" s="57"/>
    </row>
    <row r="28" spans="1:8" ht="12.75">
      <c r="A28" s="60"/>
      <c r="B28" s="43"/>
      <c r="C28" s="32"/>
      <c r="D28" s="33"/>
      <c r="E28" s="34"/>
      <c r="F28" s="34"/>
      <c r="G28" s="34"/>
      <c r="H28" s="103"/>
    </row>
    <row r="29" spans="1:8" ht="12.75">
      <c r="A29" s="66">
        <v>187</v>
      </c>
      <c r="B29" s="45" t="s">
        <v>19</v>
      </c>
      <c r="C29" s="32"/>
      <c r="D29" s="33"/>
      <c r="E29" s="34"/>
      <c r="F29" s="34"/>
      <c r="G29" s="34"/>
      <c r="H29" s="103"/>
    </row>
    <row r="30" spans="1:8" ht="12.75">
      <c r="A30" s="60">
        <v>250101</v>
      </c>
      <c r="B30" s="56" t="str">
        <f>IF($A30="","",VLOOKUP($A30,Plan2!$A$1:$F$2164,2,FALSE))</f>
        <v>ENGENHEIRO - (OBRAS CIVIS)</v>
      </c>
      <c r="C30" s="29" t="str">
        <f>IF($A30="","",VLOOKUP($A30,Plan2!$A$2:$F$2165,3,FALSE))</f>
        <v>H</v>
      </c>
      <c r="D30" s="26">
        <v>165</v>
      </c>
      <c r="E30" s="58">
        <f>IF($A30="","",VLOOKUP($A30,Plan2!$A$2:$F$2165,4,FALSE))</f>
        <v>0</v>
      </c>
      <c r="F30" s="58">
        <f>IF($A30="","",VLOOKUP($A30,Plan2!$A$2:$F$2165,5,FALSE))</f>
        <v>87.54</v>
      </c>
      <c r="G30" s="58">
        <f>IF($A30="","",VLOOKUP($A30,Plan2!$A$2:$F$2165,6,FALSE))</f>
        <v>87.54</v>
      </c>
      <c r="H30" s="84">
        <f>IF($A30="","",D30*G30)</f>
        <v>14444.1</v>
      </c>
    </row>
    <row r="31" spans="1:8" ht="12.75">
      <c r="A31" s="60">
        <v>250102</v>
      </c>
      <c r="B31" s="56" t="str">
        <f>IF($A31="","",VLOOKUP($A31,Plan2!$A$1:$F$2164,2,FALSE))</f>
        <v>MESTRE DE OBRA - (OBRAS CIVIS)</v>
      </c>
      <c r="C31" s="29" t="str">
        <f>IF($A31="","",VLOOKUP($A31,Plan2!$A$2:$F$2165,3,FALSE))</f>
        <v>H</v>
      </c>
      <c r="D31" s="26">
        <v>660</v>
      </c>
      <c r="E31" s="58">
        <f>IF($A31="","",VLOOKUP($A31,Plan2!$A$2:$F$2165,4,FALSE))</f>
        <v>0</v>
      </c>
      <c r="F31" s="58">
        <f>IF($A31="","",VLOOKUP($A31,Plan2!$A$2:$F$2165,5,FALSE))</f>
        <v>27.26</v>
      </c>
      <c r="G31" s="58">
        <f>IF($A31="","",VLOOKUP($A31,Plan2!$A$2:$F$2165,6,FALSE))</f>
        <v>27.26</v>
      </c>
      <c r="H31" s="84">
        <f>IF($A31="","",D31*G31)</f>
        <v>17991.600000000002</v>
      </c>
    </row>
    <row r="32" spans="1:8" ht="12.75">
      <c r="A32" s="60">
        <v>250110</v>
      </c>
      <c r="B32" s="56" t="str">
        <f>IF($A32="","",VLOOKUP($A32,Plan2!$A$1:$F$2164,2,FALSE))</f>
        <v>VIGIA DE OBRAS - (NOTURNO E NO SÁBADO/DOMINGO DIURNO) - O.C.</v>
      </c>
      <c r="C32" s="29" t="str">
        <f>IF($A32="","",VLOOKUP($A32,Plan2!$A$2:$F$2165,3,FALSE))</f>
        <v>H</v>
      </c>
      <c r="D32" s="26">
        <v>660</v>
      </c>
      <c r="E32" s="58">
        <f>IF($A32="","",VLOOKUP($A32,Plan2!$A$2:$F$2165,4,FALSE))</f>
        <v>0</v>
      </c>
      <c r="F32" s="58">
        <f>IF($A32="","",VLOOKUP($A32,Plan2!$A$2:$F$2165,5,FALSE))</f>
        <v>8.18</v>
      </c>
      <c r="G32" s="58">
        <f>IF($A32="","",VLOOKUP($A32,Plan2!$A$2:$F$2165,6,FALSE))</f>
        <v>8.18</v>
      </c>
      <c r="H32" s="84">
        <f>IF($A32="","",D32*G32)</f>
        <v>5398.8</v>
      </c>
    </row>
    <row r="33" spans="1:8" ht="12.75">
      <c r="A33" s="60">
        <v>271502</v>
      </c>
      <c r="B33" s="56" t="str">
        <f>IF($A33="","",VLOOKUP($A33,Plan2!$A$1:$F$2164,2,FALSE))</f>
        <v>CANTINA - (OBRAS CIVIS)</v>
      </c>
      <c r="C33" s="29" t="str">
        <f>IF($A33="","",VLOOKUP($A33,Plan2!$A$2:$F$2165,3,FALSE))</f>
        <v>RF</v>
      </c>
      <c r="D33" s="26">
        <v>624</v>
      </c>
      <c r="E33" s="58">
        <f>IF($A33="","",VLOOKUP($A33,Plan2!$A$2:$F$2165,4,FALSE))</f>
        <v>6</v>
      </c>
      <c r="F33" s="58">
        <f>IF($A33="","",VLOOKUP($A33,Plan2!$A$2:$F$2165,5,FALSE))</f>
        <v>0</v>
      </c>
      <c r="G33" s="58">
        <f>IF($A33="","",VLOOKUP($A33,Plan2!$A$2:$F$2165,6,FALSE))</f>
        <v>6</v>
      </c>
      <c r="H33" s="84">
        <f>IF($A33="","",D33*G33)</f>
        <v>3744</v>
      </c>
    </row>
    <row r="34" spans="1:8" ht="12.75">
      <c r="A34" s="60">
        <v>271500</v>
      </c>
      <c r="B34" s="56" t="str">
        <f>IF($A34="","",VLOOKUP($A34,Plan2!$A$1:$F$2164,2,FALSE))</f>
        <v>CAFE DA MANHA</v>
      </c>
      <c r="C34" s="29" t="str">
        <f>IF($A34="","",VLOOKUP($A34,Plan2!$A$2:$F$2165,3,FALSE))</f>
        <v>REF</v>
      </c>
      <c r="D34" s="26">
        <v>624</v>
      </c>
      <c r="E34" s="58">
        <f>IF($A34="","",VLOOKUP($A34,Plan2!$A$2:$F$2165,4,FALSE))</f>
        <v>1.02</v>
      </c>
      <c r="F34" s="58">
        <f>IF($A34="","",VLOOKUP($A34,Plan2!$A$2:$F$2165,5,FALSE))</f>
        <v>0</v>
      </c>
      <c r="G34" s="58">
        <f>IF($A34="","",VLOOKUP($A34,Plan2!$A$2:$F$2165,6,FALSE))</f>
        <v>1.02</v>
      </c>
      <c r="H34" s="84">
        <f>IF($A34="","",D34*G34)</f>
        <v>636.48</v>
      </c>
    </row>
    <row r="35" spans="1:8" ht="12.75">
      <c r="A35" s="60"/>
      <c r="B35" s="41" t="s">
        <v>7</v>
      </c>
      <c r="C35" s="37"/>
      <c r="D35" s="35"/>
      <c r="E35" s="28"/>
      <c r="F35" s="28"/>
      <c r="G35" s="28"/>
      <c r="H35" s="103">
        <f>SUM(H30:H34)</f>
        <v>42214.98000000001</v>
      </c>
    </row>
    <row r="36" spans="1:8" ht="12.75">
      <c r="A36" s="60"/>
      <c r="B36" s="43"/>
      <c r="C36" s="32"/>
      <c r="D36" s="33"/>
      <c r="E36" s="34"/>
      <c r="F36" s="34"/>
      <c r="G36" s="34"/>
      <c r="H36" s="103"/>
    </row>
    <row r="37" spans="1:17" ht="12.75">
      <c r="A37" s="165">
        <v>167</v>
      </c>
      <c r="B37" s="59" t="str">
        <f>IF($A37="","",VLOOKUP($A37,Plan2!$A$1:$F$2164,2,FALSE))</f>
        <v>FUNDAÇÕES E SONDAGENS</v>
      </c>
      <c r="C37" s="32"/>
      <c r="D37" s="33"/>
      <c r="E37" s="34"/>
      <c r="F37" s="34"/>
      <c r="G37" s="34"/>
      <c r="H37" s="103"/>
      <c r="I37" s="125" t="s">
        <v>2174</v>
      </c>
      <c r="J37" s="125" t="s">
        <v>2173</v>
      </c>
      <c r="K37" s="125"/>
      <c r="L37" s="168" t="s">
        <v>2176</v>
      </c>
      <c r="M37" s="168"/>
      <c r="N37" s="203" t="s">
        <v>2177</v>
      </c>
      <c r="O37" s="203"/>
      <c r="P37" s="203"/>
      <c r="Q37" s="203"/>
    </row>
    <row r="38" spans="1:10" ht="12.75">
      <c r="A38" s="60">
        <v>120902</v>
      </c>
      <c r="B38" s="56" t="str">
        <f>IF($A38="","",VLOOKUP($A38,Plan2!$A$1:$F$2164,2,FALSE))</f>
        <v>IMPERMEABILIZACAO VIGAS BALDRAMES E=2,0 CM</v>
      </c>
      <c r="C38" s="29" t="str">
        <f>IF($A38="","",VLOOKUP($A38,Plan2!$A$2:$F$2165,3,FALSE))</f>
        <v>m2</v>
      </c>
      <c r="D38" s="126">
        <f>42.9+13.98</f>
        <v>56.879999999999995</v>
      </c>
      <c r="E38" s="58">
        <f>IF($A38="","",VLOOKUP($A38,Plan2!$A$2:$F$2165,4,FALSE))</f>
        <v>6.22</v>
      </c>
      <c r="F38" s="58">
        <f>IF($A38="","",VLOOKUP($A38,Plan2!$A$2:$F$2165,5,FALSE))</f>
        <v>14.79</v>
      </c>
      <c r="G38" s="58">
        <f>IF($A38="","",VLOOKUP($A38,Plan2!$A$2:$F$2165,6,FALSE))</f>
        <v>21.01</v>
      </c>
      <c r="H38" s="84">
        <f aca="true" t="shared" si="1" ref="H38:H45">IF($A38="","",D38*G38)</f>
        <v>1195.0488</v>
      </c>
      <c r="I38">
        <v>42.9</v>
      </c>
      <c r="J38">
        <v>13.98</v>
      </c>
    </row>
    <row r="39" spans="1:10" ht="12.75">
      <c r="A39" s="55">
        <v>40101</v>
      </c>
      <c r="B39" s="56" t="str">
        <f>IF($A39="","",VLOOKUP($A39,Plan2!$A$1:$F$2164,2,FALSE))</f>
        <v>ESCAVACAO MANUAL DE VALAS &lt; 1 MTS. (OBRAS CIVIS)</v>
      </c>
      <c r="C39" s="29" t="str">
        <f>IF($A39="","",VLOOKUP($A39,Plan2!$A$2:$F$2165,3,FALSE))</f>
        <v>m3</v>
      </c>
      <c r="D39" s="126">
        <f>4.36+1.4</f>
        <v>5.76</v>
      </c>
      <c r="E39" s="58">
        <f>IF($A39="","",VLOOKUP($A39,Plan2!$A$2:$F$2165,4,FALSE))</f>
        <v>0</v>
      </c>
      <c r="F39" s="58">
        <f>IF($A39="","",VLOOKUP($A39,Plan2!$A$2:$F$2165,5,FALSE))</f>
        <v>26.12</v>
      </c>
      <c r="G39" s="58">
        <f>IF($A39="","",VLOOKUP($A39,Plan2!$A$2:$F$2165,6,FALSE))</f>
        <v>26.12</v>
      </c>
      <c r="H39" s="84">
        <f t="shared" si="1"/>
        <v>150.4512</v>
      </c>
      <c r="I39">
        <v>4.36</v>
      </c>
      <c r="J39">
        <v>1.4</v>
      </c>
    </row>
    <row r="40" spans="1:13" ht="12.75">
      <c r="A40" s="60">
        <v>50302</v>
      </c>
      <c r="B40" s="56" t="str">
        <f>IF($A40="","",VLOOKUP($A40,Plan2!$A$1:$F$2164,2,FALSE))</f>
        <v>ESTACA A TRADO DIAM.30 CM S/FERRO</v>
      </c>
      <c r="C40" s="29" t="str">
        <f>IF($A40="","",VLOOKUP($A40,Plan2!$A$2:$F$2165,3,FALSE))</f>
        <v>M</v>
      </c>
      <c r="D40" s="126">
        <f>104+36+72</f>
        <v>212</v>
      </c>
      <c r="E40" s="58">
        <f>IF($A40="","",VLOOKUP($A40,Plan2!$A$2:$F$2165,4,FALSE))</f>
        <v>15.36</v>
      </c>
      <c r="F40" s="58">
        <f>IF($A40="","",VLOOKUP($A40,Plan2!$A$2:$F$2165,5,FALSE))</f>
        <v>27.82</v>
      </c>
      <c r="G40" s="58">
        <f>IF($A40="","",VLOOKUP($A40,Plan2!$A$2:$F$2165,6,FALSE))</f>
        <v>43.18</v>
      </c>
      <c r="H40" s="84">
        <f t="shared" si="1"/>
        <v>9154.16</v>
      </c>
      <c r="I40">
        <v>104</v>
      </c>
      <c r="J40">
        <v>36</v>
      </c>
      <c r="L40" s="36">
        <v>72</v>
      </c>
      <c r="M40" s="36"/>
    </row>
    <row r="41" spans="1:15" ht="12.75">
      <c r="A41" s="139">
        <v>51017</v>
      </c>
      <c r="B41" s="56" t="str">
        <f>IF($A41="","",VLOOKUP($A41,Plan2!$A$1:$F$2164,2,FALSE))</f>
        <v>PREPARO DE CONCRETO FCK-20 C/BETONEIRA - (O.C.)</v>
      </c>
      <c r="C41" s="29" t="str">
        <f>IF($A41="","",VLOOKUP($A41,Plan2!$A$2:$F$2165,3,FALSE))</f>
        <v>m3</v>
      </c>
      <c r="D41" s="126">
        <f>12.32+5.89+5.09</f>
        <v>23.3</v>
      </c>
      <c r="E41" s="58">
        <f>IF($A41="","",VLOOKUP($A41,Plan2!$A$2:$F$2165,4,FALSE))</f>
        <v>224.47</v>
      </c>
      <c r="F41" s="58">
        <f>IF($A41="","",VLOOKUP($A41,Plan2!$A$2:$F$2165,5,FALSE))</f>
        <v>55.37</v>
      </c>
      <c r="G41" s="58">
        <f>IF($A41="","",VLOOKUP($A41,Plan2!$A$2:$F$2165,6,FALSE))</f>
        <v>279.84</v>
      </c>
      <c r="H41" s="84">
        <f t="shared" si="1"/>
        <v>6520.272</v>
      </c>
      <c r="I41">
        <v>12.32</v>
      </c>
      <c r="J41">
        <v>5.89</v>
      </c>
      <c r="L41" s="36">
        <v>5.09</v>
      </c>
      <c r="M41" s="36"/>
      <c r="O41" s="125"/>
    </row>
    <row r="42" spans="1:14" ht="12.75">
      <c r="A42" s="60">
        <v>51026</v>
      </c>
      <c r="B42" s="56" t="str">
        <f>IF($A42="","",VLOOKUP($A42,Plan2!$A$1:$F$2164,2,FALSE))</f>
        <v>LANCAMENTO/APLICACAO CONC.EM FUNDAÇÃO- (O.C.)</v>
      </c>
      <c r="C42" s="29" t="str">
        <f>IF($A42="","",VLOOKUP($A42,Plan2!$A$2:$F$2165,3,FALSE))</f>
        <v>m3</v>
      </c>
      <c r="D42" s="126">
        <f>12.32+5.89+5.09+5.27</f>
        <v>28.57</v>
      </c>
      <c r="E42" s="58">
        <f>IF($A42="","",VLOOKUP($A42,Plan2!$A$2:$F$2165,4,FALSE))</f>
        <v>0</v>
      </c>
      <c r="F42" s="58">
        <f>IF($A42="","",VLOOKUP($A42,Plan2!$A$2:$F$2165,5,FALSE))</f>
        <v>122.19</v>
      </c>
      <c r="G42" s="58">
        <f>IF($A42="","",VLOOKUP($A42,Plan2!$A$2:$F$2165,6,FALSE))</f>
        <v>122.19</v>
      </c>
      <c r="H42" s="84">
        <f t="shared" si="1"/>
        <v>3490.9683</v>
      </c>
      <c r="I42">
        <v>12.32</v>
      </c>
      <c r="J42">
        <v>5.89</v>
      </c>
      <c r="L42" s="36">
        <f>L41</f>
        <v>5.09</v>
      </c>
      <c r="M42" s="36"/>
      <c r="N42">
        <v>5.27</v>
      </c>
    </row>
    <row r="43" spans="1:14" ht="12.75">
      <c r="A43" s="60">
        <v>51013</v>
      </c>
      <c r="B43" s="56" t="str">
        <f>IF($A43="","",VLOOKUP($A43,Plan2!$A$1:$F$2164,2,FALSE))</f>
        <v>PREPARO CONCRETO FCK-13,5 C/BETONEIRA - (O.CIVIS)</v>
      </c>
      <c r="C43" s="29" t="str">
        <f>IF($A43="","",VLOOKUP($A43,Plan2!$A$2:$F$2165,3,FALSE))</f>
        <v>m3</v>
      </c>
      <c r="D43" s="126">
        <v>5.27</v>
      </c>
      <c r="E43" s="58">
        <f>IF($A43="","",VLOOKUP($A43,Plan2!$A$2:$F$2165,4,FALSE))</f>
        <v>211.63</v>
      </c>
      <c r="F43" s="58">
        <f>IF($A43="","",VLOOKUP($A43,Plan2!$A$2:$F$2165,5,FALSE))</f>
        <v>55.37</v>
      </c>
      <c r="G43" s="58">
        <f>IF($A43="","",VLOOKUP($A43,Plan2!$A$2:$F$2165,6,FALSE))</f>
        <v>267</v>
      </c>
      <c r="H43" s="84">
        <f>IF($A43="","",D43*G43)</f>
        <v>1407.09</v>
      </c>
      <c r="N43">
        <v>5.27</v>
      </c>
    </row>
    <row r="44" spans="1:10" ht="12.75">
      <c r="A44" s="60">
        <v>52005</v>
      </c>
      <c r="B44" s="56" t="str">
        <f>IF($A44="","",VLOOKUP($A44,Plan2!$A$1:$F$2164,2,FALSE))</f>
        <v>ACO CA-50A - 10,0 MM (3/8") - (OBRAS CIVIS)</v>
      </c>
      <c r="C44" s="29" t="str">
        <f>IF($A44="","",VLOOKUP($A44,Plan2!$A$2:$F$2165,3,FALSE))</f>
        <v>Kg</v>
      </c>
      <c r="D44" s="126">
        <f>146+47</f>
        <v>193</v>
      </c>
      <c r="E44" s="58">
        <f>IF($A44="","",VLOOKUP($A44,Plan2!$A$2:$F$2165,4,FALSE))</f>
        <v>3.55</v>
      </c>
      <c r="F44" s="58">
        <f>IF($A44="","",VLOOKUP($A44,Plan2!$A$2:$F$2165,5,FALSE))</f>
        <v>1.95</v>
      </c>
      <c r="G44" s="58">
        <f>IF($A44="","",VLOOKUP($A44,Plan2!$A$2:$F$2165,6,FALSE))</f>
        <v>5.5</v>
      </c>
      <c r="H44" s="84">
        <f t="shared" si="1"/>
        <v>1061.5</v>
      </c>
      <c r="I44">
        <v>146</v>
      </c>
      <c r="J44">
        <v>47</v>
      </c>
    </row>
    <row r="45" spans="1:10" ht="12.75">
      <c r="A45" s="60">
        <v>52014</v>
      </c>
      <c r="B45" s="56" t="str">
        <f>IF($A45="","",VLOOKUP($A45,Plan2!$A$1:$F$2164,2,FALSE))</f>
        <v>ACO CA-60 - 5,0 MM - (OBRAS CIVIS)</v>
      </c>
      <c r="C45" s="29" t="str">
        <f>IF($A45="","",VLOOKUP($A45,Plan2!$A$2:$F$2165,3,FALSE))</f>
        <v>Kg</v>
      </c>
      <c r="D45" s="126">
        <f>104+36</f>
        <v>140</v>
      </c>
      <c r="E45" s="58">
        <f>IF($A45="","",VLOOKUP($A45,Plan2!$A$2:$F$2165,4,FALSE))</f>
        <v>3.4</v>
      </c>
      <c r="F45" s="58">
        <f>IF($A45="","",VLOOKUP($A45,Plan2!$A$2:$F$2165,5,FALSE))</f>
        <v>1.71</v>
      </c>
      <c r="G45" s="58">
        <f>IF($A45="","",VLOOKUP($A45,Plan2!$A$2:$F$2165,6,FALSE))</f>
        <v>5.11</v>
      </c>
      <c r="H45" s="84">
        <f t="shared" si="1"/>
        <v>715.4000000000001</v>
      </c>
      <c r="I45">
        <v>104</v>
      </c>
      <c r="J45">
        <v>36</v>
      </c>
    </row>
    <row r="46" spans="1:8" ht="12.75">
      <c r="A46" s="60"/>
      <c r="B46" s="41" t="s">
        <v>7</v>
      </c>
      <c r="C46" s="29"/>
      <c r="D46" s="25"/>
      <c r="E46" s="27"/>
      <c r="F46" s="27"/>
      <c r="G46" s="27"/>
      <c r="H46" s="103">
        <f>SUM(H38:H45)</f>
        <v>23694.890300000003</v>
      </c>
    </row>
    <row r="47" spans="1:8" ht="12.75">
      <c r="A47" s="60"/>
      <c r="B47" s="41"/>
      <c r="C47" s="29"/>
      <c r="D47" s="25"/>
      <c r="E47" s="27"/>
      <c r="F47" s="27"/>
      <c r="G47" s="27"/>
      <c r="H47" s="103"/>
    </row>
    <row r="48" spans="1:11" ht="12.75">
      <c r="A48" s="166">
        <v>168</v>
      </c>
      <c r="B48" s="59" t="str">
        <f>IF($A48="","",VLOOKUP($A48,Plan2!$A$1:$F$2164,2,FALSE))</f>
        <v>ESTRUTURA</v>
      </c>
      <c r="C48" s="29"/>
      <c r="D48" s="46"/>
      <c r="E48" s="58"/>
      <c r="F48" s="58"/>
      <c r="G48" s="58"/>
      <c r="H48" s="105"/>
      <c r="K48" s="125" t="s">
        <v>2175</v>
      </c>
    </row>
    <row r="49" spans="1:11" ht="12.75">
      <c r="A49" s="75">
        <v>60103</v>
      </c>
      <c r="B49" s="56" t="str">
        <f>IF($A49="","",VLOOKUP($A49,Plan2!$A$1:$F$2164,2,FALSE))</f>
        <v>ESCORAMENTO METALICO - VIGAS/LAJES (ALUGUEL/MES)</v>
      </c>
      <c r="C49" s="29" t="str">
        <f>IF($A49="","",VLOOKUP($A49,Plan2!$A$2:$F$2165,3,FALSE))</f>
        <v>m2</v>
      </c>
      <c r="D49" s="126">
        <v>285.47</v>
      </c>
      <c r="E49" s="58">
        <f>IF($A49="","",VLOOKUP($A49,Plan2!$A$2:$F$2165,4,FALSE))</f>
        <v>4</v>
      </c>
      <c r="F49" s="58">
        <f>IF($A49="","",VLOOKUP($A49,Plan2!$A$2:$F$2165,5,FALSE))</f>
        <v>1.02</v>
      </c>
      <c r="G49" s="58">
        <f>IF($A49="","",VLOOKUP($A49,Plan2!$A$2:$F$2165,6,FALSE))</f>
        <v>5.02</v>
      </c>
      <c r="H49" s="84">
        <f>IF($A49="","",D49*G49)</f>
        <v>1433.0594</v>
      </c>
      <c r="I49">
        <v>206.7</v>
      </c>
      <c r="J49">
        <v>78.77</v>
      </c>
      <c r="K49">
        <f>I49+J49</f>
        <v>285.46999999999997</v>
      </c>
    </row>
    <row r="50" spans="1:11" ht="12.75">
      <c r="A50" s="55">
        <v>60507</v>
      </c>
      <c r="B50" s="56" t="str">
        <f>IF($A50="","",VLOOKUP($A50,Plan2!$A$1:$F$2164,2,FALSE))</f>
        <v>PREPARO DE CONCRETO FCK-20 C/BETONEIRA - (OB.C.)</v>
      </c>
      <c r="C50" s="29" t="str">
        <f>IF($A50="","",VLOOKUP($A50,Plan2!$A$2:$F$2165,3,FALSE))</f>
        <v>m3</v>
      </c>
      <c r="D50" s="126">
        <v>13.97</v>
      </c>
      <c r="E50" s="58">
        <f>IF($A50="","",VLOOKUP($A50,Plan2!$A$2:$F$2165,4,FALSE))</f>
        <v>224.47</v>
      </c>
      <c r="F50" s="58">
        <f>IF($A50="","",VLOOKUP($A50,Plan2!$A$2:$F$2165,5,FALSE))</f>
        <v>55.37</v>
      </c>
      <c r="G50" s="58">
        <f>IF($A50="","",VLOOKUP($A50,Plan2!$A$2:$F$2165,6,FALSE))</f>
        <v>279.84</v>
      </c>
      <c r="H50" s="84">
        <f aca="true" t="shared" si="2" ref="H50:H57">IF($A50="","",D50*G50)</f>
        <v>3909.3648</v>
      </c>
      <c r="I50">
        <v>10.1</v>
      </c>
      <c r="J50" s="125">
        <v>3.87</v>
      </c>
      <c r="K50">
        <f aca="true" t="shared" si="3" ref="K50:K57">I50+J50</f>
        <v>13.969999999999999</v>
      </c>
    </row>
    <row r="51" spans="1:11" ht="12.75">
      <c r="A51" s="55">
        <v>60203</v>
      </c>
      <c r="B51" s="56" t="str">
        <f>IF($A51="","",VLOOKUP($A51,Plan2!$A$1:$F$2164,2,FALSE))</f>
        <v>FORMA- CH.COMPENSADA 12 MM UTILIZAÇÃO 3 VEZES - (OBRAS CIVIS)</v>
      </c>
      <c r="C51" s="29" t="str">
        <f>IF($A51="","",VLOOKUP($A51,Plan2!$A$2:$F$2165,3,FALSE))</f>
        <v>m2</v>
      </c>
      <c r="D51" s="126">
        <v>83.52</v>
      </c>
      <c r="E51" s="58">
        <f>IF($A51="","",VLOOKUP($A51,Plan2!$A$2:$F$2165,4,FALSE))</f>
        <v>18.61</v>
      </c>
      <c r="F51" s="58">
        <f>IF($A51="","",VLOOKUP($A51,Plan2!$A$2:$F$2165,5,FALSE))</f>
        <v>30.18</v>
      </c>
      <c r="G51" s="58">
        <f>IF($A51="","",VLOOKUP($A51,Plan2!$A$2:$F$2165,6,FALSE))</f>
        <v>48.79</v>
      </c>
      <c r="H51" s="84">
        <f>IF($A51="","",D51*G51)</f>
        <v>4074.9408</v>
      </c>
      <c r="I51">
        <v>59.52</v>
      </c>
      <c r="J51" s="125">
        <v>24</v>
      </c>
      <c r="K51">
        <f t="shared" si="3"/>
        <v>83.52000000000001</v>
      </c>
    </row>
    <row r="52" spans="1:11" ht="12.75">
      <c r="A52" s="55">
        <v>60209</v>
      </c>
      <c r="B52" s="56" t="str">
        <f>IF($A52="","",VLOOKUP($A52,Plan2!$A$1:$F$2164,2,FALSE))</f>
        <v>FORMA CH.COMPENSADA 12MM-VIGA/PILAR U=4V - (OBRAS CIVIS</v>
      </c>
      <c r="C52" s="29" t="str">
        <f>IF($A52="","",VLOOKUP($A52,Plan2!$A$2:$F$2165,3,FALSE))</f>
        <v>m2</v>
      </c>
      <c r="D52" s="126">
        <v>201.95</v>
      </c>
      <c r="E52" s="58">
        <f>IF($A52="","",VLOOKUP($A52,Plan2!$A$2:$F$2165,4,FALSE))</f>
        <v>13.82</v>
      </c>
      <c r="F52" s="58">
        <f>IF($A52="","",VLOOKUP($A52,Plan2!$A$2:$F$2165,5,FALSE))</f>
        <v>31.71</v>
      </c>
      <c r="G52" s="58">
        <f>IF($A52="","",VLOOKUP($A52,Plan2!$A$2:$F$2165,6,FALSE))</f>
        <v>45.53</v>
      </c>
      <c r="H52" s="84">
        <f t="shared" si="2"/>
        <v>9194.7835</v>
      </c>
      <c r="I52">
        <v>147.18</v>
      </c>
      <c r="J52" s="125">
        <v>54.77</v>
      </c>
      <c r="K52">
        <f t="shared" si="3"/>
        <v>201.95000000000002</v>
      </c>
    </row>
    <row r="53" spans="1:11" ht="12.75">
      <c r="A53" s="55">
        <v>52004</v>
      </c>
      <c r="B53" s="56" t="str">
        <f>IF($A53="","",VLOOKUP($A53,Plan2!$A$1:$F$2164,2,FALSE))</f>
        <v>ACO CA 50-A - 8,0 MM (5/16") - (OBRAS CIVIS)</v>
      </c>
      <c r="C53" s="29" t="str">
        <f>IF($A53="","",VLOOKUP($A53,Plan2!$A$2:$F$2165,3,FALSE))</f>
        <v>Kg</v>
      </c>
      <c r="D53" s="126">
        <v>306</v>
      </c>
      <c r="E53" s="92">
        <f>IF($A53="","",VLOOKUP($A53,Plan2!$A$2:$F$2165,4,FALSE))</f>
        <v>3.81</v>
      </c>
      <c r="F53" s="92">
        <f>IF($A53="","",VLOOKUP($A53,Plan2!$A$2:$F$2165,5,FALSE))</f>
        <v>1.95</v>
      </c>
      <c r="G53" s="92">
        <f>IF($A53="","",VLOOKUP($A53,Plan2!$A$2:$F$2165,6,FALSE))</f>
        <v>5.76</v>
      </c>
      <c r="H53" s="84">
        <f t="shared" si="2"/>
        <v>1762.56</v>
      </c>
      <c r="I53">
        <v>228</v>
      </c>
      <c r="J53" s="125">
        <v>78</v>
      </c>
      <c r="K53">
        <f t="shared" si="3"/>
        <v>306</v>
      </c>
    </row>
    <row r="54" spans="1:11" ht="12.75">
      <c r="A54" s="55">
        <v>52005</v>
      </c>
      <c r="B54" s="90" t="str">
        <f>IF($A54="","",VLOOKUP($A54,Plan2!$A$1:$F$2164,2,FALSE))</f>
        <v>ACO CA-50A - 10,0 MM (3/8") - (OBRAS CIVIS)</v>
      </c>
      <c r="C54" s="37" t="str">
        <f>IF($A54="","",VLOOKUP($A54,Plan2!$A$2:$F$2165,3,FALSE))</f>
        <v>Kg</v>
      </c>
      <c r="D54" s="176">
        <v>394</v>
      </c>
      <c r="E54" s="58">
        <f>IF($A54="","",VLOOKUP($A54,Plan2!$A$2:$F$2165,4,FALSE))</f>
        <v>3.55</v>
      </c>
      <c r="F54" s="58">
        <f>IF($A54="","",VLOOKUP($A54,Plan2!$A$2:$F$2165,5,FALSE))</f>
        <v>1.95</v>
      </c>
      <c r="G54" s="58">
        <f>IF($A54="","",VLOOKUP($A54,Plan2!$A$2:$F$2165,6,FALSE))</f>
        <v>5.5</v>
      </c>
      <c r="H54" s="106">
        <f>IF($A54="","",D54*G54)</f>
        <v>2167</v>
      </c>
      <c r="I54">
        <v>320</v>
      </c>
      <c r="J54" s="125">
        <v>74</v>
      </c>
      <c r="K54">
        <f t="shared" si="3"/>
        <v>394</v>
      </c>
    </row>
    <row r="55" spans="1:11" ht="12.75">
      <c r="A55" s="55">
        <v>52006</v>
      </c>
      <c r="B55" s="90" t="str">
        <f>IF($A55="","",VLOOKUP($A55,Plan2!$A$1:$F$2164,2,FALSE))</f>
        <v>ACO CA 50-A - 12,5 MM (1/2") - (OBRAS CIVIS)</v>
      </c>
      <c r="C55" s="37" t="str">
        <f>IF($A55="","",VLOOKUP($A55,Plan2!$A$2:$F$2165,3,FALSE))</f>
        <v>Kg</v>
      </c>
      <c r="D55" s="176">
        <v>50</v>
      </c>
      <c r="E55" s="58">
        <f>IF($A55="","",VLOOKUP($A55,Plan2!$A$2:$F$2165,4,FALSE))</f>
        <v>3.46</v>
      </c>
      <c r="F55" s="58">
        <f>IF($A55="","",VLOOKUP($A55,Plan2!$A$2:$F$2165,5,FALSE))</f>
        <v>2.45</v>
      </c>
      <c r="G55" s="58">
        <f>IF($A55="","",VLOOKUP($A55,Plan2!$A$2:$F$2165,6,FALSE))</f>
        <v>5.91</v>
      </c>
      <c r="H55" s="106">
        <f>IF($A55="","",D55*G55)</f>
        <v>295.5</v>
      </c>
      <c r="I55">
        <v>0</v>
      </c>
      <c r="J55" s="125">
        <v>50</v>
      </c>
      <c r="K55">
        <f t="shared" si="3"/>
        <v>50</v>
      </c>
    </row>
    <row r="56" spans="1:11" ht="11.25" customHeight="1">
      <c r="A56" s="55">
        <v>52014</v>
      </c>
      <c r="B56" s="56" t="str">
        <f>IF($A56="","",VLOOKUP($A56,Plan2!$A$1:$F$2164,2,FALSE))</f>
        <v>ACO CA-60 - 5,0 MM - (OBRAS CIVIS)</v>
      </c>
      <c r="C56" s="29" t="str">
        <f>IF($A56="","",VLOOKUP($A56,Plan2!$A$2:$F$2165,3,FALSE))</f>
        <v>Kg</v>
      </c>
      <c r="D56" s="126">
        <v>252</v>
      </c>
      <c r="E56" s="58">
        <f>IF($A56="","",VLOOKUP($A56,Plan2!$A$2:$F$2165,4,FALSE))</f>
        <v>3.4</v>
      </c>
      <c r="F56" s="58">
        <f>IF($A56="","",VLOOKUP($A56,Plan2!$A$2:$F$2165,5,FALSE))</f>
        <v>1.71</v>
      </c>
      <c r="G56" s="58">
        <f>IF($A56="","",VLOOKUP($A56,Plan2!$A$2:$F$2165,6,FALSE))</f>
        <v>5.11</v>
      </c>
      <c r="H56" s="84">
        <f t="shared" si="2"/>
        <v>1287.72</v>
      </c>
      <c r="I56">
        <v>170</v>
      </c>
      <c r="J56" s="125">
        <v>82</v>
      </c>
      <c r="K56">
        <f t="shared" si="3"/>
        <v>252</v>
      </c>
    </row>
    <row r="57" spans="1:11" ht="11.25" customHeight="1">
      <c r="A57" s="55">
        <v>60801</v>
      </c>
      <c r="B57" s="56" t="str">
        <f>IF($A57="","",VLOOKUP($A57,Plan2!$A$1:$F$2164,2,FALSE))</f>
        <v>LANCAMENTO/APLICACAO CONCRETO - (OBRAS CIVIS)</v>
      </c>
      <c r="C57" s="29" t="str">
        <f>IF($A57="","",VLOOKUP($A57,Plan2!$A$2:$F$2165,3,FALSE))</f>
        <v>m3</v>
      </c>
      <c r="D57" s="126">
        <v>13.97</v>
      </c>
      <c r="E57" s="58">
        <f>IF($A57="","",VLOOKUP($A57,Plan2!$A$2:$F$2165,4,FALSE))</f>
        <v>0</v>
      </c>
      <c r="F57" s="58">
        <f>IF($A57="","",VLOOKUP($A57,Plan2!$A$2:$F$2165,5,FALSE))</f>
        <v>152.74</v>
      </c>
      <c r="G57" s="58">
        <f>IF($A57="","",VLOOKUP($A57,Plan2!$A$2:$F$2165,6,FALSE))</f>
        <v>152.74</v>
      </c>
      <c r="H57" s="84">
        <f t="shared" si="2"/>
        <v>2133.7778000000003</v>
      </c>
      <c r="I57">
        <v>10.1</v>
      </c>
      <c r="J57" s="125">
        <v>3.87</v>
      </c>
      <c r="K57">
        <f t="shared" si="3"/>
        <v>13.969999999999999</v>
      </c>
    </row>
    <row r="58" spans="1:8" ht="12.75">
      <c r="A58" s="55"/>
      <c r="B58" s="41" t="s">
        <v>7</v>
      </c>
      <c r="C58" s="29"/>
      <c r="D58" s="25"/>
      <c r="E58" s="27"/>
      <c r="F58" s="27"/>
      <c r="G58" s="27"/>
      <c r="H58" s="103">
        <f>SUM(H49:H57)</f>
        <v>26258.7063</v>
      </c>
    </row>
    <row r="59" spans="1:8" ht="12.75">
      <c r="A59" s="55"/>
      <c r="B59" s="11"/>
      <c r="C59" s="12"/>
      <c r="D59" s="14"/>
      <c r="E59" s="13"/>
      <c r="F59" s="13"/>
      <c r="G59" s="13"/>
      <c r="H59" s="104"/>
    </row>
    <row r="60" spans="1:8" ht="12.75">
      <c r="A60" s="165">
        <v>169</v>
      </c>
      <c r="B60" s="59" t="str">
        <f>IF($A60="","",VLOOKUP($A60,Plan2!$A$1:$F$2164,2,FALSE))</f>
        <v>INST. ELÉT./TELEFÔNICA/CABEAMENTO ESTRUTURADO</v>
      </c>
      <c r="C60" s="29"/>
      <c r="D60" s="25"/>
      <c r="E60" s="27"/>
      <c r="F60" s="27"/>
      <c r="G60" s="27"/>
      <c r="H60" s="105"/>
    </row>
    <row r="61" spans="1:8" ht="12.75" customHeight="1">
      <c r="A61" s="60"/>
      <c r="B61" s="24" t="s">
        <v>22</v>
      </c>
      <c r="C61" s="29" t="s">
        <v>17</v>
      </c>
      <c r="D61" s="26">
        <v>1</v>
      </c>
      <c r="E61" s="27">
        <v>0</v>
      </c>
      <c r="F61" s="27">
        <v>0</v>
      </c>
      <c r="G61" s="27">
        <v>111489.05</v>
      </c>
      <c r="H61" s="108">
        <f>D61*G61</f>
        <v>111489.05</v>
      </c>
    </row>
    <row r="62" spans="1:8" ht="12.75">
      <c r="A62" s="60"/>
      <c r="B62" s="41" t="s">
        <v>7</v>
      </c>
      <c r="C62" s="29"/>
      <c r="D62" s="25"/>
      <c r="E62" s="27"/>
      <c r="F62" s="27"/>
      <c r="G62" s="27"/>
      <c r="H62" s="103">
        <f>SUM(H61:H61)</f>
        <v>111489.05</v>
      </c>
    </row>
    <row r="63" spans="1:8" ht="12.75">
      <c r="A63" s="60"/>
      <c r="B63" s="31"/>
      <c r="C63" s="29"/>
      <c r="D63" s="25"/>
      <c r="E63" s="27"/>
      <c r="F63" s="27"/>
      <c r="G63" s="27"/>
      <c r="H63" s="103"/>
    </row>
    <row r="64" spans="1:8" ht="12.75">
      <c r="A64" s="165">
        <v>170</v>
      </c>
      <c r="B64" s="59" t="str">
        <f>IF($A64="","",VLOOKUP($A64,Plan2!$A$1:$F$2164,2,FALSE))</f>
        <v>INSTALAÇÕES HIDRO-SANITÁRIAS</v>
      </c>
      <c r="C64" s="29"/>
      <c r="D64" s="25"/>
      <c r="E64" s="27"/>
      <c r="F64" s="27"/>
      <c r="G64" s="27"/>
      <c r="H64" s="105"/>
    </row>
    <row r="65" spans="1:8" ht="12.75">
      <c r="A65" s="60"/>
      <c r="B65" s="24" t="s">
        <v>23</v>
      </c>
      <c r="C65" s="29" t="s">
        <v>17</v>
      </c>
      <c r="D65" s="26">
        <v>1</v>
      </c>
      <c r="E65" s="27">
        <v>13691.1</v>
      </c>
      <c r="F65" s="27">
        <v>0</v>
      </c>
      <c r="G65" s="27">
        <v>13691</v>
      </c>
      <c r="H65" s="108">
        <f>D65*G65</f>
        <v>13691</v>
      </c>
    </row>
    <row r="66" spans="1:8" ht="12.75">
      <c r="A66" s="60"/>
      <c r="B66" s="42" t="s">
        <v>7</v>
      </c>
      <c r="C66" s="37"/>
      <c r="D66" s="35"/>
      <c r="E66" s="28"/>
      <c r="F66" s="28"/>
      <c r="G66" s="28"/>
      <c r="H66" s="103">
        <f>SUM(H65:H65)</f>
        <v>13691</v>
      </c>
    </row>
    <row r="67" spans="1:11" ht="12.75">
      <c r="A67" s="167">
        <v>172</v>
      </c>
      <c r="B67" s="59" t="str">
        <f>IF($A67="","",VLOOKUP($A67,Plan2!$A$1:$F$2164,2,FALSE))</f>
        <v>ALVENARIAS E DIVISÓRIAS</v>
      </c>
      <c r="C67" s="12"/>
      <c r="D67" s="14"/>
      <c r="E67" s="13"/>
      <c r="F67" s="13"/>
      <c r="G67" s="13"/>
      <c r="H67" s="104"/>
      <c r="K67" s="125"/>
    </row>
    <row r="68" spans="1:10" ht="12.75" customHeight="1">
      <c r="A68" s="75">
        <v>100201</v>
      </c>
      <c r="B68" s="68" t="str">
        <f>IF($A68="","",VLOOKUP($A68,Plan2!$A$1:$F$2164,2,FALSE))</f>
        <v>ALVENARIA TIJOLO FURADO 1/2 VEZ - 9 x 19 x 19 ( ARG. 1CALH:4ARML+100KG DE CI
/M3)</v>
      </c>
      <c r="C68" s="29" t="str">
        <f>IF($A68="","",VLOOKUP($A68,Plan2!$A$2:$F$2165,3,FALSE))</f>
        <v>m2</v>
      </c>
      <c r="D68" s="46">
        <f>85.3+53.65</f>
        <v>138.95</v>
      </c>
      <c r="E68" s="58">
        <f>IF($A68="","",VLOOKUP($A68,Plan2!$A$2:$F$2165,4,FALSE))</f>
        <v>11.83</v>
      </c>
      <c r="F68" s="58">
        <f>IF($A68="","",VLOOKUP($A68,Plan2!$A$2:$F$2165,5,FALSE))</f>
        <v>19.66</v>
      </c>
      <c r="G68" s="58">
        <f>IF($A68="","",VLOOKUP($A68,Plan2!$A$2:$F$2165,6,FALSE))</f>
        <v>31.49</v>
      </c>
      <c r="H68" s="84">
        <f>IF($A68="","",D68*G68)</f>
        <v>4375.535499999999</v>
      </c>
      <c r="I68">
        <v>85.3</v>
      </c>
      <c r="J68">
        <v>53.65</v>
      </c>
    </row>
    <row r="69" spans="1:10" ht="12.75">
      <c r="A69" s="75">
        <v>100204</v>
      </c>
      <c r="B69" s="56" t="str">
        <f>IF($A69="","",VLOOKUP($A69,Plan2!$A$1:$F$2164,2,FALSE))</f>
        <v>CUNHAMENTO/ALVENARIAS C/TIJ.COMUM</v>
      </c>
      <c r="C69" s="29" t="str">
        <f>IF($A69="","",VLOOKUP($A69,Plan2!$A$2:$F$2165,3,FALSE))</f>
        <v>ML</v>
      </c>
      <c r="D69" s="26">
        <f>44.26+22.9</f>
        <v>67.16</v>
      </c>
      <c r="E69" s="58">
        <f>IF($A69="","",VLOOKUP($A69,Plan2!$A$2:$F$2165,4,FALSE))</f>
        <v>3.5</v>
      </c>
      <c r="F69" s="58">
        <f>IF($A69="","",VLOOKUP($A69,Plan2!$A$2:$F$2165,5,FALSE))</f>
        <v>5.03</v>
      </c>
      <c r="G69" s="58">
        <f>IF($A69="","",VLOOKUP($A69,Plan2!$A$2:$F$2165,6,FALSE))</f>
        <v>8.53</v>
      </c>
      <c r="H69" s="84">
        <f>IF($A69="","",D69*G69)</f>
        <v>572.8747999999999</v>
      </c>
      <c r="I69">
        <v>44.26</v>
      </c>
      <c r="J69">
        <v>22.9</v>
      </c>
    </row>
    <row r="70" spans="1:10" ht="12.75">
      <c r="A70" s="75">
        <v>100320</v>
      </c>
      <c r="B70" s="56" t="str">
        <f>IF($A70="","",VLOOKUP($A70,Plan2!$A$1:$F$2164,2,FALSE))</f>
        <v>DIVISORIA DE GRANITO POLIDO</v>
      </c>
      <c r="C70" s="29" t="str">
        <f>IF($A70="","",VLOOKUP($A70,Plan2!$A$2:$F$2165,3,FALSE))</f>
        <v>m2</v>
      </c>
      <c r="D70" s="26">
        <v>0.11</v>
      </c>
      <c r="E70" s="58">
        <f>IF($A70="","",VLOOKUP($A70,Plan2!$A$2:$F$2165,4,FALSE))</f>
        <v>200.81</v>
      </c>
      <c r="F70" s="58">
        <f>IF($A70="","",VLOOKUP($A70,Plan2!$A$2:$F$2165,5,FALSE))</f>
        <v>62.32</v>
      </c>
      <c r="G70" s="58">
        <f>IF($A70="","",VLOOKUP($A70,Plan2!$A$2:$F$2165,6,FALSE))</f>
        <v>263.13</v>
      </c>
      <c r="H70" s="84">
        <f>IF($A70="","",D70*G70)</f>
        <v>28.9443</v>
      </c>
      <c r="J70">
        <v>0.11</v>
      </c>
    </row>
    <row r="71" spans="1:8" ht="12.75">
      <c r="A71" s="60"/>
      <c r="B71" s="41" t="s">
        <v>7</v>
      </c>
      <c r="C71" s="29"/>
      <c r="D71" s="25"/>
      <c r="E71" s="27"/>
      <c r="F71" s="27"/>
      <c r="G71" s="27"/>
      <c r="H71" s="103">
        <f>SUM(H68:H70)</f>
        <v>4977.354599999999</v>
      </c>
    </row>
    <row r="72" spans="1:8" ht="12.75">
      <c r="A72" s="60"/>
      <c r="B72" s="41"/>
      <c r="C72" s="29"/>
      <c r="D72" s="25"/>
      <c r="E72" s="27"/>
      <c r="F72" s="27"/>
      <c r="G72" s="27"/>
      <c r="H72" s="103"/>
    </row>
    <row r="73" spans="1:8" ht="12.75">
      <c r="A73" s="165">
        <v>174</v>
      </c>
      <c r="B73" s="59" t="str">
        <f>IF($A73="","",VLOOKUP($A73,Plan2!$A$1:$F$2164,2,FALSE))</f>
        <v>IMPERMEABILIZAÇÃO</v>
      </c>
      <c r="C73" s="29"/>
      <c r="D73" s="25"/>
      <c r="E73" s="27"/>
      <c r="F73" s="27"/>
      <c r="G73" s="27"/>
      <c r="H73" s="103"/>
    </row>
    <row r="74" spans="1:8" ht="12.75">
      <c r="A74" s="60">
        <v>120209</v>
      </c>
      <c r="B74" s="56" t="str">
        <f>IF($A74="","",VLOOKUP($A74,Plan2!$A$1:$F$2164,2,FALSE))</f>
        <v>IMPERMEABILIZACAO-C/CIMENTO CRISTALIZANTE 3 DEMAOS</v>
      </c>
      <c r="C74" s="29" t="str">
        <f>IF($A74="","",VLOOKUP($A74,Plan2!$A$2:$F$2165,3,FALSE))</f>
        <v>m2</v>
      </c>
      <c r="D74" s="26">
        <v>64.24</v>
      </c>
      <c r="E74" s="58">
        <f>IF($A74="","",VLOOKUP($A74,Plan2!$A$2:$F$2165,4,FALSE))</f>
        <v>25</v>
      </c>
      <c r="F74" s="58">
        <f>IF($A74="","",VLOOKUP($A74,Plan2!$A$2:$F$2165,5,FALSE))</f>
        <v>0</v>
      </c>
      <c r="G74" s="58">
        <f>IF($A74="","",VLOOKUP($A74,Plan2!$A$2:$F$2165,6,FALSE))</f>
        <v>25</v>
      </c>
      <c r="H74" s="84">
        <f>IF($A74="","",D74*G74)</f>
        <v>1605.9999999999998</v>
      </c>
    </row>
    <row r="75" spans="1:8" ht="12.75">
      <c r="A75" s="60"/>
      <c r="B75" s="41" t="s">
        <v>7</v>
      </c>
      <c r="C75" s="29"/>
      <c r="D75" s="25"/>
      <c r="E75" s="27"/>
      <c r="F75" s="27"/>
      <c r="G75" s="27"/>
      <c r="H75" s="103">
        <f>SUM(H74:H74)</f>
        <v>1605.9999999999998</v>
      </c>
    </row>
    <row r="76" spans="1:8" ht="12.75">
      <c r="A76" s="60"/>
      <c r="B76" s="41"/>
      <c r="C76" s="29"/>
      <c r="D76" s="25"/>
      <c r="E76" s="27"/>
      <c r="F76" s="27"/>
      <c r="G76" s="27"/>
      <c r="H76" s="103"/>
    </row>
    <row r="77" spans="1:8" ht="12.75">
      <c r="A77" s="55">
        <v>177</v>
      </c>
      <c r="B77" s="59" t="str">
        <f>IF($A77="","",VLOOKUP($A77,Plan2!$A$1:$F$2164,2,FALSE))</f>
        <v>ESTRUTURAS METÁLICAS</v>
      </c>
      <c r="C77" s="29"/>
      <c r="D77" s="25"/>
      <c r="E77" s="27"/>
      <c r="F77" s="27"/>
      <c r="G77" s="27"/>
      <c r="H77" s="103"/>
    </row>
    <row r="78" spans="1:8" ht="12.75">
      <c r="A78" s="60"/>
      <c r="B78" s="156" t="s">
        <v>2153</v>
      </c>
      <c r="C78" s="29" t="s">
        <v>17</v>
      </c>
      <c r="D78" s="26">
        <v>1</v>
      </c>
      <c r="E78" s="27">
        <v>14385.15</v>
      </c>
      <c r="F78" s="27">
        <v>10069.61</v>
      </c>
      <c r="G78" s="27">
        <f>E78+F78</f>
        <v>24454.760000000002</v>
      </c>
      <c r="H78" s="84">
        <f>D78*G78</f>
        <v>24454.760000000002</v>
      </c>
    </row>
    <row r="79" spans="1:8" ht="12.75">
      <c r="A79" s="60">
        <v>150204</v>
      </c>
      <c r="B79" s="56" t="str">
        <f>IF($A79="","",VLOOKUP($A79,Plan2!$A$1:$F$2164,2,FALSE))</f>
        <v>ESTRUT.ACO TIPO MR-250 C/FUNDO ANTI-CORROSIVO</v>
      </c>
      <c r="C79" s="29" t="str">
        <f>IF($A79="","",VLOOKUP($A79,Plan2!$A$2:$F$2165,3,FALSE))</f>
        <v>Kg</v>
      </c>
      <c r="D79" s="26">
        <v>577.29</v>
      </c>
      <c r="E79" s="58">
        <f>IF($A79="","",VLOOKUP($A79,Plan2!$A$2:$F$2165,4,FALSE))</f>
        <v>7.98</v>
      </c>
      <c r="F79" s="58">
        <f>IF($A79="","",VLOOKUP($A79,Plan2!$A$2:$F$2165,5,FALSE))</f>
        <v>0</v>
      </c>
      <c r="G79" s="58">
        <f>IF($A79="","",VLOOKUP($A79,Plan2!$A$2:$F$2165,6,FALSE))</f>
        <v>7.98</v>
      </c>
      <c r="H79" s="84">
        <f>IF($A79="","",D79*G79)</f>
        <v>4606.7742</v>
      </c>
    </row>
    <row r="80" spans="1:8" ht="12.75">
      <c r="A80" s="60"/>
      <c r="B80" s="41" t="s">
        <v>7</v>
      </c>
      <c r="C80" s="29"/>
      <c r="D80" s="25"/>
      <c r="E80" s="27"/>
      <c r="F80" s="27"/>
      <c r="G80" s="27"/>
      <c r="H80" s="103">
        <f>SUM(H78:H79)</f>
        <v>29061.534200000002</v>
      </c>
    </row>
    <row r="81" spans="1:8" ht="12.75">
      <c r="A81" s="60"/>
      <c r="B81" s="41"/>
      <c r="C81" s="29"/>
      <c r="D81" s="25"/>
      <c r="E81" s="27"/>
      <c r="F81" s="27"/>
      <c r="G81" s="27"/>
      <c r="H81" s="103"/>
    </row>
    <row r="82" spans="1:12" ht="12.75">
      <c r="A82" s="167">
        <v>178</v>
      </c>
      <c r="B82" s="59" t="str">
        <f>IF($A82="","",VLOOKUP($A82,Plan2!$A$1:$F$2164,2,FALSE))</f>
        <v>COBERTURAS</v>
      </c>
      <c r="C82" s="29"/>
      <c r="D82" s="25"/>
      <c r="E82" s="27"/>
      <c r="F82" s="27"/>
      <c r="G82" s="27"/>
      <c r="H82" s="103"/>
      <c r="L82" t="s">
        <v>2183</v>
      </c>
    </row>
    <row r="83" spans="1:12" ht="12.75">
      <c r="A83" s="55">
        <v>160401</v>
      </c>
      <c r="B83" s="68" t="str">
        <f>IF($A83="","",VLOOKUP($A83,Plan2!$A$1:$F$2164,2,FALSE))</f>
        <v>COBERTURA C/ TELHA COLONIAL-PLAN</v>
      </c>
      <c r="C83" s="29" t="str">
        <f>IF($A83="","",VLOOKUP($A83,Plan2!$A$2:$F$2165,3,FALSE))</f>
        <v>m2</v>
      </c>
      <c r="D83" s="46">
        <f>85.04+41.18+28.88</f>
        <v>155.1</v>
      </c>
      <c r="E83" s="58">
        <f>IF($A83="","",VLOOKUP($A83,Plan2!$A$2:$F$2165,4,FALSE))</f>
        <v>16.2</v>
      </c>
      <c r="F83" s="58">
        <f>IF($A83="","",VLOOKUP($A83,Plan2!$A$2:$F$2165,5,FALSE))</f>
        <v>4.26</v>
      </c>
      <c r="G83" s="58">
        <f>IF($A83="","",VLOOKUP($A83,Plan2!$A$2:$F$2165,6,FALSE))</f>
        <v>20.46</v>
      </c>
      <c r="H83" s="84">
        <f>IF($A83="","",D83*G83)</f>
        <v>3173.346</v>
      </c>
      <c r="I83">
        <v>85.04</v>
      </c>
      <c r="J83">
        <v>41.18</v>
      </c>
      <c r="L83">
        <f>2*14.44</f>
        <v>28.88</v>
      </c>
    </row>
    <row r="84" spans="1:8" ht="12.75">
      <c r="A84" s="55">
        <v>160601</v>
      </c>
      <c r="B84" s="68" t="str">
        <f>IF($A84="","",VLOOKUP($A84,Plan2!$A$1:$F$2164,2,FALSE))</f>
        <v>CALHA DE CHAPA GALVANIZADA</v>
      </c>
      <c r="C84" s="29" t="str">
        <f>IF($A84="","",VLOOKUP($A84,Plan2!$A$2:$F$2165,3,FALSE))</f>
        <v>ML</v>
      </c>
      <c r="D84" s="46">
        <v>6.35</v>
      </c>
      <c r="E84" s="58">
        <f>IF($A84="","",VLOOKUP($A84,Plan2!$A$2:$F$2165,4,FALSE))</f>
        <v>6.83</v>
      </c>
      <c r="F84" s="58">
        <f>IF($A84="","",VLOOKUP($A84,Plan2!$A$2:$F$2165,5,FALSE))</f>
        <v>24.24</v>
      </c>
      <c r="G84" s="58">
        <f>IF($A84="","",VLOOKUP($A84,Plan2!$A$2:$F$2165,6,FALSE))</f>
        <v>31.07</v>
      </c>
      <c r="H84" s="84">
        <f>IF($A84="","",D84*G84)</f>
        <v>197.2945</v>
      </c>
    </row>
    <row r="85" spans="1:8" ht="12.75">
      <c r="A85" s="55"/>
      <c r="B85" s="41" t="s">
        <v>7</v>
      </c>
      <c r="C85" s="29"/>
      <c r="D85" s="25"/>
      <c r="E85" s="27"/>
      <c r="F85" s="27"/>
      <c r="G85" s="27"/>
      <c r="H85" s="103">
        <f>SUM(H83:H84)</f>
        <v>3370.6405</v>
      </c>
    </row>
    <row r="86" spans="1:8" ht="12.75">
      <c r="A86" s="55"/>
      <c r="B86" s="41"/>
      <c r="C86" s="29"/>
      <c r="D86" s="25"/>
      <c r="E86" s="27"/>
      <c r="F86" s="27"/>
      <c r="G86" s="27"/>
      <c r="H86" s="103"/>
    </row>
    <row r="87" spans="1:8" ht="12.75">
      <c r="A87" s="165">
        <v>180</v>
      </c>
      <c r="B87" s="59" t="str">
        <f>IF($A87="","",VLOOKUP($A87,Plan2!$A$1:$F$2164,2,FALSE))</f>
        <v>ESQUADRIAS METÁLICAS</v>
      </c>
      <c r="C87" s="29"/>
      <c r="D87" s="25"/>
      <c r="E87" s="27"/>
      <c r="F87" s="27"/>
      <c r="G87" s="27"/>
      <c r="H87" s="105"/>
    </row>
    <row r="88" spans="1:8" ht="12.75">
      <c r="A88" s="60">
        <v>180114</v>
      </c>
      <c r="B88" s="56" t="str">
        <f>IF($A88="","",VLOOKUP($A88,Plan2!$A$1:$F$2164,2,FALSE))</f>
        <v>PORTA DE ABRIR ALUMÍNIO ANODIZADO EM VENEZIANA C/FERRAGENS (M.O.FAB. INC.MAT.)</v>
      </c>
      <c r="C88" s="29" t="str">
        <f>IF($A88="","",VLOOKUP($A88,Plan2!$A$2:$F$2165,3,FALSE))</f>
        <v>m2</v>
      </c>
      <c r="D88" s="26">
        <v>7.92</v>
      </c>
      <c r="E88" s="58">
        <f>IF($A88="","",VLOOKUP($A88,Plan2!$A$2:$F$2165,4,FALSE))</f>
        <v>454.12</v>
      </c>
      <c r="F88" s="58">
        <f>IF($A88="","",VLOOKUP($A88,Plan2!$A$2:$F$2165,5,FALSE))</f>
        <v>28.7</v>
      </c>
      <c r="G88" s="58">
        <f>IF($A88="","",VLOOKUP($A88,Plan2!$A$2:$F$2165,6,FALSE))</f>
        <v>482.82</v>
      </c>
      <c r="H88" s="84">
        <f>IF($A88="","",D88*G88)</f>
        <v>3823.9344</v>
      </c>
    </row>
    <row r="89" spans="1:8" ht="12.75">
      <c r="A89" s="60">
        <v>180115</v>
      </c>
      <c r="B89" s="56" t="str">
        <f>IF($A89="","",VLOOKUP($A89,Plan2!$A$1:$F$2164,2,FALSE))</f>
        <v>ESQUADRIA ALUMÍNIO ANODIZADO MÁXIMO AR C/FERRAGENS (M.O.FAB.INC.MAT.)</v>
      </c>
      <c r="C89" s="29" t="str">
        <f>IF($A89="","",VLOOKUP($A89,Plan2!$A$2:$F$2165,3,FALSE))</f>
        <v>m2</v>
      </c>
      <c r="D89" s="26">
        <v>1.08</v>
      </c>
      <c r="E89" s="58">
        <f>IF($A89="","",VLOOKUP($A89,Plan2!$A$2:$F$2165,4,FALSE))</f>
        <v>421.88</v>
      </c>
      <c r="F89" s="58">
        <f>IF($A89="","",VLOOKUP($A89,Plan2!$A$2:$F$2165,5,FALSE))</f>
        <v>30.63</v>
      </c>
      <c r="G89" s="58">
        <f>IF($A89="","",VLOOKUP($A89,Plan2!$A$2:$F$2165,6,FALSE))</f>
        <v>452.51</v>
      </c>
      <c r="H89" s="84">
        <f>IF($A89="","",D89*G89)</f>
        <v>488.7108</v>
      </c>
    </row>
    <row r="90" spans="1:8" ht="12.75">
      <c r="A90" s="60"/>
      <c r="B90" s="56" t="s">
        <v>2178</v>
      </c>
      <c r="C90" s="29" t="s">
        <v>17</v>
      </c>
      <c r="D90" s="26">
        <v>2</v>
      </c>
      <c r="E90" s="58">
        <v>420</v>
      </c>
      <c r="F90" s="89">
        <v>31.24</v>
      </c>
      <c r="G90" s="58">
        <f>E90+F90</f>
        <v>451.24</v>
      </c>
      <c r="H90" s="84">
        <f>D90*G90</f>
        <v>902.48</v>
      </c>
    </row>
    <row r="91" spans="1:8" ht="12.75">
      <c r="A91" s="60"/>
      <c r="B91" s="56" t="s">
        <v>2179</v>
      </c>
      <c r="C91" s="29" t="s">
        <v>17</v>
      </c>
      <c r="D91" s="26">
        <v>2</v>
      </c>
      <c r="E91" s="58">
        <v>180</v>
      </c>
      <c r="F91" s="89">
        <v>33.44</v>
      </c>
      <c r="G91" s="58">
        <f>E91+F91</f>
        <v>213.44</v>
      </c>
      <c r="H91" s="84">
        <f>D91*G91</f>
        <v>426.88</v>
      </c>
    </row>
    <row r="92" spans="1:8" ht="12.75">
      <c r="A92" s="60"/>
      <c r="B92" s="56" t="s">
        <v>2180</v>
      </c>
      <c r="C92" s="29" t="s">
        <v>17</v>
      </c>
      <c r="D92" s="26">
        <v>2</v>
      </c>
      <c r="E92" s="58">
        <v>257</v>
      </c>
      <c r="F92" s="89">
        <v>33.44</v>
      </c>
      <c r="G92" s="58">
        <f>E92+F92</f>
        <v>290.44</v>
      </c>
      <c r="H92" s="84">
        <f>D92*G92</f>
        <v>580.88</v>
      </c>
    </row>
    <row r="93" spans="1:8" ht="13.5" customHeight="1">
      <c r="A93" s="55"/>
      <c r="B93" s="16" t="s">
        <v>7</v>
      </c>
      <c r="C93" s="12"/>
      <c r="D93" s="14"/>
      <c r="E93" s="13"/>
      <c r="F93" s="13"/>
      <c r="G93" s="13"/>
      <c r="H93" s="107">
        <f>SUM(H88:H92)</f>
        <v>6222.885200000001</v>
      </c>
    </row>
    <row r="94" spans="1:11" ht="12.75">
      <c r="A94" s="55"/>
      <c r="B94" s="24"/>
      <c r="C94" s="29"/>
      <c r="D94" s="26"/>
      <c r="E94" s="27"/>
      <c r="F94" s="27"/>
      <c r="G94" s="27"/>
      <c r="H94" s="105"/>
      <c r="J94" s="47"/>
      <c r="K94" s="217" t="s">
        <v>2181</v>
      </c>
    </row>
    <row r="95" spans="1:12" ht="12.75">
      <c r="A95" s="167">
        <v>182</v>
      </c>
      <c r="B95" s="59" t="str">
        <f>IF($A95="","",VLOOKUP($A95,Plan2!$A$1:$F$2164,2,FALSE))</f>
        <v>REVESTIMENTO DE PAREDES</v>
      </c>
      <c r="C95" s="17"/>
      <c r="D95" s="18"/>
      <c r="E95" s="19"/>
      <c r="F95" s="19"/>
      <c r="G95" s="19"/>
      <c r="H95" s="109"/>
      <c r="I95" t="s">
        <v>2174</v>
      </c>
      <c r="J95" t="s">
        <v>2173</v>
      </c>
      <c r="K95" s="217"/>
      <c r="L95" s="125"/>
    </row>
    <row r="96" spans="1:11" ht="10.5" customHeight="1">
      <c r="A96" s="75">
        <v>200101</v>
      </c>
      <c r="B96" s="56" t="str">
        <f>IF($A96="","",VLOOKUP($A96,Plan2!$A$1:$F$2164,2,FALSE))</f>
        <v>CHAPISCO COMUM</v>
      </c>
      <c r="C96" s="29" t="str">
        <f>IF($A96="","",VLOOKUP($A96,Plan2!$A$2:$F$2165,3,FALSE))</f>
        <v>m2</v>
      </c>
      <c r="D96" s="81">
        <f>235.16+104+6.27</f>
        <v>345.42999999999995</v>
      </c>
      <c r="E96" s="58">
        <f>IF($A96="","",VLOOKUP($A96,Plan2!$A$2:$F$2165,4,FALSE))</f>
        <v>1.18</v>
      </c>
      <c r="F96" s="58">
        <f>IF($A96="","",VLOOKUP($A96,Plan2!$A$2:$F$2165,5,FALSE))</f>
        <v>2.39</v>
      </c>
      <c r="G96" s="58">
        <f>IF($A96="","",VLOOKUP($A96,Plan2!$A$2:$F$2165,6,FALSE))</f>
        <v>3.57</v>
      </c>
      <c r="H96" s="84">
        <f>IF($A96="","",D96*G96)</f>
        <v>1233.1850999999997</v>
      </c>
      <c r="I96">
        <v>235.16</v>
      </c>
      <c r="J96">
        <v>104</v>
      </c>
      <c r="K96">
        <v>6.27</v>
      </c>
    </row>
    <row r="97" spans="1:11" ht="12.75">
      <c r="A97" s="75">
        <v>200499</v>
      </c>
      <c r="B97" s="56" t="str">
        <f>IF($A97="","",VLOOKUP($A97,Plan2!$A$1:$F$2164,2,FALSE))</f>
        <v>REBOCO PAULISTA A-14 (1CALH:4ARMLC+100kgCI/M3)</v>
      </c>
      <c r="C97" s="29" t="str">
        <f>IF($A97="","",VLOOKUP($A97,Plan2!$A$2:$F$2165,3,FALSE))</f>
        <v>m2</v>
      </c>
      <c r="D97" s="81">
        <f>165.64+66.08+6.27</f>
        <v>237.98999999999998</v>
      </c>
      <c r="E97" s="58">
        <f>IF($A97="","",VLOOKUP($A97,Plan2!$A$2:$F$2165,4,FALSE))</f>
        <v>3.94</v>
      </c>
      <c r="F97" s="58">
        <f>IF($A97="","",VLOOKUP($A97,Plan2!$A$2:$F$2165,5,FALSE))</f>
        <v>13.22</v>
      </c>
      <c r="G97" s="58">
        <f>IF($A97="","",VLOOKUP($A97,Plan2!$A$2:$F$2165,6,FALSE))</f>
        <v>17.16</v>
      </c>
      <c r="H97" s="84">
        <f>IF($A97="","",D97*G97)</f>
        <v>4083.9084</v>
      </c>
      <c r="I97">
        <v>165.64</v>
      </c>
      <c r="J97">
        <v>66.08</v>
      </c>
      <c r="K97">
        <v>6.27</v>
      </c>
    </row>
    <row r="98" spans="1:10" ht="12.75">
      <c r="A98" s="140"/>
      <c r="B98" s="56" t="s">
        <v>21</v>
      </c>
      <c r="C98" s="29" t="s">
        <v>20</v>
      </c>
      <c r="D98" s="141">
        <f>69.52+37.92</f>
        <v>107.44</v>
      </c>
      <c r="E98" s="92">
        <v>34.59</v>
      </c>
      <c r="F98" s="58">
        <v>18.33</v>
      </c>
      <c r="G98" s="92">
        <v>52.92</v>
      </c>
      <c r="H98" s="110">
        <f>D98*G98</f>
        <v>5685.7248</v>
      </c>
      <c r="I98" s="169">
        <v>69.52</v>
      </c>
      <c r="J98" s="170">
        <v>37.92</v>
      </c>
    </row>
    <row r="99" spans="1:10" ht="12.75">
      <c r="A99" s="75">
        <v>200201</v>
      </c>
      <c r="B99" s="56" t="str">
        <f>IF($A99="","",VLOOKUP($A99,Plan2!$A$1:$F$2164,2,FALSE))</f>
        <v>EMBOCO (1CI:4 ARML)</v>
      </c>
      <c r="C99" s="93" t="str">
        <f>IF($A99="","",VLOOKUP($A99,Plan2!$A$2:$F$2165,3,FALSE))</f>
        <v>m2</v>
      </c>
      <c r="D99" s="158">
        <f>69.52+37.92</f>
        <v>107.44</v>
      </c>
      <c r="E99" s="92">
        <f>IF($A99="","",VLOOKUP($A99,Plan2!$A$2:$F$2165,4,FALSE))</f>
        <v>4.39</v>
      </c>
      <c r="F99" s="58">
        <f>IF($A99="","",VLOOKUP($A99,Plan2!$A$2:$F$2165,5,FALSE))</f>
        <v>9.61</v>
      </c>
      <c r="G99" s="92">
        <f>IF($A99="","",VLOOKUP($A99,Plan2!$A$2:$F$2165,6,FALSE))</f>
        <v>14</v>
      </c>
      <c r="H99" s="84">
        <f>IF($A99="","",D99*G99)</f>
        <v>1504.1599999999999</v>
      </c>
      <c r="I99">
        <v>69.52</v>
      </c>
      <c r="J99">
        <v>37.92</v>
      </c>
    </row>
    <row r="100" spans="1:8" ht="12.75">
      <c r="A100" s="157"/>
      <c r="B100" s="56" t="s">
        <v>2169</v>
      </c>
      <c r="C100" s="29" t="s">
        <v>2187</v>
      </c>
      <c r="D100" s="26">
        <v>110</v>
      </c>
      <c r="E100" s="58">
        <v>15.9</v>
      </c>
      <c r="F100" s="58">
        <v>0.75</v>
      </c>
      <c r="G100" s="58">
        <f>E100+F100</f>
        <v>16.65</v>
      </c>
      <c r="H100" s="84">
        <f>D100*G100</f>
        <v>1831.4999999999998</v>
      </c>
    </row>
    <row r="101" spans="1:8" ht="12.75">
      <c r="A101" s="157"/>
      <c r="B101" s="80" t="s">
        <v>7</v>
      </c>
      <c r="C101" s="39"/>
      <c r="D101" s="69"/>
      <c r="E101" s="40"/>
      <c r="F101" s="40"/>
      <c r="G101" s="13"/>
      <c r="H101" s="107">
        <f>SUM(H96:H100)</f>
        <v>14338.478299999999</v>
      </c>
    </row>
    <row r="102" spans="1:8" ht="12.75">
      <c r="A102" s="157"/>
      <c r="B102" s="80"/>
      <c r="C102" s="39"/>
      <c r="D102" s="69"/>
      <c r="E102" s="40"/>
      <c r="F102" s="40"/>
      <c r="G102" s="13"/>
      <c r="H102" s="107"/>
    </row>
    <row r="103" spans="1:8" ht="12.75">
      <c r="A103" s="167">
        <v>184</v>
      </c>
      <c r="B103" s="59" t="str">
        <f>IF($A103="","",VLOOKUP($A103,Plan2!$A$1:$F$2164,2,FALSE))</f>
        <v>REVESTIMENTO DE PISO</v>
      </c>
      <c r="C103" s="12"/>
      <c r="D103" s="14"/>
      <c r="E103" s="13"/>
      <c r="F103" s="13"/>
      <c r="G103" s="13"/>
      <c r="H103" s="104"/>
    </row>
    <row r="104" spans="1:8" ht="12.75">
      <c r="A104" s="167"/>
      <c r="B104" s="56" t="s">
        <v>2162</v>
      </c>
      <c r="C104" s="29" t="s">
        <v>20</v>
      </c>
      <c r="D104" s="162">
        <v>277.98</v>
      </c>
      <c r="E104" s="13">
        <v>77.24</v>
      </c>
      <c r="F104" s="13"/>
      <c r="G104" s="58">
        <f>E104+F104</f>
        <v>77.24</v>
      </c>
      <c r="H104" s="104">
        <f aca="true" t="shared" si="4" ref="H104:H109">D104*G104</f>
        <v>21471.1752</v>
      </c>
    </row>
    <row r="105" spans="1:8" ht="12.75">
      <c r="A105" s="55"/>
      <c r="B105" s="56" t="s">
        <v>2165</v>
      </c>
      <c r="C105" s="29" t="s">
        <v>20</v>
      </c>
      <c r="D105" s="163">
        <v>374.5</v>
      </c>
      <c r="E105" s="58">
        <v>65.45</v>
      </c>
      <c r="F105" s="58"/>
      <c r="G105" s="58">
        <f>E105+F105</f>
        <v>65.45</v>
      </c>
      <c r="H105" s="104">
        <f t="shared" si="4"/>
        <v>24511.025</v>
      </c>
    </row>
    <row r="106" spans="1:8" ht="12.75">
      <c r="A106" s="55"/>
      <c r="B106" s="56" t="s">
        <v>2158</v>
      </c>
      <c r="C106" s="29" t="s">
        <v>20</v>
      </c>
      <c r="D106" s="163">
        <v>1889.38</v>
      </c>
      <c r="E106" s="58">
        <v>34.26</v>
      </c>
      <c r="F106" s="58">
        <v>7.11</v>
      </c>
      <c r="G106" s="58">
        <f>E106+F106</f>
        <v>41.37</v>
      </c>
      <c r="H106" s="104">
        <f t="shared" si="4"/>
        <v>78163.6506</v>
      </c>
    </row>
    <row r="107" spans="1:8" ht="12.75">
      <c r="A107" s="55"/>
      <c r="B107" s="56" t="s">
        <v>2159</v>
      </c>
      <c r="C107" s="29" t="s">
        <v>20</v>
      </c>
      <c r="D107" s="163">
        <v>488.25</v>
      </c>
      <c r="E107" s="58">
        <v>34.26</v>
      </c>
      <c r="F107" s="58">
        <v>7.11</v>
      </c>
      <c r="G107" s="58">
        <f>E107+F107</f>
        <v>41.37</v>
      </c>
      <c r="H107" s="104">
        <f t="shared" si="4"/>
        <v>20198.9025</v>
      </c>
    </row>
    <row r="108" spans="1:8" ht="12.75">
      <c r="A108" s="55"/>
      <c r="B108" s="56" t="s">
        <v>2160</v>
      </c>
      <c r="C108" s="29" t="s">
        <v>20</v>
      </c>
      <c r="D108" s="163">
        <v>534.04</v>
      </c>
      <c r="E108" s="58">
        <v>29.22</v>
      </c>
      <c r="F108" s="58">
        <v>7.11</v>
      </c>
      <c r="G108" s="58">
        <f>E108+F108</f>
        <v>36.33</v>
      </c>
      <c r="H108" s="104">
        <f t="shared" si="4"/>
        <v>19401.673199999997</v>
      </c>
    </row>
    <row r="109" spans="1:13" ht="12.75">
      <c r="A109" s="55"/>
      <c r="B109" s="56" t="s">
        <v>2161</v>
      </c>
      <c r="C109" s="29" t="s">
        <v>20</v>
      </c>
      <c r="D109" s="163">
        <v>645.45</v>
      </c>
      <c r="E109" s="58">
        <v>192.97</v>
      </c>
      <c r="F109" s="58">
        <v>0</v>
      </c>
      <c r="G109" s="89">
        <v>204</v>
      </c>
      <c r="H109" s="111">
        <f t="shared" si="4"/>
        <v>131671.80000000002</v>
      </c>
      <c r="K109" s="125" t="s">
        <v>2192</v>
      </c>
      <c r="L109" s="125" t="s">
        <v>2183</v>
      </c>
      <c r="M109" t="s">
        <v>2194</v>
      </c>
    </row>
    <row r="110" spans="1:13" s="172" customFormat="1" ht="12.75">
      <c r="A110" s="78">
        <v>41002</v>
      </c>
      <c r="B110" s="56" t="str">
        <f>IF($A110="","",VLOOKUP($A110,Plan2!$A$1:$F$2164,2,FALSE))</f>
        <v>APILOAMENTO</v>
      </c>
      <c r="C110" s="93" t="str">
        <f>IF($A110="","",VLOOKUP($A110,Plan2!$A$2:$F$2165,3,FALSE))</f>
        <v>m2</v>
      </c>
      <c r="D110" s="158">
        <f>106.14+20+28.88+645.45+432</f>
        <v>1232.47</v>
      </c>
      <c r="E110" s="92">
        <f>IF($A110="","",VLOOKUP($A110,Plan2!$A$2:$F$2165,4,FALSE))</f>
        <v>0</v>
      </c>
      <c r="F110" s="58">
        <f>IF($A110="","",VLOOKUP($A110,Plan2!$A$2:$F$2165,5,FALSE))</f>
        <v>4.07</v>
      </c>
      <c r="G110" s="92">
        <f>IF($A110="","",VLOOKUP($A110,Plan2!$A$2:$F$2165,6,FALSE))</f>
        <v>4.07</v>
      </c>
      <c r="H110" s="84">
        <f aca="true" t="shared" si="5" ref="H110:H119">IF($A110="","",D110*G110)</f>
        <v>5016.1529</v>
      </c>
      <c r="I110">
        <v>106.14</v>
      </c>
      <c r="J110" s="36">
        <v>20</v>
      </c>
      <c r="K110" s="36">
        <v>645.45</v>
      </c>
      <c r="L110" s="181">
        <f>2*14.44</f>
        <v>28.88</v>
      </c>
      <c r="M110" s="172">
        <f>16*27</f>
        <v>432</v>
      </c>
    </row>
    <row r="111" spans="1:13" s="172" customFormat="1" ht="12.75">
      <c r="A111" s="78">
        <v>220050</v>
      </c>
      <c r="B111" s="56" t="str">
        <f>IF($A111="","",VLOOKUP($A111,Plan2!$A$1:$F$2164,2,FALSE))</f>
        <v>LASTRO DE CONCRETO REGULARIZADO SEM IMPERMEAB. 1:3:6 ESP= 5CM (BASE)</v>
      </c>
      <c r="C111" s="93" t="str">
        <f>IF($A111="","",VLOOKUP($A111,Plan2!$A$2:$F$2165,3,FALSE))</f>
        <v>m2</v>
      </c>
      <c r="D111" s="158">
        <f>106.14+18+645.45+432</f>
        <v>1201.5900000000001</v>
      </c>
      <c r="E111" s="92">
        <f>IF($A111="","",VLOOKUP($A111,Plan2!$A$2:$F$2165,4,FALSE))</f>
        <v>9.38</v>
      </c>
      <c r="F111" s="58">
        <f>IF($A111="","",VLOOKUP($A111,Plan2!$A$2:$F$2165,5,FALSE))</f>
        <v>7.36</v>
      </c>
      <c r="G111" s="92">
        <f>IF($A111="","",VLOOKUP($A111,Plan2!$A$2:$F$2165,6,FALSE))</f>
        <v>16.74</v>
      </c>
      <c r="H111" s="84">
        <f t="shared" si="5"/>
        <v>20114.6166</v>
      </c>
      <c r="I111">
        <v>106.14</v>
      </c>
      <c r="J111" s="36"/>
      <c r="K111" s="36">
        <v>645.45</v>
      </c>
      <c r="L111" s="173">
        <v>18</v>
      </c>
      <c r="M111" s="173">
        <v>432</v>
      </c>
    </row>
    <row r="112" spans="1:13" s="172" customFormat="1" ht="12.75">
      <c r="A112" s="78">
        <v>220100</v>
      </c>
      <c r="B112" s="56" t="s">
        <v>2182</v>
      </c>
      <c r="C112" s="93" t="str">
        <f>IF($A112="","",VLOOKUP($A112,Plan2!$A$2:$F$2165,3,FALSE))</f>
        <v>m2</v>
      </c>
      <c r="D112" s="158">
        <v>4.06</v>
      </c>
      <c r="E112" s="92">
        <f>IF($A112="","",VLOOKUP($A112,Plan2!$A$2:$F$2165,4,FALSE))</f>
        <v>23.35</v>
      </c>
      <c r="F112" s="58">
        <f>IF($A112="","",VLOOKUP($A112,Plan2!$A$2:$F$2165,5,FALSE))</f>
        <v>28.46</v>
      </c>
      <c r="G112" s="92">
        <f>IF($A112="","",VLOOKUP($A112,Plan2!$A$2:$F$2165,6,FALSE))</f>
        <v>51.81</v>
      </c>
      <c r="H112" s="84">
        <f t="shared" si="5"/>
        <v>210.34859999999998</v>
      </c>
      <c r="I112"/>
      <c r="J112" s="36"/>
      <c r="K112" s="36"/>
      <c r="M112" s="171"/>
    </row>
    <row r="113" spans="1:13" s="172" customFormat="1" ht="12.75">
      <c r="A113" s="78">
        <v>220102</v>
      </c>
      <c r="B113" s="56" t="str">
        <f>IF($A113="","",VLOOKUP($A113,Plan2!$A$1:$F$2164,2,FALSE))</f>
        <v>PISO CONCRETO DESEMPEN. ESPES. = 5 CM 1:2,5:3,5</v>
      </c>
      <c r="C113" s="93" t="str">
        <f>IF($A113="","",VLOOKUP($A113,Plan2!$A$2:$F$2165,3,FALSE))</f>
        <v>m2</v>
      </c>
      <c r="D113" s="158">
        <v>174.63</v>
      </c>
      <c r="E113" s="92">
        <f>IF($A113="","",VLOOKUP($A113,Plan2!$A$2:$F$2165,4,FALSE))</f>
        <v>11.18</v>
      </c>
      <c r="F113" s="58">
        <f>IF($A113="","",VLOOKUP($A113,Plan2!$A$2:$F$2165,5,FALSE))</f>
        <v>9.3</v>
      </c>
      <c r="G113" s="92">
        <f>IF($A113="","",VLOOKUP($A113,Plan2!$A$2:$F$2165,6,FALSE))</f>
        <v>20.48</v>
      </c>
      <c r="H113" s="84">
        <f t="shared" si="5"/>
        <v>3576.4224</v>
      </c>
      <c r="I113"/>
      <c r="J113" s="36"/>
      <c r="K113" s="36"/>
      <c r="L113" s="125"/>
      <c r="M113" s="171"/>
    </row>
    <row r="114" spans="1:13" s="172" customFormat="1" ht="12.75">
      <c r="A114" s="78">
        <v>220201</v>
      </c>
      <c r="B114" s="56" t="str">
        <f>IF($A114="","",VLOOKUP($A114,Plan2!$A$1:$F$2164,2,FALSE))</f>
        <v>CIMENT.LISO IMP.NATURAL E=2CM C/JUNTA PL.1CI:3ARMG</v>
      </c>
      <c r="C114" s="93" t="str">
        <f>IF($A114="","",VLOOKUP($A114,Plan2!$A$2:$F$2165,3,FALSE))</f>
        <v>m2</v>
      </c>
      <c r="D114" s="158">
        <f>10.34+18</f>
        <v>28.34</v>
      </c>
      <c r="E114" s="92">
        <f>IF($A114="","",VLOOKUP($A114,Plan2!$A$2:$F$2165,4,FALSE))</f>
        <v>7.12</v>
      </c>
      <c r="F114" s="58">
        <f>IF($A114="","",VLOOKUP($A114,Plan2!$A$2:$F$2165,5,FALSE))</f>
        <v>9.91</v>
      </c>
      <c r="G114" s="92">
        <f>IF($A114="","",VLOOKUP($A114,Plan2!$A$2:$F$2165,6,FALSE))</f>
        <v>17.03</v>
      </c>
      <c r="H114" s="84">
        <f t="shared" si="5"/>
        <v>482.6302</v>
      </c>
      <c r="I114">
        <v>10.34</v>
      </c>
      <c r="J114" s="36"/>
      <c r="K114" s="36"/>
      <c r="L114" s="36">
        <v>18</v>
      </c>
      <c r="M114" s="36"/>
    </row>
    <row r="115" spans="1:8" s="172" customFormat="1" ht="12.75">
      <c r="A115" s="78">
        <v>220403</v>
      </c>
      <c r="B115" s="56" t="str">
        <f>IF($A115="","",VLOOKUP($A115,Plan2!$A$1:$F$2164,2,FALSE))</f>
        <v>PISO ARENITO SERRADO (PIRENOP.ASSENT.BARRO)</v>
      </c>
      <c r="C115" s="93" t="str">
        <f>IF($A115="","",VLOOKUP($A115,Plan2!$A$2:$F$2165,3,FALSE))</f>
        <v>m2</v>
      </c>
      <c r="D115" s="158">
        <v>74.04</v>
      </c>
      <c r="E115" s="92">
        <f>IF($A115="","",VLOOKUP($A115,Plan2!$A$2:$F$2165,4,FALSE))</f>
        <v>40.07</v>
      </c>
      <c r="F115" s="58">
        <f>IF($A115="","",VLOOKUP($A115,Plan2!$A$2:$F$2165,5,FALSE))</f>
        <v>24.44</v>
      </c>
      <c r="G115" s="92">
        <f>IF($A115="","",VLOOKUP($A115,Plan2!$A$2:$F$2165,6,FALSE))</f>
        <v>64.51</v>
      </c>
      <c r="H115" s="84">
        <f t="shared" si="5"/>
        <v>4776.3204000000005</v>
      </c>
    </row>
    <row r="116" spans="1:8" s="172" customFormat="1" ht="12.75">
      <c r="A116" s="78">
        <v>220905</v>
      </c>
      <c r="B116" s="56" t="str">
        <f>IF($A116="","",VLOOKUP($A116,Plan2!$A$1:$F$2164,2,FALSE))</f>
        <v>DEGRAUS DE ALTA RESISTENCIA</v>
      </c>
      <c r="C116" s="93" t="str">
        <f>IF($A116="","",VLOOKUP($A116,Plan2!$A$2:$F$2165,3,FALSE))</f>
        <v>ML</v>
      </c>
      <c r="D116" s="158">
        <v>210.48</v>
      </c>
      <c r="E116" s="92">
        <f>IF($A116="","",VLOOKUP($A116,Plan2!$A$2:$F$2165,4,FALSE))</f>
        <v>5.45</v>
      </c>
      <c r="F116" s="58">
        <f>IF($A116="","",VLOOKUP($A116,Plan2!$A$2:$F$2165,5,FALSE))</f>
        <v>66.4</v>
      </c>
      <c r="G116" s="92">
        <f>IF($A116="","",VLOOKUP($A116,Plan2!$A$2:$F$2165,6,FALSE))</f>
        <v>71.85</v>
      </c>
      <c r="H116" s="84">
        <f t="shared" si="5"/>
        <v>15122.987999999998</v>
      </c>
    </row>
    <row r="117" spans="1:11" s="172" customFormat="1" ht="12.75">
      <c r="A117" s="78">
        <v>220908</v>
      </c>
      <c r="B117" s="56" t="str">
        <f>IF($A117="","",VLOOKUP($A117,Plan2!$A$1:$F$2164,2,FALSE))</f>
        <v>PISO CERAMICA DE ALTA RESISTENCIA COM CONTRAPISO (1CI:3ARML) E ARGAMASSA COLANTE</v>
      </c>
      <c r="C117" s="93" t="str">
        <f>IF($A117="","",VLOOKUP($A117,Plan2!$A$2:$F$2165,3,FALSE))</f>
        <v>m2</v>
      </c>
      <c r="D117" s="158">
        <f>13.24+20</f>
        <v>33.24</v>
      </c>
      <c r="E117" s="92">
        <f>IF($A117="","",VLOOKUP($A117,Plan2!$A$2:$F$2165,4,FALSE))</f>
        <v>38.5</v>
      </c>
      <c r="F117" s="58">
        <f>IF($A117="","",VLOOKUP($A117,Plan2!$A$2:$F$2165,5,FALSE))</f>
        <v>19.1</v>
      </c>
      <c r="G117" s="92">
        <f>IF($A117="","",VLOOKUP($A117,Plan2!$A$2:$F$2165,6,FALSE))</f>
        <v>57.6</v>
      </c>
      <c r="H117" s="84">
        <f t="shared" si="5"/>
        <v>1914.6240000000003</v>
      </c>
      <c r="I117">
        <v>13.24</v>
      </c>
      <c r="J117" s="36">
        <v>20</v>
      </c>
      <c r="K117" s="36"/>
    </row>
    <row r="118" spans="1:8" s="172" customFormat="1" ht="12.75">
      <c r="A118" s="78">
        <v>220909</v>
      </c>
      <c r="B118" s="56" t="str">
        <f>IF($A118="","",VLOOKUP($A118,Plan2!$A$1:$F$2164,2,FALSE))</f>
        <v>RODAPE DE CERAMICA DE ALTA RESISTÊNCIA COM ARGAMASSA COLANTE</v>
      </c>
      <c r="C118" s="93" t="str">
        <f>IF($A118="","",VLOOKUP($A118,Plan2!$A$2:$F$2165,3,FALSE))</f>
        <v>ML</v>
      </c>
      <c r="D118" s="158">
        <v>22.78</v>
      </c>
      <c r="E118" s="92">
        <f>IF($A118="","",VLOOKUP($A118,Plan2!$A$2:$F$2165,4,FALSE))</f>
        <v>2.34</v>
      </c>
      <c r="F118" s="58">
        <f>IF($A118="","",VLOOKUP($A118,Plan2!$A$2:$F$2165,5,FALSE))</f>
        <v>4.56</v>
      </c>
      <c r="G118" s="92">
        <f>IF($A118="","",VLOOKUP($A118,Plan2!$A$2:$F$2165,6,FALSE))</f>
        <v>6.9</v>
      </c>
      <c r="H118" s="84">
        <f t="shared" si="5"/>
        <v>157.18200000000002</v>
      </c>
    </row>
    <row r="119" spans="1:11" s="172" customFormat="1" ht="12.75">
      <c r="A119" s="78">
        <v>220920</v>
      </c>
      <c r="B119" s="56" t="str">
        <f>IF($A119="","",VLOOKUP($A119,Plan2!$A$1:$F$2164,2,FALSE))</f>
        <v>SOLEIRA EM GRANITO IMPERMEABILIZADA COM CONTRAPISO (1CI:3ARML)</v>
      </c>
      <c r="C119" s="93" t="str">
        <f>IF($A119="","",VLOOKUP($A119,Plan2!$A$2:$F$2165,3,FALSE))</f>
        <v>m2</v>
      </c>
      <c r="D119" s="158">
        <f>0.19+0.09</f>
        <v>0.28</v>
      </c>
      <c r="E119" s="92">
        <f>IF($A119="","",VLOOKUP($A119,Plan2!$A$2:$F$2165,4,FALSE))</f>
        <v>213.34</v>
      </c>
      <c r="F119" s="58">
        <f>IF($A119="","",VLOOKUP($A119,Plan2!$A$2:$F$2165,5,FALSE))</f>
        <v>19.1</v>
      </c>
      <c r="G119" s="92">
        <f>IF($A119="","",VLOOKUP($A119,Plan2!$A$2:$F$2165,6,FALSE))</f>
        <v>232.44</v>
      </c>
      <c r="H119" s="84">
        <f t="shared" si="5"/>
        <v>65.0832</v>
      </c>
      <c r="I119">
        <v>0.19</v>
      </c>
      <c r="J119">
        <v>0.09</v>
      </c>
      <c r="K119"/>
    </row>
    <row r="120" spans="1:8" ht="12.75">
      <c r="A120" s="75"/>
      <c r="B120" s="16" t="s">
        <v>7</v>
      </c>
      <c r="C120" s="12"/>
      <c r="D120" s="14"/>
      <c r="E120" s="13"/>
      <c r="F120" s="13"/>
      <c r="G120" s="13"/>
      <c r="H120" s="107">
        <f>SUM(H104:H119)</f>
        <v>346854.5948</v>
      </c>
    </row>
    <row r="121" spans="1:8" ht="12.75">
      <c r="A121" s="55"/>
      <c r="B121" s="11"/>
      <c r="C121" s="72"/>
      <c r="D121" s="114"/>
      <c r="E121" s="13"/>
      <c r="F121" s="74"/>
      <c r="G121" s="74"/>
      <c r="H121" s="115"/>
    </row>
    <row r="122" spans="1:8" ht="12.75">
      <c r="A122" s="167">
        <v>185</v>
      </c>
      <c r="B122" s="174" t="str">
        <f>IF($A122="","",VLOOKUP($A122,Plan2!$A$1:$F$2164,2,FALSE))</f>
        <v>FERRAGENS</v>
      </c>
      <c r="C122" s="29"/>
      <c r="D122" s="46"/>
      <c r="E122" s="58"/>
      <c r="F122" s="58"/>
      <c r="G122" s="58"/>
      <c r="H122" s="84"/>
    </row>
    <row r="123" spans="1:8" ht="12.75">
      <c r="A123" s="55">
        <v>230101</v>
      </c>
      <c r="B123" s="68" t="str">
        <f>IF($A123="","",VLOOKUP($A123,Plan2!$A$1:$F$2164,2,FALSE))</f>
        <v>FECH.(ALAV.) LAFONTE 6236 E/8766- E17 IMAB OU EQUIV.</v>
      </c>
      <c r="C123" s="29" t="str">
        <f>IF($A123="","",VLOOKUP($A123,Plan2!$A$2:$F$2165,3,FALSE))</f>
        <v>Un</v>
      </c>
      <c r="D123" s="46">
        <v>1</v>
      </c>
      <c r="E123" s="58">
        <f>IF($A123="","",VLOOKUP($A123,Plan2!$A$2:$F$2165,4,FALSE))</f>
        <v>78</v>
      </c>
      <c r="F123" s="58">
        <f>IF($A123="","",VLOOKUP($A123,Plan2!$A$2:$F$2165,5,FALSE))</f>
        <v>14.26</v>
      </c>
      <c r="G123" s="58">
        <f>IF($A123="","",VLOOKUP($A123,Plan2!$A$2:$F$2165,6,FALSE))</f>
        <v>92.26</v>
      </c>
      <c r="H123" s="84">
        <f>IF($A123="","",D123*G123)</f>
        <v>92.26</v>
      </c>
    </row>
    <row r="124" spans="1:8" ht="12.75">
      <c r="A124" s="137">
        <v>230201</v>
      </c>
      <c r="B124" s="68" t="str">
        <f>IF($A124="","",VLOOKUP($A124,Plan2!$A$1:$F$2164,2,FALSE))</f>
        <v>DOBRADICA 3" x 3 1/2" FERRO POLIDO</v>
      </c>
      <c r="C124" s="29" t="str">
        <f>IF($A124="","",VLOOKUP($A124,Plan2!$A$2:$F$2165,3,FALSE))</f>
        <v>Un</v>
      </c>
      <c r="D124" s="46">
        <v>6</v>
      </c>
      <c r="E124" s="58">
        <f>IF($A124="","",VLOOKUP($A124,Plan2!$A$2:$F$2165,4,FALSE))</f>
        <v>1</v>
      </c>
      <c r="F124" s="58">
        <f>IF($A124="","",VLOOKUP($A124,Plan2!$A$2:$F$2165,5,FALSE))</f>
        <v>6.12</v>
      </c>
      <c r="G124" s="58">
        <f>IF($A124="","",VLOOKUP($A124,Plan2!$A$2:$F$2165,6,FALSE))</f>
        <v>7.12</v>
      </c>
      <c r="H124" s="84">
        <f>IF($A124="","",D124*G124)</f>
        <v>42.72</v>
      </c>
    </row>
    <row r="125" spans="1:8" ht="12.75">
      <c r="A125" s="136">
        <v>230172</v>
      </c>
      <c r="B125" s="68" t="str">
        <f>IF($A125="","",VLOOKUP($A125,Plan2!$A$1:$F$2164,2,FALSE))</f>
        <v>BARRA P/DEFICIENTE FISICO B6 PADRAO AGETOP</v>
      </c>
      <c r="C125" s="29" t="str">
        <f>IF($A125="","",VLOOKUP($A125,Plan2!$A$2:$F$2165,3,FALSE))</f>
        <v>Un</v>
      </c>
      <c r="D125" s="46">
        <v>4</v>
      </c>
      <c r="E125" s="58">
        <f>IF($A125="","",VLOOKUP($A125,Plan2!$A$2:$F$2165,4,FALSE))</f>
        <v>13.57</v>
      </c>
      <c r="F125" s="58">
        <f>IF($A125="","",VLOOKUP($A125,Plan2!$A$2:$F$2165,5,FALSE))</f>
        <v>77.02</v>
      </c>
      <c r="G125" s="58">
        <f>IF($A125="","",VLOOKUP($A125,Plan2!$A$2:$F$2165,6,FALSE))</f>
        <v>90.59</v>
      </c>
      <c r="H125" s="84">
        <f>IF($A125="","",D125*G125)</f>
        <v>362.36</v>
      </c>
    </row>
    <row r="126" spans="1:8" ht="12.75">
      <c r="A126" s="60"/>
      <c r="B126" s="16" t="s">
        <v>7</v>
      </c>
      <c r="C126" s="12"/>
      <c r="D126" s="14"/>
      <c r="E126" s="13"/>
      <c r="F126" s="13"/>
      <c r="G126" s="13"/>
      <c r="H126" s="107">
        <f>SUM(H123:H125)</f>
        <v>497.34000000000003</v>
      </c>
    </row>
    <row r="127" spans="1:8" ht="12.75">
      <c r="A127" s="79"/>
      <c r="B127" s="24"/>
      <c r="C127" s="29"/>
      <c r="D127" s="26"/>
      <c r="E127" s="30"/>
      <c r="F127" s="27"/>
      <c r="G127" s="27"/>
      <c r="H127" s="105"/>
    </row>
    <row r="128" spans="1:17" ht="12.75">
      <c r="A128" s="165">
        <v>188</v>
      </c>
      <c r="B128" s="174" t="str">
        <f>IF($A128="","",VLOOKUP($A128,Plan2!$A$1:$F$2164,2,FALSE))</f>
        <v>PINTURA</v>
      </c>
      <c r="C128" s="29"/>
      <c r="D128" s="26"/>
      <c r="E128" s="58"/>
      <c r="F128" s="58"/>
      <c r="G128" s="58"/>
      <c r="H128" s="84"/>
      <c r="I128" s="125" t="s">
        <v>2184</v>
      </c>
      <c r="J128" s="125" t="s">
        <v>2185</v>
      </c>
      <c r="K128" s="125" t="s">
        <v>2176</v>
      </c>
      <c r="L128" s="168" t="s">
        <v>2183</v>
      </c>
      <c r="M128" s="168"/>
      <c r="N128" s="168" t="s">
        <v>2186</v>
      </c>
      <c r="P128" s="125"/>
      <c r="Q128" s="125"/>
    </row>
    <row r="129" spans="1:9" ht="12.75">
      <c r="A129" s="60">
        <v>261300</v>
      </c>
      <c r="B129" s="56" t="str">
        <f>IF($A129="","",VLOOKUP($A129,Plan2!$A$1:$F$2164,2,FALSE))</f>
        <v>EMASSAMENTO COM MASSA PVA DUAS DEMAOS</v>
      </c>
      <c r="C129" s="29" t="str">
        <f>IF($A129="","",VLOOKUP($A129,Plan2!$A$2:$F$2165,3,FALSE))</f>
        <v>m2</v>
      </c>
      <c r="D129" s="26">
        <v>63</v>
      </c>
      <c r="E129" s="58">
        <f>IF($A129="","",VLOOKUP($A129,Plan2!$A$2:$F$2165,4,FALSE))</f>
        <v>1.37</v>
      </c>
      <c r="F129" s="58">
        <f>IF($A129="","",VLOOKUP($A129,Plan2!$A$2:$F$2165,5,FALSE))</f>
        <v>6.32</v>
      </c>
      <c r="G129" s="58">
        <f>IF($A129="","",VLOOKUP($A129,Plan2!$A$2:$F$2165,6,FALSE))</f>
        <v>7.69</v>
      </c>
      <c r="H129" s="84">
        <f>IF($A129="","",D129*G129)</f>
        <v>484.47</v>
      </c>
      <c r="I129" s="36">
        <v>63</v>
      </c>
    </row>
    <row r="130" spans="1:10" ht="12.75">
      <c r="A130" s="55">
        <v>261301</v>
      </c>
      <c r="B130" s="56" t="str">
        <f>IF($A130="","",VLOOKUP($A130,Plan2!$A$1:$F$2164,2,FALSE))</f>
        <v>EMASSAMENTO COM MASSA PVA UMA DEMAO</v>
      </c>
      <c r="C130" s="29" t="str">
        <f>IF($A130="","",VLOOKUP($A130,Plan2!$A$2:$F$2165,3,FALSE))</f>
        <v>m2</v>
      </c>
      <c r="D130" s="26">
        <v>44.68</v>
      </c>
      <c r="E130" s="58">
        <f>IF($A130="","",VLOOKUP($A130,Plan2!$A$2:$F$2165,4,FALSE))</f>
        <v>0.89</v>
      </c>
      <c r="F130" s="58">
        <f>IF($A130="","",VLOOKUP($A130,Plan2!$A$2:$F$2165,5,FALSE))</f>
        <v>4.38</v>
      </c>
      <c r="G130" s="58">
        <f>IF($A130="","",VLOOKUP($A130,Plan2!$A$2:$F$2165,6,FALSE))</f>
        <v>5.27</v>
      </c>
      <c r="H130" s="84">
        <f>IF($A130="","",D130*G130)</f>
        <v>235.46359999999999</v>
      </c>
      <c r="J130">
        <v>44.68</v>
      </c>
    </row>
    <row r="131" spans="1:10" ht="12.75">
      <c r="A131" s="55">
        <v>261307</v>
      </c>
      <c r="B131" s="56" t="str">
        <f>IF($A131="","",VLOOKUP($A131,Plan2!$A$1:$F$2164,2,FALSE))</f>
        <v>PINTURA PVA LATEX 2 DEMAOS SEM SELADOR</v>
      </c>
      <c r="C131" s="29" t="str">
        <f>IF($A131="","",VLOOKUP($A131,Plan2!$A$2:$F$2165,3,FALSE))</f>
        <v>m2</v>
      </c>
      <c r="D131" s="26">
        <f>63+20</f>
        <v>83</v>
      </c>
      <c r="E131" s="58">
        <f>IF($A131="","",VLOOKUP($A131,Plan2!$A$2:$F$2165,4,FALSE))</f>
        <v>1.72</v>
      </c>
      <c r="F131" s="58">
        <f>IF($A131="","",VLOOKUP($A131,Plan2!$A$2:$F$2165,5,FALSE))</f>
        <v>3.69</v>
      </c>
      <c r="G131" s="58">
        <f>IF($A131="","",VLOOKUP($A131,Plan2!$A$2:$F$2165,6,FALSE))</f>
        <v>5.41</v>
      </c>
      <c r="H131" s="84">
        <f>IF($A131="","",D131*G131)</f>
        <v>449.03000000000003</v>
      </c>
      <c r="I131" s="36">
        <v>63</v>
      </c>
      <c r="J131" s="36">
        <v>20</v>
      </c>
    </row>
    <row r="132" spans="1:10" ht="12.75">
      <c r="A132" s="60">
        <v>261304</v>
      </c>
      <c r="B132" s="56" t="str">
        <f>IF($A132="","",VLOOKUP($A132,Plan2!$A$1:$F$2164,2,FALSE))</f>
        <v>EMASSAMENTO ACRILICO 2 DEMAOS</v>
      </c>
      <c r="C132" s="29" t="str">
        <f>IF($A132="","",VLOOKUP($A132,Plan2!$A$2:$F$2165,3,FALSE))</f>
        <v>m2</v>
      </c>
      <c r="D132" s="26">
        <f>29.9+24.68</f>
        <v>54.58</v>
      </c>
      <c r="E132" s="58">
        <f>IF($A132="","",VLOOKUP($A132,Plan2!$A$2:$F$2165,4,FALSE))</f>
        <v>2.49</v>
      </c>
      <c r="F132" s="58">
        <f>IF($A132="","",VLOOKUP($A132,Plan2!$A$2:$F$2165,5,FALSE))</f>
        <v>7.54</v>
      </c>
      <c r="G132" s="58">
        <f>IF($A132="","",VLOOKUP($A132,Plan2!$A$2:$F$2165,6,FALSE))</f>
        <v>10.03</v>
      </c>
      <c r="H132" s="84">
        <f aca="true" t="shared" si="6" ref="H132:H137">IF($A132="","",D132*G132)</f>
        <v>547.4373999999999</v>
      </c>
      <c r="I132" s="36">
        <v>29.9</v>
      </c>
      <c r="J132">
        <v>24.68</v>
      </c>
    </row>
    <row r="133" spans="1:10" ht="12.75">
      <c r="A133" s="60">
        <v>261001</v>
      </c>
      <c r="B133" s="56" t="str">
        <f>IF($A133="","",VLOOKUP($A133,Plan2!$A$1:$F$2164,2,FALSE))</f>
        <v>PINTURA LATEX ACRILICO 2 DEMAOS</v>
      </c>
      <c r="C133" s="29" t="str">
        <f>IF($A133="","",VLOOKUP($A133,Plan2!$A$2:$F$2165,3,FALSE))</f>
        <v>m2</v>
      </c>
      <c r="D133" s="26">
        <f>29.9+24.68</f>
        <v>54.58</v>
      </c>
      <c r="E133" s="58">
        <f>IF($A133="","",VLOOKUP($A133,Plan2!$A$2:$F$2165,4,FALSE))</f>
        <v>2.52</v>
      </c>
      <c r="F133" s="58">
        <f>IF($A133="","",VLOOKUP($A133,Plan2!$A$2:$F$2165,5,FALSE))</f>
        <v>5.12</v>
      </c>
      <c r="G133" s="58">
        <f>IF($A133="","",VLOOKUP($A133,Plan2!$A$2:$F$2165,6,FALSE))</f>
        <v>7.64</v>
      </c>
      <c r="H133" s="84">
        <f t="shared" si="6"/>
        <v>416.9912</v>
      </c>
      <c r="I133" s="36">
        <v>29.9</v>
      </c>
      <c r="J133">
        <v>24.68</v>
      </c>
    </row>
    <row r="134" spans="1:10" ht="12.75">
      <c r="A134" s="60">
        <v>260601</v>
      </c>
      <c r="B134" s="56" t="str">
        <f>IF($A134="","",VLOOKUP($A134,Plan2!$A$1:$F$2164,2,FALSE))</f>
        <v>PINTURA TEXTURIZADA C/SELADOR ACRILICO</v>
      </c>
      <c r="C134" s="29" t="str">
        <f>IF($A134="","",VLOOKUP($A134,Plan2!$A$2:$F$2165,3,FALSE))</f>
        <v>m2</v>
      </c>
      <c r="D134" s="26">
        <f>72.74+41.4</f>
        <v>114.13999999999999</v>
      </c>
      <c r="E134" s="58">
        <f>IF($A134="","",VLOOKUP($A134,Plan2!$A$2:$F$2165,4,FALSE))</f>
        <v>3.7</v>
      </c>
      <c r="F134" s="58">
        <f>IF($A134="","",VLOOKUP($A134,Plan2!$A$2:$F$2165,5,FALSE))</f>
        <v>4.65</v>
      </c>
      <c r="G134" s="58">
        <f>IF($A134="","",VLOOKUP($A134,Plan2!$A$2:$F$2165,6,FALSE))</f>
        <v>8.35</v>
      </c>
      <c r="H134" s="84">
        <f t="shared" si="6"/>
        <v>953.0689999999998</v>
      </c>
      <c r="I134">
        <v>72.74</v>
      </c>
      <c r="J134">
        <v>41.4</v>
      </c>
    </row>
    <row r="135" spans="1:9" ht="12.75">
      <c r="A135" s="60">
        <v>261603</v>
      </c>
      <c r="B135" s="56" t="str">
        <f>IF($A135="","",VLOOKUP($A135,Plan2!$A$1:$F$2164,2,FALSE))</f>
        <v>PINT.GRAFITE ESQUAD.FERRO (DUPLA FUNÇÃO - FUNDO E ACABAMENTO)</v>
      </c>
      <c r="C135" s="29" t="str">
        <f>IF($A135="","",VLOOKUP($A135,Plan2!$A$2:$F$2165,3,FALSE))</f>
        <v>m2</v>
      </c>
      <c r="D135" s="26">
        <v>37.46</v>
      </c>
      <c r="E135" s="58">
        <f>IF($A135="","",VLOOKUP($A135,Plan2!$A$2:$F$2165,4,FALSE))</f>
        <v>2.23</v>
      </c>
      <c r="F135" s="58">
        <f>IF($A135="","",VLOOKUP($A135,Plan2!$A$2:$F$2165,5,FALSE))</f>
        <v>9.66</v>
      </c>
      <c r="G135" s="58">
        <f>IF($A135="","",VLOOKUP($A135,Plan2!$A$2:$F$2165,6,FALSE))</f>
        <v>11.89</v>
      </c>
      <c r="H135" s="84">
        <f t="shared" si="6"/>
        <v>445.3994</v>
      </c>
      <c r="I135">
        <v>37.46</v>
      </c>
    </row>
    <row r="136" spans="1:14" ht="12.75">
      <c r="A136" s="60">
        <v>261009</v>
      </c>
      <c r="B136" s="56" t="str">
        <f>IF($A136="","",VLOOKUP($A136,Plan2!$A$1:$F$2164,2,FALSE))</f>
        <v>FUNDO PRIMER P/ ESTR. METALICA (2 DEMAOS)</v>
      </c>
      <c r="C136" s="29" t="str">
        <f>IF($A136="","",VLOOKUP($A136,Plan2!$A$2:$F$2165,3,FALSE))</f>
        <v>m2</v>
      </c>
      <c r="D136" s="26">
        <f>215.9+0.102</f>
        <v>216.002</v>
      </c>
      <c r="E136" s="58">
        <f>IF($A136="","",VLOOKUP($A136,Plan2!$A$2:$F$2165,4,FALSE))</f>
        <v>3.83</v>
      </c>
      <c r="F136" s="58">
        <f>IF($A136="","",VLOOKUP($A136,Plan2!$A$2:$F$2165,5,FALSE))</f>
        <v>2.56</v>
      </c>
      <c r="G136" s="58">
        <f>IF($A136="","",VLOOKUP($A136,Plan2!$A$2:$F$2165,6,FALSE))</f>
        <v>6.39</v>
      </c>
      <c r="H136" s="84">
        <f>IF($A136="","",D136*G136)</f>
        <v>1380.25278</v>
      </c>
      <c r="K136">
        <v>215.9</v>
      </c>
      <c r="N136">
        <v>0.102</v>
      </c>
    </row>
    <row r="137" spans="1:15" ht="12.75" customHeight="1">
      <c r="A137" s="60">
        <v>261502</v>
      </c>
      <c r="B137" s="56" t="str">
        <f>IF($A137="","",VLOOKUP($A137,Plan2!$A$1:$F$2164,2,FALSE))</f>
        <v>PINT.ESMALTE S/ANTICOR 2 DEMAOS</v>
      </c>
      <c r="C137" s="29" t="str">
        <f>IF($A137="","",VLOOKUP($A137,Plan2!$A$2:$F$2165,3,FALSE))</f>
        <v>m2</v>
      </c>
      <c r="D137" s="26">
        <f>215.9+0.102+6.27</f>
        <v>222.27200000000002</v>
      </c>
      <c r="E137" s="58">
        <f>IF($A137="","",VLOOKUP($A137,Plan2!$A$2:$F$2165,4,FALSE))</f>
        <v>2.16</v>
      </c>
      <c r="F137" s="58">
        <f>IF($A137="","",VLOOKUP($A137,Plan2!$A$2:$F$2165,5,FALSE))</f>
        <v>9.66</v>
      </c>
      <c r="G137" s="58">
        <f>IF($A137="","",VLOOKUP($A137,Plan2!$A$2:$F$2165,6,FALSE))</f>
        <v>11.82</v>
      </c>
      <c r="H137" s="84">
        <f t="shared" si="6"/>
        <v>2627.2550400000005</v>
      </c>
      <c r="K137">
        <v>215.9</v>
      </c>
      <c r="N137">
        <v>0.102</v>
      </c>
      <c r="O137">
        <v>6.27</v>
      </c>
    </row>
    <row r="138" spans="1:8" ht="12.75">
      <c r="A138" s="60"/>
      <c r="B138" s="16" t="s">
        <v>7</v>
      </c>
      <c r="C138" s="12"/>
      <c r="D138" s="14"/>
      <c r="E138" s="13"/>
      <c r="F138" s="13"/>
      <c r="G138" s="13"/>
      <c r="H138" s="107">
        <f>SUM(H129:H137)</f>
        <v>7539.368420000001</v>
      </c>
    </row>
    <row r="139" spans="1:8" ht="12.75">
      <c r="A139" s="55"/>
      <c r="B139" s="85"/>
      <c r="C139" s="86"/>
      <c r="D139" s="87"/>
      <c r="E139" s="88"/>
      <c r="F139" s="88"/>
      <c r="G139" s="88"/>
      <c r="H139" s="111"/>
    </row>
    <row r="140" spans="1:8" ht="12.75">
      <c r="A140" s="167">
        <v>189</v>
      </c>
      <c r="B140" s="59" t="str">
        <f>IF($A140="","",VLOOKUP($A140,Plan2!$A$1:$F$2164,2,FALSE))</f>
        <v>DIVERSOS</v>
      </c>
      <c r="C140" s="86"/>
      <c r="D140" s="87"/>
      <c r="E140" s="88"/>
      <c r="F140" s="88"/>
      <c r="G140" s="88"/>
      <c r="H140" s="111"/>
    </row>
    <row r="141" spans="1:8" ht="12.75" customHeight="1">
      <c r="A141" s="175">
        <v>271608</v>
      </c>
      <c r="B141" s="56" t="str">
        <f>IF($A141="","",VLOOKUP($A141,Plan2!$A$1:$F$2164,2,FALSE))</f>
        <v>BANCADA DE GRANITO C/ESPELHO</v>
      </c>
      <c r="C141" s="29" t="str">
        <f>IF($A141="","",VLOOKUP($A141,Plan2!$A$2:$F$2165,3,FALSE))</f>
        <v>m2</v>
      </c>
      <c r="D141" s="26">
        <v>13.12</v>
      </c>
      <c r="E141" s="58">
        <f>IF($A141="","",VLOOKUP($A141,Plan2!$A$2:$F$2165,4,FALSE))</f>
        <v>242.34</v>
      </c>
      <c r="F141" s="58">
        <f>IF($A141="","",VLOOKUP($A141,Plan2!$A$2:$F$2165,5,FALSE))</f>
        <v>35</v>
      </c>
      <c r="G141" s="58">
        <f>IF($A141="","",VLOOKUP($A141,Plan2!$A$2:$F$2165,6,FALSE))</f>
        <v>277.34</v>
      </c>
      <c r="H141" s="84">
        <f>IF($A141="","",D141*G141)</f>
        <v>3638.7007999999996</v>
      </c>
    </row>
    <row r="142" spans="1:8" ht="12.75" customHeight="1">
      <c r="A142" s="175">
        <v>270501</v>
      </c>
      <c r="B142" s="56" t="str">
        <f>IF($A142="","",VLOOKUP($A142,Plan2!$A$1:$F$2164,2,FALSE))</f>
        <v>LIMPEZA FINAL DE OBRA - (OBRAS CIVIS)</v>
      </c>
      <c r="C142" s="29" t="str">
        <f>IF($A142="","",VLOOKUP($A142,Plan2!$A$2:$F$2165,3,FALSE))</f>
        <v>m2</v>
      </c>
      <c r="D142" s="26">
        <v>10979.33</v>
      </c>
      <c r="E142" s="58">
        <f>IF($A142="","",VLOOKUP($A142,Plan2!$A$2:$F$2165,4,FALSE))</f>
        <v>0.04</v>
      </c>
      <c r="F142" s="58">
        <f>IF($A142="","",VLOOKUP($A142,Plan2!$A$2:$F$2165,5,FALSE))</f>
        <v>1.02</v>
      </c>
      <c r="G142" s="58">
        <f>IF($A142="","",VLOOKUP($A142,Plan2!$A$2:$F$2165,6,FALSE))</f>
        <v>1.06</v>
      </c>
      <c r="H142" s="84">
        <f>IF($A142="","",D142*G142)</f>
        <v>11638.0898</v>
      </c>
    </row>
    <row r="143" spans="1:8" ht="12.75" customHeight="1">
      <c r="A143" s="175">
        <v>270210</v>
      </c>
      <c r="B143" s="56" t="str">
        <f>IF($A143="","",VLOOKUP($A143,Plan2!$A$1:$F$2164,2,FALSE))</f>
        <v>PLANTIO GRAMA ESMERALDA PLACA C/ IRRIG., ADUBO,TERRA VEGETAL (O.C.) A&lt; 11.000,00M2</v>
      </c>
      <c r="C143" s="29" t="str">
        <f>IF($A143="","",VLOOKUP($A143,Plan2!$A$2:$F$2165,3,FALSE))</f>
        <v>m2</v>
      </c>
      <c r="D143" s="26">
        <v>4120.28</v>
      </c>
      <c r="E143" s="58">
        <f>IF($A143="","",VLOOKUP($A143,Plan2!$A$2:$F$2165,4,FALSE))</f>
        <v>4.57</v>
      </c>
      <c r="F143" s="58">
        <f>IF($A143="","",VLOOKUP($A143,Plan2!$A$2:$F$2165,5,FALSE))</f>
        <v>4.79</v>
      </c>
      <c r="G143" s="58">
        <f>IF($A143="","",VLOOKUP($A143,Plan2!$A$2:$F$2165,6,FALSE))</f>
        <v>9.36</v>
      </c>
      <c r="H143" s="84">
        <f>IF($A143="","",D143*G143)</f>
        <v>38565.820799999994</v>
      </c>
    </row>
    <row r="144" spans="1:8" ht="12.75" customHeight="1">
      <c r="A144" s="175">
        <v>270805</v>
      </c>
      <c r="B144" s="56" t="s">
        <v>2189</v>
      </c>
      <c r="C144" s="29" t="str">
        <f>IF($A144="","",VLOOKUP($A144,Plan2!$A$2:$F$2165,3,FALSE))</f>
        <v>Un</v>
      </c>
      <c r="D144" s="26">
        <v>1</v>
      </c>
      <c r="E144" s="58">
        <v>438.63</v>
      </c>
      <c r="F144" s="58">
        <v>4.89</v>
      </c>
      <c r="G144" s="58">
        <v>443.52</v>
      </c>
      <c r="H144" s="84">
        <f>IF($A144="","",D144*G144)</f>
        <v>443.52</v>
      </c>
    </row>
    <row r="145" spans="1:8" ht="12.75" customHeight="1">
      <c r="A145" s="175">
        <v>270811</v>
      </c>
      <c r="B145" s="56" t="s">
        <v>2190</v>
      </c>
      <c r="C145" s="29" t="str">
        <f>IF($A145="","",VLOOKUP($A145,Plan2!$A$2:$F$2165,3,FALSE))</f>
        <v>Un</v>
      </c>
      <c r="D145" s="26">
        <v>1</v>
      </c>
      <c r="E145" s="58">
        <v>1707.96</v>
      </c>
      <c r="F145" s="58">
        <f>IF($A145="","",VLOOKUP($A145,Plan2!$A$2:$F$2165,5,FALSE))</f>
        <v>304.71</v>
      </c>
      <c r="G145" s="58">
        <v>1707.96</v>
      </c>
      <c r="H145" s="177">
        <f>IF($A145="","",D145*G145)</f>
        <v>1707.96</v>
      </c>
    </row>
    <row r="146" spans="1:8" ht="12.75" customHeight="1">
      <c r="A146" s="55">
        <v>271714</v>
      </c>
      <c r="B146" s="56" t="s">
        <v>2188</v>
      </c>
      <c r="C146" s="29" t="str">
        <f>IF($A146="","",VLOOKUP($A146,Plan2!$A$2:$F$2165,3,FALSE))</f>
        <v>m</v>
      </c>
      <c r="D146" s="26">
        <v>2106.92</v>
      </c>
      <c r="E146" s="58">
        <f>IF($A146="","",VLOOKUP($A146,Plan2!$A$2:$F$2165,4,FALSE))</f>
        <v>4.59</v>
      </c>
      <c r="F146" s="58">
        <f>IF($A146="","",VLOOKUP($A146,Plan2!$A$2:$F$2165,5,FALSE))</f>
        <v>7.25</v>
      </c>
      <c r="G146" s="58">
        <f>IF($A146="","",VLOOKUP($A146,Plan2!$A$2:$F$2165,6,FALSE))</f>
        <v>11.84</v>
      </c>
      <c r="H146" s="84">
        <f aca="true" t="shared" si="7" ref="H146:H154">IF($A146="","",D146*G146)</f>
        <v>24945.932800000002</v>
      </c>
    </row>
    <row r="147" spans="1:8" ht="12.75" customHeight="1">
      <c r="A147" s="75">
        <v>271303</v>
      </c>
      <c r="B147" s="56" t="str">
        <f>IF($A147="","",VLOOKUP($A147,Plan2!$A$1:$F$2164,2,FALSE))</f>
        <v>BANCO DE CONCRETO POLIDO</v>
      </c>
      <c r="C147" s="29" t="str">
        <f>IF($A147="","",VLOOKUP($A147,Plan2!$A$2:$F$2165,3,FALSE))</f>
        <v>ML</v>
      </c>
      <c r="D147" s="26">
        <v>67.9</v>
      </c>
      <c r="E147" s="58">
        <f>IF($A147="","",VLOOKUP($A147,Plan2!$A$2:$F$2165,4,FALSE))</f>
        <v>19.85</v>
      </c>
      <c r="F147" s="58">
        <f>IF($A147="","",VLOOKUP($A147,Plan2!$A$2:$F$2165,5,FALSE))</f>
        <v>39.26</v>
      </c>
      <c r="G147" s="58">
        <f>IF($A147="","",VLOOKUP($A147,Plan2!$A$2:$F$2165,6,FALSE))</f>
        <v>59.11</v>
      </c>
      <c r="H147" s="84">
        <f t="shared" si="7"/>
        <v>4013.5690000000004</v>
      </c>
    </row>
    <row r="148" spans="1:8" ht="12.75" customHeight="1">
      <c r="A148" s="55">
        <v>220060</v>
      </c>
      <c r="B148" s="56" t="str">
        <f>IF($A148="","",VLOOKUP($A148,Plan2!$A$1:$F$2164,2,FALSE))</f>
        <v>PISO LAMINADO EM CONCRETO e=7cm 20 MPA PARA QUADRA / OUTROS (2 X 2 M )</v>
      </c>
      <c r="C148" s="29" t="str">
        <f>IF($A148="","",VLOOKUP($A148,Plan2!$A$2:$F$2165,3,FALSE))</f>
        <v>m2</v>
      </c>
      <c r="D148" s="26">
        <v>432</v>
      </c>
      <c r="E148" s="58">
        <f>IF($A148="","",VLOOKUP($A148,Plan2!$A$2:$F$2165,4,FALSE))</f>
        <v>24.34</v>
      </c>
      <c r="F148" s="58">
        <f>IF($A148="","",VLOOKUP($A148,Plan2!$A$2:$F$2165,5,FALSE))</f>
        <v>11.9</v>
      </c>
      <c r="G148" s="58">
        <f>IF($A148="","",VLOOKUP($A148,Plan2!$A$2:$F$2165,6,FALSE))</f>
        <v>36.24</v>
      </c>
      <c r="H148" s="84">
        <f t="shared" si="7"/>
        <v>15655.68</v>
      </c>
    </row>
    <row r="149" spans="1:8" ht="12.75" customHeight="1">
      <c r="A149" s="55">
        <v>270706</v>
      </c>
      <c r="B149" s="56" t="str">
        <f>IF($A149="","",VLOOKUP($A149,Plan2!$A$1:$F$2164,2,FALSE))</f>
        <v>ALAMB.PROT.CANO GALV.2"H=4.4 M PINTADO</v>
      </c>
      <c r="C149" s="29" t="str">
        <f>IF($A149="","",VLOOKUP($A149,Plan2!$A$2:$F$2165,3,FALSE))</f>
        <v>ML</v>
      </c>
      <c r="D149" s="26">
        <v>86</v>
      </c>
      <c r="E149" s="58">
        <f>IF($A149="","",VLOOKUP($A149,Plan2!$A$2:$F$2165,4,FALSE))</f>
        <v>357.09</v>
      </c>
      <c r="F149" s="58">
        <f>IF($A149="","",VLOOKUP($A149,Plan2!$A$2:$F$2165,5,FALSE))</f>
        <v>65.47</v>
      </c>
      <c r="G149" s="58">
        <f>IF($A149="","",VLOOKUP($A149,Plan2!$A$2:$F$2165,6,FALSE))</f>
        <v>422.56</v>
      </c>
      <c r="H149" s="84">
        <f t="shared" si="7"/>
        <v>36340.16</v>
      </c>
    </row>
    <row r="150" spans="1:8" ht="12.75" customHeight="1">
      <c r="A150" s="55">
        <v>261703</v>
      </c>
      <c r="B150" s="56" t="str">
        <f>IF($A150="","",VLOOKUP($A150,Plan2!$A$1:$F$2164,2,FALSE))</f>
        <v>PINT.POLIESPORTIVA - 2 DEM.(PISOS E CIMENTADOS)</v>
      </c>
      <c r="C150" s="29" t="str">
        <f>IF($A150="","",VLOOKUP($A150,Plan2!$A$2:$F$2165,3,FALSE))</f>
        <v>m2</v>
      </c>
      <c r="D150" s="26">
        <v>432</v>
      </c>
      <c r="E150" s="58">
        <f>IF($A150="","",VLOOKUP($A150,Plan2!$A$2:$F$2165,4,FALSE))</f>
        <v>1.68</v>
      </c>
      <c r="F150" s="58">
        <f>IF($A150="","",VLOOKUP($A150,Plan2!$A$2:$F$2165,5,FALSE))</f>
        <v>5.78</v>
      </c>
      <c r="G150" s="58">
        <f>IF($A150="","",VLOOKUP($A150,Plan2!$A$2:$F$2165,6,FALSE))</f>
        <v>7.46</v>
      </c>
      <c r="H150" s="84">
        <f t="shared" si="7"/>
        <v>3222.72</v>
      </c>
    </row>
    <row r="151" spans="1:8" ht="12.75" customHeight="1">
      <c r="A151" s="55">
        <v>261700</v>
      </c>
      <c r="B151" s="56" t="str">
        <f>IF($A151="","",VLOOKUP($A151,Plan2!$A$1:$F$2164,2,FALSE))</f>
        <v>DEMARC.QUADRA/VAGAS TINTA POLIESPORTIVA</v>
      </c>
      <c r="C151" s="29" t="str">
        <f>IF($A151="","",VLOOKUP($A151,Plan2!$A$2:$F$2165,3,FALSE))</f>
        <v>ML</v>
      </c>
      <c r="D151" s="26">
        <v>366.9</v>
      </c>
      <c r="E151" s="58">
        <f>IF($A151="","",VLOOKUP($A151,Plan2!$A$2:$F$2165,4,FALSE))</f>
        <v>0.97</v>
      </c>
      <c r="F151" s="58">
        <f>IF($A151="","",VLOOKUP($A151,Plan2!$A$2:$F$2165,5,FALSE))</f>
        <v>6.52</v>
      </c>
      <c r="G151" s="58">
        <f>IF($A151="","",VLOOKUP($A151,Plan2!$A$2:$F$2165,6,FALSE))</f>
        <v>7.49</v>
      </c>
      <c r="H151" s="84">
        <f t="shared" si="7"/>
        <v>2748.081</v>
      </c>
    </row>
    <row r="152" spans="1:8" ht="12.75" customHeight="1">
      <c r="A152" s="55">
        <v>271417</v>
      </c>
      <c r="B152" s="56" t="str">
        <f>IF($A152="","",VLOOKUP($A152,Plan2!$A$1:$F$2164,2,FALSE))</f>
        <v>CANALETA CONCRETO DESEMPENADO 5 CM PD.AGETOP</v>
      </c>
      <c r="C152" s="29" t="str">
        <f>IF($A152="","",VLOOKUP($A152,Plan2!$A$2:$F$2165,3,FALSE))</f>
        <v>ML</v>
      </c>
      <c r="D152" s="26">
        <v>27</v>
      </c>
      <c r="E152" s="58">
        <f>IF($A152="","",VLOOKUP($A152,Plan2!$A$2:$F$2165,4,FALSE))</f>
        <v>8.97</v>
      </c>
      <c r="F152" s="58">
        <f>IF($A152="","",VLOOKUP($A152,Plan2!$A$2:$F$2165,5,FALSE))</f>
        <v>25.72</v>
      </c>
      <c r="G152" s="58">
        <f>IF($A152="","",VLOOKUP($A152,Plan2!$A$2:$F$2165,6,FALSE))</f>
        <v>34.69</v>
      </c>
      <c r="H152" s="84">
        <f t="shared" si="7"/>
        <v>936.6299999999999</v>
      </c>
    </row>
    <row r="153" spans="1:8" ht="12.75" customHeight="1">
      <c r="A153" s="55">
        <v>271101</v>
      </c>
      <c r="B153" s="56" t="str">
        <f>IF($A153="","",VLOOKUP($A153,Plan2!$A$1:$F$2164,2,FALSE))</f>
        <v>TRAVES Fº Gº P/FUTEBOL SALÃO 2 UN PINTADAS - 3,00 x 2,00 m</v>
      </c>
      <c r="C153" s="29" t="str">
        <f>IF($A153="","",VLOOKUP($A153,Plan2!$A$2:$F$2165,3,FALSE))</f>
        <v>CJ</v>
      </c>
      <c r="D153" s="26">
        <v>1</v>
      </c>
      <c r="E153" s="58">
        <f>IF($A153="","",VLOOKUP($A153,Plan2!$A$2:$F$2165,4,FALSE))</f>
        <v>1870.23</v>
      </c>
      <c r="F153" s="58">
        <f>IF($A153="","",VLOOKUP($A153,Plan2!$A$2:$F$2165,5,FALSE))</f>
        <v>67.11</v>
      </c>
      <c r="G153" s="58">
        <f>IF($A153="","",VLOOKUP($A153,Plan2!$A$2:$F$2165,6,FALSE))</f>
        <v>1937.34</v>
      </c>
      <c r="H153" s="84">
        <f t="shared" si="7"/>
        <v>1937.34</v>
      </c>
    </row>
    <row r="154" spans="1:8" ht="12.75" customHeight="1">
      <c r="A154" s="55">
        <v>270889</v>
      </c>
      <c r="B154" s="56" t="str">
        <f>IF($A154="","",VLOOKUP($A154,Plan2!$A$1:$F$2164,2,FALSE))</f>
        <v>SUP.PAD.TAB.BASQUETE "U" ENREJECIDO- 2 UN (ASSENT.PINT.)</v>
      </c>
      <c r="C154" s="29" t="str">
        <f>IF($A154="","",VLOOKUP($A154,Plan2!$A$2:$F$2165,3,FALSE))</f>
        <v>CJ</v>
      </c>
      <c r="D154" s="26">
        <v>1</v>
      </c>
      <c r="E154" s="58">
        <f>IF($A154="","",VLOOKUP($A154,Plan2!$A$2:$F$2165,4,FALSE))</f>
        <v>3427.03</v>
      </c>
      <c r="F154" s="58">
        <f>IF($A154="","",VLOOKUP($A154,Plan2!$A$2:$F$2165,5,FALSE))</f>
        <v>859.06</v>
      </c>
      <c r="G154" s="58">
        <f>IF($A154="","",VLOOKUP($A154,Plan2!$A$2:$F$2165,6,FALSE))</f>
        <v>4286.09</v>
      </c>
      <c r="H154" s="84">
        <f t="shared" si="7"/>
        <v>4286.09</v>
      </c>
    </row>
    <row r="155" spans="1:8" ht="12.75" customHeight="1">
      <c r="A155" s="167"/>
      <c r="B155" s="85" t="s">
        <v>2157</v>
      </c>
      <c r="C155" s="86" t="s">
        <v>14</v>
      </c>
      <c r="D155" s="87">
        <v>3.6</v>
      </c>
      <c r="E155" s="88">
        <v>83.4</v>
      </c>
      <c r="F155" s="88">
        <v>28.7</v>
      </c>
      <c r="G155" s="88">
        <v>112.1</v>
      </c>
      <c r="H155" s="111">
        <f>D155*G155</f>
        <v>403.56</v>
      </c>
    </row>
    <row r="156" spans="1:8" ht="12.75" customHeight="1">
      <c r="A156" s="182"/>
      <c r="B156" s="56" t="s">
        <v>2164</v>
      </c>
      <c r="C156" s="29" t="s">
        <v>2172</v>
      </c>
      <c r="D156" s="26">
        <v>1</v>
      </c>
      <c r="E156" s="58">
        <v>20354.5</v>
      </c>
      <c r="F156" s="58">
        <v>0</v>
      </c>
      <c r="G156" s="58">
        <v>20354.5</v>
      </c>
      <c r="H156" s="84">
        <f>D156*G156</f>
        <v>20354.5</v>
      </c>
    </row>
    <row r="157" spans="2:8" ht="12.75" customHeight="1">
      <c r="B157" s="56" t="s">
        <v>2166</v>
      </c>
      <c r="C157" s="29" t="s">
        <v>2187</v>
      </c>
      <c r="D157" s="26">
        <v>19</v>
      </c>
      <c r="E157" s="58">
        <v>310</v>
      </c>
      <c r="F157" s="58">
        <v>0</v>
      </c>
      <c r="G157" s="58">
        <f>E157+F157</f>
        <v>310</v>
      </c>
      <c r="H157" s="84">
        <f>D157*G157</f>
        <v>5890</v>
      </c>
    </row>
    <row r="158" spans="1:8" ht="12.75" customHeight="1">
      <c r="A158" s="183"/>
      <c r="B158" s="56" t="s">
        <v>2167</v>
      </c>
      <c r="C158" s="29" t="s">
        <v>2187</v>
      </c>
      <c r="D158" s="26">
        <v>4</v>
      </c>
      <c r="E158" s="58">
        <v>4017</v>
      </c>
      <c r="F158" s="58">
        <v>0</v>
      </c>
      <c r="G158" s="58">
        <f aca="true" t="shared" si="8" ref="G158:G163">E158+F158</f>
        <v>4017</v>
      </c>
      <c r="H158" s="177">
        <f aca="true" t="shared" si="9" ref="H158:H163">D158*G158</f>
        <v>16068</v>
      </c>
    </row>
    <row r="159" spans="1:8" ht="12.75" customHeight="1">
      <c r="A159" s="183"/>
      <c r="B159" s="56" t="s">
        <v>2168</v>
      </c>
      <c r="C159" s="29" t="s">
        <v>2172</v>
      </c>
      <c r="D159" s="26">
        <v>1</v>
      </c>
      <c r="E159" s="58">
        <v>1200</v>
      </c>
      <c r="F159" s="58">
        <v>0</v>
      </c>
      <c r="G159" s="58">
        <f t="shared" si="8"/>
        <v>1200</v>
      </c>
      <c r="H159" s="84">
        <f t="shared" si="9"/>
        <v>1200</v>
      </c>
    </row>
    <row r="160" spans="1:8" ht="12.75" customHeight="1">
      <c r="A160" s="183"/>
      <c r="B160" s="56" t="s">
        <v>2171</v>
      </c>
      <c r="C160" s="29" t="s">
        <v>2187</v>
      </c>
      <c r="D160" s="26">
        <v>7</v>
      </c>
      <c r="E160" s="58">
        <v>151.05</v>
      </c>
      <c r="F160" s="58">
        <v>0</v>
      </c>
      <c r="G160" s="58">
        <f t="shared" si="8"/>
        <v>151.05</v>
      </c>
      <c r="H160" s="177">
        <f t="shared" si="9"/>
        <v>1057.3500000000001</v>
      </c>
    </row>
    <row r="161" spans="1:8" ht="12.75" customHeight="1">
      <c r="A161" s="183"/>
      <c r="B161" s="56" t="s">
        <v>2154</v>
      </c>
      <c r="C161" s="29" t="s">
        <v>2187</v>
      </c>
      <c r="D161" s="26">
        <v>6</v>
      </c>
      <c r="E161" s="58">
        <v>30</v>
      </c>
      <c r="F161" s="58">
        <v>0</v>
      </c>
      <c r="G161" s="58">
        <f t="shared" si="8"/>
        <v>30</v>
      </c>
      <c r="H161" s="84">
        <f t="shared" si="9"/>
        <v>180</v>
      </c>
    </row>
    <row r="162" spans="1:8" ht="12.75" customHeight="1">
      <c r="A162" s="182"/>
      <c r="B162" s="56" t="s">
        <v>2155</v>
      </c>
      <c r="C162" s="29" t="s">
        <v>2187</v>
      </c>
      <c r="D162" s="26">
        <v>24</v>
      </c>
      <c r="E162" s="58">
        <v>7</v>
      </c>
      <c r="F162" s="58">
        <v>0</v>
      </c>
      <c r="G162" s="58">
        <f t="shared" si="8"/>
        <v>7</v>
      </c>
      <c r="H162" s="84">
        <f t="shared" si="9"/>
        <v>168</v>
      </c>
    </row>
    <row r="163" spans="2:8" ht="12.75" customHeight="1">
      <c r="B163" s="56" t="s">
        <v>2156</v>
      </c>
      <c r="C163" s="29" t="s">
        <v>2187</v>
      </c>
      <c r="D163" s="26">
        <v>37</v>
      </c>
      <c r="E163" s="58">
        <v>13</v>
      </c>
      <c r="F163" s="58">
        <v>0</v>
      </c>
      <c r="G163" s="58">
        <f t="shared" si="8"/>
        <v>13</v>
      </c>
      <c r="H163" s="84">
        <f t="shared" si="9"/>
        <v>481</v>
      </c>
    </row>
    <row r="164" spans="1:8" ht="12.75" customHeight="1">
      <c r="A164" s="184"/>
      <c r="B164" s="24" t="s">
        <v>2191</v>
      </c>
      <c r="C164" s="178" t="s">
        <v>2187</v>
      </c>
      <c r="D164" s="179">
        <v>2</v>
      </c>
      <c r="E164" s="180">
        <v>3714.55</v>
      </c>
      <c r="F164" s="180">
        <v>0</v>
      </c>
      <c r="G164" s="180">
        <v>3714.55</v>
      </c>
      <c r="H164" s="180">
        <f>D164*G164</f>
        <v>7429.1</v>
      </c>
    </row>
    <row r="165" spans="1:8" ht="12.75" customHeight="1">
      <c r="A165" s="182"/>
      <c r="B165" s="16" t="s">
        <v>7</v>
      </c>
      <c r="C165" s="12"/>
      <c r="D165" s="14"/>
      <c r="E165" s="13"/>
      <c r="F165" s="13"/>
      <c r="G165" s="13"/>
      <c r="H165" s="107">
        <f>SUM(H141:H164)</f>
        <v>203311.8042</v>
      </c>
    </row>
    <row r="166" spans="1:8" ht="12.75" customHeight="1">
      <c r="A166" s="75"/>
      <c r="B166" s="16"/>
      <c r="C166" s="12"/>
      <c r="D166" s="14"/>
      <c r="E166" s="13"/>
      <c r="F166" s="13"/>
      <c r="G166" s="13"/>
      <c r="H166" s="107"/>
    </row>
    <row r="167" spans="1:8" ht="12.75" customHeight="1">
      <c r="A167" s="55"/>
      <c r="B167" s="15"/>
      <c r="C167" s="12"/>
      <c r="D167" s="14"/>
      <c r="E167" s="13"/>
      <c r="F167" s="13"/>
      <c r="G167" s="13"/>
      <c r="H167" s="104"/>
    </row>
    <row r="168" spans="1:8" ht="12.75" customHeight="1">
      <c r="A168" s="55"/>
      <c r="B168" s="11"/>
      <c r="C168" s="12"/>
      <c r="D168" s="14"/>
      <c r="E168" s="13"/>
      <c r="F168" s="13"/>
      <c r="G168" s="13"/>
      <c r="H168" s="104"/>
    </row>
    <row r="169" spans="1:8" ht="12.75">
      <c r="A169" s="55"/>
      <c r="B169" s="20"/>
      <c r="C169" s="12"/>
      <c r="D169" s="14"/>
      <c r="E169" s="213" t="s">
        <v>10</v>
      </c>
      <c r="F169" s="214"/>
      <c r="G169" s="13"/>
      <c r="H169" s="107">
        <f>SUM(H165+H138+H126+H120+H101+H93+H85+H80+H75+H71+H66+H62+H58+H46+H35+H26)</f>
        <v>862826.1813773949</v>
      </c>
    </row>
    <row r="170" spans="1:8" ht="12.75">
      <c r="A170" s="55"/>
      <c r="B170" s="20"/>
      <c r="C170" s="12"/>
      <c r="D170" s="14"/>
      <c r="E170" s="215" t="s">
        <v>18</v>
      </c>
      <c r="F170" s="216"/>
      <c r="G170" s="13"/>
      <c r="H170" s="107">
        <f>H169*0.2409</f>
        <v>207854.82709381444</v>
      </c>
    </row>
    <row r="171" spans="1:8" ht="12.75">
      <c r="A171" s="55"/>
      <c r="B171" s="71"/>
      <c r="C171" s="72"/>
      <c r="D171" s="73"/>
      <c r="E171" s="204" t="s">
        <v>15</v>
      </c>
      <c r="F171" s="205"/>
      <c r="G171" s="74"/>
      <c r="H171" s="112">
        <f>H170+H169</f>
        <v>1070681.0084712093</v>
      </c>
    </row>
    <row r="172" spans="1:8" ht="12.75">
      <c r="A172" s="55"/>
      <c r="B172" s="95"/>
      <c r="C172" s="96"/>
      <c r="D172" s="97"/>
      <c r="E172" s="97"/>
      <c r="F172" s="97"/>
      <c r="G172" s="98"/>
      <c r="H172" s="113"/>
    </row>
    <row r="173" spans="1:8" ht="12.75">
      <c r="A173" s="55"/>
      <c r="B173" s="95"/>
      <c r="C173" s="96"/>
      <c r="D173" s="97"/>
      <c r="E173" s="97"/>
      <c r="F173" s="97"/>
      <c r="G173" s="98"/>
      <c r="H173" s="113"/>
    </row>
    <row r="174" spans="1:8" ht="12.75">
      <c r="A174" s="55"/>
      <c r="B174" s="56"/>
      <c r="C174" s="29"/>
      <c r="D174" s="38"/>
      <c r="E174" s="58"/>
      <c r="F174" s="58"/>
      <c r="G174" s="94"/>
      <c r="H174" s="84"/>
    </row>
    <row r="175" spans="1:8" ht="12.75">
      <c r="A175" s="55"/>
      <c r="B175" s="56"/>
      <c r="C175" s="29"/>
      <c r="D175" s="38"/>
      <c r="E175" s="58"/>
      <c r="F175" s="58"/>
      <c r="G175" s="94"/>
      <c r="H175" s="84"/>
    </row>
    <row r="176" spans="1:8" ht="12.75">
      <c r="A176" s="55"/>
      <c r="B176" s="56"/>
      <c r="C176" s="29"/>
      <c r="D176" s="38"/>
      <c r="E176" s="58"/>
      <c r="F176" s="58"/>
      <c r="G176" s="94"/>
      <c r="H176" s="84"/>
    </row>
    <row r="177" spans="1:8" ht="12.75">
      <c r="A177" s="55"/>
      <c r="B177" s="56"/>
      <c r="C177" s="29"/>
      <c r="D177" s="38"/>
      <c r="E177" s="58"/>
      <c r="F177" s="58"/>
      <c r="G177" s="94"/>
      <c r="H177" s="84"/>
    </row>
    <row r="178" spans="1:8" ht="12.75">
      <c r="A178" s="55"/>
      <c r="B178" s="56"/>
      <c r="C178" s="29"/>
      <c r="D178" s="38"/>
      <c r="E178" s="58"/>
      <c r="F178" s="58"/>
      <c r="G178" s="94"/>
      <c r="H178" s="84"/>
    </row>
    <row r="179" spans="1:8" ht="12.75">
      <c r="A179" s="55"/>
      <c r="B179" s="56"/>
      <c r="C179" s="29"/>
      <c r="D179" s="38"/>
      <c r="E179" s="58"/>
      <c r="F179" s="58"/>
      <c r="G179" s="94"/>
      <c r="H179" s="84"/>
    </row>
    <row r="180" spans="1:8" ht="12.75">
      <c r="A180" s="55"/>
      <c r="B180" s="128"/>
      <c r="C180" s="47"/>
      <c r="D180" s="47"/>
      <c r="E180" s="129"/>
      <c r="F180" s="129"/>
      <c r="G180" s="129"/>
      <c r="H180" s="130"/>
    </row>
    <row r="181" spans="1:8" ht="12.75">
      <c r="A181" s="127"/>
      <c r="B181" s="56">
        <f>IF($A182="","",VLOOKUP($A182,Plan2!$A$1:$F$2164,2,FALSE))</f>
      </c>
      <c r="C181" s="29">
        <f>IF($A182="","",VLOOKUP($A182,Plan2!$A$2:$F$2165,3,FALSE))</f>
      </c>
      <c r="D181" s="38"/>
      <c r="E181" s="58">
        <f>IF($A182="","",VLOOKUP($A182,Plan2!$A$2:$F$2165,4,FALSE))</f>
      </c>
      <c r="F181" s="58">
        <f>IF($A182="","",VLOOKUP($A182,Plan2!$A$2:$F$2165,5,FALSE))</f>
      </c>
      <c r="G181" s="94">
        <f>IF($A182="","",VLOOKUP($A182,Plan2!$A$2:$F$2165,6,FALSE))</f>
      </c>
      <c r="H181" s="84">
        <f>IF($A182="","",D181*G181)</f>
      </c>
    </row>
    <row r="182" spans="1:8" ht="12.75">
      <c r="A182" s="55"/>
      <c r="B182" s="56">
        <f>IF($A183="","",VLOOKUP($A183,Plan2!$A$1:$F$2164,2,FALSE))</f>
      </c>
      <c r="C182" s="29">
        <f>IF($A183="","",VLOOKUP($A183,Plan2!$A$2:$F$2165,3,FALSE))</f>
      </c>
      <c r="D182" s="38"/>
      <c r="E182" s="58">
        <f>IF($A183="","",VLOOKUP($A183,Plan2!$A$2:$F$2165,4,FALSE))</f>
      </c>
      <c r="F182" s="58">
        <f>IF($A183="","",VLOOKUP($A183,Plan2!$A$2:$F$2165,5,FALSE))</f>
      </c>
      <c r="G182" s="94">
        <f>IF($A183="","",VLOOKUP($A183,Plan2!$A$2:$F$2165,6,FALSE))</f>
      </c>
      <c r="H182" s="84">
        <f>IF($A183="","",D182*G182)</f>
      </c>
    </row>
    <row r="183" spans="1:8" ht="12.75">
      <c r="A183" s="55"/>
      <c r="B183" s="95"/>
      <c r="C183" s="96"/>
      <c r="D183" s="97"/>
      <c r="E183" s="97"/>
      <c r="F183" s="97"/>
      <c r="G183" s="98"/>
      <c r="H183" s="113"/>
    </row>
    <row r="184" spans="1:8" ht="12.75">
      <c r="A184" s="55"/>
      <c r="B184" s="95"/>
      <c r="C184" s="96"/>
      <c r="D184" s="97"/>
      <c r="E184" s="97"/>
      <c r="F184" s="97"/>
      <c r="G184" s="98"/>
      <c r="H184" s="113"/>
    </row>
    <row r="185" spans="1:8" ht="12.75">
      <c r="A185" s="55"/>
      <c r="B185" s="95"/>
      <c r="C185" s="96"/>
      <c r="D185" s="97"/>
      <c r="E185" s="97"/>
      <c r="F185" s="97"/>
      <c r="G185" s="98"/>
      <c r="H185" s="113"/>
    </row>
    <row r="186" spans="1:8" ht="12.75">
      <c r="A186" s="55"/>
      <c r="B186" s="95"/>
      <c r="C186" s="96"/>
      <c r="D186" s="97"/>
      <c r="E186" s="97"/>
      <c r="F186" s="97"/>
      <c r="G186" s="98"/>
      <c r="H186" s="113"/>
    </row>
    <row r="187" spans="1:8" ht="12.75">
      <c r="A187" s="55"/>
      <c r="B187" s="95"/>
      <c r="C187" s="96"/>
      <c r="D187" s="97"/>
      <c r="E187" s="97"/>
      <c r="F187" s="97"/>
      <c r="G187" s="98"/>
      <c r="H187" s="113"/>
    </row>
    <row r="188" spans="1:8" ht="12.75">
      <c r="A188" s="55"/>
      <c r="B188" s="95"/>
      <c r="C188" s="96"/>
      <c r="D188" s="97"/>
      <c r="E188" s="97"/>
      <c r="F188" s="97"/>
      <c r="G188" s="98"/>
      <c r="H188" s="113"/>
    </row>
    <row r="189" spans="1:8" ht="12.75">
      <c r="A189" s="55"/>
      <c r="B189" s="95"/>
      <c r="C189" s="96"/>
      <c r="D189" s="97"/>
      <c r="E189" s="97"/>
      <c r="F189" s="97"/>
      <c r="G189" s="98"/>
      <c r="H189" s="113"/>
    </row>
    <row r="190" spans="1:8" ht="12.75">
      <c r="A190" s="55"/>
      <c r="B190" s="95"/>
      <c r="C190" s="96"/>
      <c r="D190" s="97"/>
      <c r="E190" s="97"/>
      <c r="F190" s="97"/>
      <c r="G190" s="98"/>
      <c r="H190" s="113"/>
    </row>
    <row r="191" spans="1:8" ht="12.75">
      <c r="A191" s="55"/>
      <c r="B191" s="95"/>
      <c r="C191" s="96"/>
      <c r="D191" s="97"/>
      <c r="E191" s="97"/>
      <c r="F191" s="97"/>
      <c r="G191" s="98"/>
      <c r="H191" s="113"/>
    </row>
    <row r="192" spans="1:8" ht="12.75">
      <c r="A192" s="55"/>
      <c r="B192" s="95"/>
      <c r="C192" s="96"/>
      <c r="D192" s="97"/>
      <c r="E192" s="97"/>
      <c r="F192" s="97"/>
      <c r="G192" s="98"/>
      <c r="H192" s="113"/>
    </row>
    <row r="193" spans="1:8" ht="12.75">
      <c r="A193" s="55"/>
      <c r="B193" s="95"/>
      <c r="C193" s="96"/>
      <c r="D193" s="97"/>
      <c r="E193" s="97"/>
      <c r="F193" s="97"/>
      <c r="G193" s="98"/>
      <c r="H193" s="113"/>
    </row>
    <row r="194" spans="1:8" ht="12.75">
      <c r="A194" s="55"/>
      <c r="B194" s="95"/>
      <c r="C194" s="96"/>
      <c r="D194" s="97"/>
      <c r="E194" s="97"/>
      <c r="F194" s="97"/>
      <c r="G194" s="98"/>
      <c r="H194" s="113"/>
    </row>
    <row r="195" spans="1:8" ht="12.75">
      <c r="A195" s="55"/>
      <c r="B195" s="95"/>
      <c r="C195" s="96"/>
      <c r="D195" s="97"/>
      <c r="E195" s="97"/>
      <c r="F195" s="97"/>
      <c r="G195" s="98"/>
      <c r="H195" s="113"/>
    </row>
    <row r="196" spans="1:8" ht="12.75">
      <c r="A196" s="55"/>
      <c r="B196" s="95"/>
      <c r="C196" s="96"/>
      <c r="D196" s="97"/>
      <c r="E196" s="97"/>
      <c r="F196" s="97"/>
      <c r="G196" s="98"/>
      <c r="H196" s="113"/>
    </row>
    <row r="197" spans="1:8" ht="12.75">
      <c r="A197" s="55"/>
      <c r="B197" s="95"/>
      <c r="C197" s="96"/>
      <c r="D197" s="97"/>
      <c r="E197" s="97"/>
      <c r="F197" s="97"/>
      <c r="G197" s="98"/>
      <c r="H197" s="113"/>
    </row>
    <row r="198" spans="1:8" ht="12.75">
      <c r="A198" s="55"/>
      <c r="B198" s="95"/>
      <c r="C198" s="96"/>
      <c r="D198" s="97"/>
      <c r="E198" s="97"/>
      <c r="F198" s="97"/>
      <c r="G198" s="98"/>
      <c r="H198" s="113"/>
    </row>
    <row r="199" spans="1:8" ht="12.75">
      <c r="A199" s="55"/>
      <c r="B199" s="95"/>
      <c r="C199" s="96"/>
      <c r="D199" s="97"/>
      <c r="E199" s="97"/>
      <c r="F199" s="97"/>
      <c r="G199" s="98"/>
      <c r="H199" s="113"/>
    </row>
    <row r="200" spans="1:8" ht="12.75">
      <c r="A200" s="55"/>
      <c r="B200" s="95"/>
      <c r="C200" s="96"/>
      <c r="D200" s="97"/>
      <c r="E200" s="97"/>
      <c r="F200" s="97"/>
      <c r="G200" s="98"/>
      <c r="H200" s="113"/>
    </row>
    <row r="201" spans="1:8" ht="12.75">
      <c r="A201" s="55"/>
      <c r="B201" s="95"/>
      <c r="C201" s="96"/>
      <c r="D201" s="97"/>
      <c r="E201" s="97"/>
      <c r="F201" s="97"/>
      <c r="G201" s="98"/>
      <c r="H201" s="113"/>
    </row>
    <row r="202" spans="1:8" ht="12.75">
      <c r="A202" s="55"/>
      <c r="B202" s="95"/>
      <c r="C202" s="96"/>
      <c r="D202" s="97"/>
      <c r="E202" s="97"/>
      <c r="F202" s="97"/>
      <c r="G202" s="98"/>
      <c r="H202" s="113"/>
    </row>
    <row r="203" spans="1:8" ht="12.75">
      <c r="A203" s="55"/>
      <c r="B203" s="44"/>
      <c r="C203" s="39"/>
      <c r="D203" s="69"/>
      <c r="E203" s="40"/>
      <c r="F203" s="40"/>
      <c r="G203" s="40"/>
      <c r="H203" s="108"/>
    </row>
    <row r="204" spans="1:8" ht="12.75">
      <c r="A204" s="55"/>
      <c r="B204" s="11"/>
      <c r="C204" s="12"/>
      <c r="D204" s="14"/>
      <c r="E204" s="13"/>
      <c r="F204" s="13"/>
      <c r="G204" s="13"/>
      <c r="H204" s="104"/>
    </row>
    <row r="205" spans="1:8" ht="13.5" thickBot="1">
      <c r="A205" s="55"/>
      <c r="B205" s="131"/>
      <c r="C205" s="132"/>
      <c r="D205" s="133"/>
      <c r="E205" s="134"/>
      <c r="F205" s="134"/>
      <c r="G205" s="134"/>
      <c r="H205" s="135"/>
    </row>
    <row r="206" ht="13.5" thickBot="1">
      <c r="A206" s="70"/>
    </row>
  </sheetData>
  <sheetProtection/>
  <mergeCells count="10">
    <mergeCell ref="N37:Q37"/>
    <mergeCell ref="E171:F171"/>
    <mergeCell ref="A11:H11"/>
    <mergeCell ref="B7:H7"/>
    <mergeCell ref="B9:H9"/>
    <mergeCell ref="B8:H8"/>
    <mergeCell ref="B10:H10"/>
    <mergeCell ref="E169:F169"/>
    <mergeCell ref="E170:F170"/>
    <mergeCell ref="K94:K95"/>
  </mergeCells>
  <printOptions/>
  <pageMargins left="0.984251968503937" right="0.3937007874015748" top="0.5118110236220472" bottom="0.3937007874015748" header="0.5118110236220472" footer="0.275590551181102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5"/>
  <sheetViews>
    <sheetView zoomScalePageLayoutView="0" workbookViewId="0" topLeftCell="A178">
      <selection activeCell="B219" sqref="B219"/>
    </sheetView>
  </sheetViews>
  <sheetFormatPr defaultColWidth="9.140625" defaultRowHeight="12.75"/>
  <cols>
    <col min="1" max="1" width="9.00390625" style="0" customWidth="1"/>
    <col min="2" max="2" width="57.00390625" style="0" customWidth="1"/>
    <col min="3" max="3" width="9.8515625" style="0" customWidth="1"/>
    <col min="4" max="4" width="9.00390625" style="0" customWidth="1"/>
    <col min="5" max="6" width="9.8515625" style="0" customWidth="1"/>
  </cols>
  <sheetData>
    <row r="1" spans="1:6" ht="12.75" customHeight="1">
      <c r="A1" s="142" t="s">
        <v>27</v>
      </c>
      <c r="B1" s="142" t="s">
        <v>28</v>
      </c>
      <c r="C1" s="143" t="s">
        <v>29</v>
      </c>
      <c r="D1" s="144" t="s">
        <v>30</v>
      </c>
      <c r="E1" s="145" t="s">
        <v>31</v>
      </c>
      <c r="F1" s="145" t="s">
        <v>32</v>
      </c>
    </row>
    <row r="2" spans="1:6" ht="12.75">
      <c r="A2" s="146">
        <v>164</v>
      </c>
      <c r="B2" s="218" t="s">
        <v>33</v>
      </c>
      <c r="C2" s="219"/>
      <c r="D2" s="219"/>
      <c r="E2" s="219"/>
      <c r="F2" s="220"/>
    </row>
    <row r="3" spans="1:6" ht="12.75">
      <c r="A3" s="147">
        <v>20100</v>
      </c>
      <c r="B3" s="148" t="s">
        <v>34</v>
      </c>
      <c r="C3" s="149" t="s">
        <v>35</v>
      </c>
      <c r="D3" s="150">
        <v>0</v>
      </c>
      <c r="E3" s="151">
        <v>2.61</v>
      </c>
      <c r="F3" s="151">
        <v>2.61</v>
      </c>
    </row>
    <row r="4" spans="1:6" ht="12.75">
      <c r="A4" s="147">
        <v>20101</v>
      </c>
      <c r="B4" s="148" t="s">
        <v>36</v>
      </c>
      <c r="C4" s="149" t="s">
        <v>35</v>
      </c>
      <c r="D4" s="150">
        <v>0</v>
      </c>
      <c r="E4" s="151">
        <v>5.57</v>
      </c>
      <c r="F4" s="151">
        <v>5.57</v>
      </c>
    </row>
    <row r="5" spans="1:6" ht="12.75">
      <c r="A5" s="147">
        <v>20102</v>
      </c>
      <c r="B5" s="148" t="s">
        <v>37</v>
      </c>
      <c r="C5" s="149" t="s">
        <v>35</v>
      </c>
      <c r="D5" s="150">
        <v>0</v>
      </c>
      <c r="E5" s="151">
        <v>2.33</v>
      </c>
      <c r="F5" s="151">
        <v>2.33</v>
      </c>
    </row>
    <row r="6" spans="1:6" ht="12.75">
      <c r="A6" s="147">
        <v>20103</v>
      </c>
      <c r="B6" s="148" t="s">
        <v>38</v>
      </c>
      <c r="C6" s="149" t="s">
        <v>35</v>
      </c>
      <c r="D6" s="150">
        <v>0</v>
      </c>
      <c r="E6" s="151">
        <v>12.07</v>
      </c>
      <c r="F6" s="151">
        <v>12.07</v>
      </c>
    </row>
    <row r="7" spans="1:6" ht="12.75">
      <c r="A7" s="147">
        <v>20104</v>
      </c>
      <c r="B7" s="148" t="s">
        <v>39</v>
      </c>
      <c r="C7" s="149" t="s">
        <v>35</v>
      </c>
      <c r="D7" s="150">
        <v>0</v>
      </c>
      <c r="E7" s="151">
        <v>0.92</v>
      </c>
      <c r="F7" s="151">
        <v>0.92</v>
      </c>
    </row>
    <row r="8" spans="1:6" ht="12.75">
      <c r="A8" s="147">
        <v>20105</v>
      </c>
      <c r="B8" s="148" t="s">
        <v>40</v>
      </c>
      <c r="C8" s="149" t="s">
        <v>35</v>
      </c>
      <c r="D8" s="150">
        <v>0</v>
      </c>
      <c r="E8" s="151">
        <v>2.78</v>
      </c>
      <c r="F8" s="151">
        <v>2.78</v>
      </c>
    </row>
    <row r="9" spans="1:6" ht="12.75">
      <c r="A9" s="147">
        <v>20106</v>
      </c>
      <c r="B9" s="148" t="s">
        <v>41</v>
      </c>
      <c r="C9" s="149" t="s">
        <v>35</v>
      </c>
      <c r="D9" s="150">
        <v>0</v>
      </c>
      <c r="E9" s="151">
        <v>4.64</v>
      </c>
      <c r="F9" s="151">
        <v>4.64</v>
      </c>
    </row>
    <row r="10" spans="1:6" ht="18">
      <c r="A10" s="147">
        <v>20107</v>
      </c>
      <c r="B10" s="148" t="s">
        <v>42</v>
      </c>
      <c r="C10" s="149" t="s">
        <v>43</v>
      </c>
      <c r="D10" s="150">
        <v>0</v>
      </c>
      <c r="E10" s="151">
        <v>381.79</v>
      </c>
      <c r="F10" s="151">
        <v>381.79</v>
      </c>
    </row>
    <row r="11" spans="1:6" ht="12.75">
      <c r="A11" s="147">
        <v>20108</v>
      </c>
      <c r="B11" s="148" t="s">
        <v>44</v>
      </c>
      <c r="C11" s="149" t="s">
        <v>35</v>
      </c>
      <c r="D11" s="150">
        <v>0</v>
      </c>
      <c r="E11" s="151">
        <v>11.14</v>
      </c>
      <c r="F11" s="151">
        <v>11.14</v>
      </c>
    </row>
    <row r="12" spans="1:6" ht="12.75">
      <c r="A12" s="147">
        <v>20109</v>
      </c>
      <c r="B12" s="148" t="s">
        <v>45</v>
      </c>
      <c r="C12" s="149" t="s">
        <v>35</v>
      </c>
      <c r="D12" s="150">
        <v>0</v>
      </c>
      <c r="E12" s="151">
        <v>12.07</v>
      </c>
      <c r="F12" s="151">
        <v>12.07</v>
      </c>
    </row>
    <row r="13" spans="1:6" ht="12.75">
      <c r="A13" s="147">
        <v>20110</v>
      </c>
      <c r="B13" s="148" t="s">
        <v>46</v>
      </c>
      <c r="C13" s="149" t="s">
        <v>35</v>
      </c>
      <c r="D13" s="150">
        <v>0</v>
      </c>
      <c r="E13" s="151">
        <v>6.5</v>
      </c>
      <c r="F13" s="151">
        <v>6.5</v>
      </c>
    </row>
    <row r="14" spans="1:6" ht="12.75">
      <c r="A14" s="147">
        <v>20111</v>
      </c>
      <c r="B14" s="148" t="s">
        <v>47</v>
      </c>
      <c r="C14" s="149" t="s">
        <v>35</v>
      </c>
      <c r="D14" s="150">
        <v>0</v>
      </c>
      <c r="E14" s="151">
        <v>6.5</v>
      </c>
      <c r="F14" s="151">
        <v>6.5</v>
      </c>
    </row>
    <row r="15" spans="1:6" ht="18">
      <c r="A15" s="147">
        <v>20112</v>
      </c>
      <c r="B15" s="148" t="s">
        <v>48</v>
      </c>
      <c r="C15" s="149" t="s">
        <v>35</v>
      </c>
      <c r="D15" s="150">
        <v>0</v>
      </c>
      <c r="E15" s="151">
        <v>13</v>
      </c>
      <c r="F15" s="151">
        <v>13</v>
      </c>
    </row>
    <row r="16" spans="1:6" ht="12.75">
      <c r="A16" s="147">
        <v>20113</v>
      </c>
      <c r="B16" s="148" t="s">
        <v>49</v>
      </c>
      <c r="C16" s="149" t="s">
        <v>35</v>
      </c>
      <c r="D16" s="150">
        <v>0</v>
      </c>
      <c r="E16" s="151">
        <v>8.36</v>
      </c>
      <c r="F16" s="151">
        <v>8.36</v>
      </c>
    </row>
    <row r="17" spans="1:6" ht="12.75">
      <c r="A17" s="147">
        <v>20115</v>
      </c>
      <c r="B17" s="148" t="s">
        <v>50</v>
      </c>
      <c r="C17" s="149" t="s">
        <v>35</v>
      </c>
      <c r="D17" s="150">
        <v>0</v>
      </c>
      <c r="E17" s="151">
        <v>7.13</v>
      </c>
      <c r="F17" s="151">
        <v>7.13</v>
      </c>
    </row>
    <row r="18" spans="1:6" ht="12.75">
      <c r="A18" s="147">
        <v>20116</v>
      </c>
      <c r="B18" s="148" t="s">
        <v>51</v>
      </c>
      <c r="C18" s="149" t="s">
        <v>35</v>
      </c>
      <c r="D18" s="150">
        <v>0</v>
      </c>
      <c r="E18" s="151">
        <v>23.21</v>
      </c>
      <c r="F18" s="151">
        <v>23.21</v>
      </c>
    </row>
    <row r="19" spans="1:6" ht="12.75">
      <c r="A19" s="147">
        <v>20117</v>
      </c>
      <c r="B19" s="148" t="s">
        <v>52</v>
      </c>
      <c r="C19" s="149" t="s">
        <v>35</v>
      </c>
      <c r="D19" s="150">
        <v>0</v>
      </c>
      <c r="E19" s="151">
        <v>4.64</v>
      </c>
      <c r="F19" s="151">
        <v>4.64</v>
      </c>
    </row>
    <row r="20" spans="1:6" ht="12.75">
      <c r="A20" s="147">
        <v>20118</v>
      </c>
      <c r="B20" s="148" t="s">
        <v>53</v>
      </c>
      <c r="C20" s="149" t="s">
        <v>54</v>
      </c>
      <c r="D20" s="150">
        <v>0</v>
      </c>
      <c r="E20" s="151">
        <v>25.45</v>
      </c>
      <c r="F20" s="151">
        <v>25.45</v>
      </c>
    </row>
    <row r="21" spans="1:6" ht="12.75">
      <c r="A21" s="147">
        <v>20119</v>
      </c>
      <c r="B21" s="148" t="s">
        <v>55</v>
      </c>
      <c r="C21" s="149" t="s">
        <v>54</v>
      </c>
      <c r="D21" s="150">
        <v>0</v>
      </c>
      <c r="E21" s="151">
        <v>55.7</v>
      </c>
      <c r="F21" s="151">
        <v>55.7</v>
      </c>
    </row>
    <row r="22" spans="1:6" ht="12.75">
      <c r="A22" s="147">
        <v>20121</v>
      </c>
      <c r="B22" s="148" t="s">
        <v>56</v>
      </c>
      <c r="C22" s="149" t="s">
        <v>54</v>
      </c>
      <c r="D22" s="150">
        <v>0</v>
      </c>
      <c r="E22" s="151">
        <v>120.7</v>
      </c>
      <c r="F22" s="151">
        <v>120.7</v>
      </c>
    </row>
    <row r="23" spans="1:6" ht="12.75">
      <c r="A23" s="147">
        <v>20125</v>
      </c>
      <c r="B23" s="148" t="s">
        <v>57</v>
      </c>
      <c r="C23" s="149" t="s">
        <v>54</v>
      </c>
      <c r="D23" s="150">
        <v>0</v>
      </c>
      <c r="E23" s="151">
        <v>156.28</v>
      </c>
      <c r="F23" s="151">
        <v>156.28</v>
      </c>
    </row>
    <row r="24" spans="1:6" ht="12.75">
      <c r="A24" s="147">
        <v>20126</v>
      </c>
      <c r="B24" s="148" t="s">
        <v>58</v>
      </c>
      <c r="C24" s="149" t="s">
        <v>35</v>
      </c>
      <c r="D24" s="150">
        <v>0</v>
      </c>
      <c r="E24" s="151">
        <v>6.5</v>
      </c>
      <c r="F24" s="151">
        <v>6.5</v>
      </c>
    </row>
    <row r="25" spans="1:6" ht="12.75">
      <c r="A25" s="147">
        <v>20127</v>
      </c>
      <c r="B25" s="148" t="s">
        <v>59</v>
      </c>
      <c r="C25" s="149" t="s">
        <v>54</v>
      </c>
      <c r="D25" s="150">
        <v>0</v>
      </c>
      <c r="E25" s="151">
        <v>185.7</v>
      </c>
      <c r="F25" s="151">
        <v>185.7</v>
      </c>
    </row>
    <row r="26" spans="1:6" ht="12.75">
      <c r="A26" s="147">
        <v>20128</v>
      </c>
      <c r="B26" s="148" t="s">
        <v>60</v>
      </c>
      <c r="C26" s="149" t="s">
        <v>54</v>
      </c>
      <c r="D26" s="150">
        <v>0</v>
      </c>
      <c r="E26" s="151">
        <v>208.91</v>
      </c>
      <c r="F26" s="151">
        <v>208.91</v>
      </c>
    </row>
    <row r="27" spans="1:6" ht="12.75">
      <c r="A27" s="147">
        <v>20129</v>
      </c>
      <c r="B27" s="148" t="s">
        <v>61</v>
      </c>
      <c r="C27" s="149" t="s">
        <v>54</v>
      </c>
      <c r="D27" s="150">
        <v>0</v>
      </c>
      <c r="E27" s="151">
        <v>232.12</v>
      </c>
      <c r="F27" s="151">
        <v>232.12</v>
      </c>
    </row>
    <row r="28" spans="1:6" ht="12.75">
      <c r="A28" s="147">
        <v>20130</v>
      </c>
      <c r="B28" s="148" t="s">
        <v>62</v>
      </c>
      <c r="C28" s="149" t="s">
        <v>63</v>
      </c>
      <c r="D28" s="150">
        <v>0</v>
      </c>
      <c r="E28" s="151">
        <v>12.22</v>
      </c>
      <c r="F28" s="151">
        <v>12.22</v>
      </c>
    </row>
    <row r="29" spans="1:6" ht="12.75">
      <c r="A29" s="147">
        <v>20131</v>
      </c>
      <c r="B29" s="148" t="s">
        <v>64</v>
      </c>
      <c r="C29" s="149" t="s">
        <v>35</v>
      </c>
      <c r="D29" s="150">
        <v>0</v>
      </c>
      <c r="E29" s="151">
        <v>3.72</v>
      </c>
      <c r="F29" s="151">
        <v>3.72</v>
      </c>
    </row>
    <row r="30" spans="1:6" ht="12.75">
      <c r="A30" s="147">
        <v>20132</v>
      </c>
      <c r="B30" s="148" t="s">
        <v>65</v>
      </c>
      <c r="C30" s="149" t="s">
        <v>35</v>
      </c>
      <c r="D30" s="150">
        <v>0</v>
      </c>
      <c r="E30" s="151">
        <v>0.92</v>
      </c>
      <c r="F30" s="151">
        <v>0.92</v>
      </c>
    </row>
    <row r="31" spans="1:6" ht="12.75">
      <c r="A31" s="147">
        <v>20133</v>
      </c>
      <c r="B31" s="148" t="s">
        <v>66</v>
      </c>
      <c r="C31" s="149" t="s">
        <v>35</v>
      </c>
      <c r="D31" s="150">
        <v>0</v>
      </c>
      <c r="E31" s="151">
        <v>3.48</v>
      </c>
      <c r="F31" s="151">
        <v>3.48</v>
      </c>
    </row>
    <row r="32" spans="1:6" ht="12.75">
      <c r="A32" s="147">
        <v>20134</v>
      </c>
      <c r="B32" s="148" t="s">
        <v>67</v>
      </c>
      <c r="C32" s="149" t="s">
        <v>35</v>
      </c>
      <c r="D32" s="150">
        <v>0</v>
      </c>
      <c r="E32" s="151">
        <v>1.74</v>
      </c>
      <c r="F32" s="151">
        <v>1.74</v>
      </c>
    </row>
    <row r="33" spans="1:6" ht="12.75">
      <c r="A33" s="147">
        <v>20135</v>
      </c>
      <c r="B33" s="148" t="s">
        <v>68</v>
      </c>
      <c r="C33" s="149" t="s">
        <v>35</v>
      </c>
      <c r="D33" s="150">
        <v>0.09</v>
      </c>
      <c r="E33" s="151">
        <v>2.03</v>
      </c>
      <c r="F33" s="151">
        <v>2.12</v>
      </c>
    </row>
    <row r="34" spans="1:6" ht="12.75">
      <c r="A34" s="147">
        <v>20136</v>
      </c>
      <c r="B34" s="148" t="s">
        <v>69</v>
      </c>
      <c r="C34" s="149" t="s">
        <v>35</v>
      </c>
      <c r="D34" s="150">
        <v>0</v>
      </c>
      <c r="E34" s="151">
        <v>3.34</v>
      </c>
      <c r="F34" s="151">
        <v>3.34</v>
      </c>
    </row>
    <row r="35" spans="1:6" ht="12.75">
      <c r="A35" s="147">
        <v>20137</v>
      </c>
      <c r="B35" s="148" t="s">
        <v>70</v>
      </c>
      <c r="C35" s="149" t="s">
        <v>43</v>
      </c>
      <c r="D35" s="150">
        <v>0</v>
      </c>
      <c r="E35" s="151">
        <v>2.55</v>
      </c>
      <c r="F35" s="151">
        <v>2.55</v>
      </c>
    </row>
    <row r="36" spans="1:6" ht="12.75">
      <c r="A36" s="147">
        <v>20138</v>
      </c>
      <c r="B36" s="148" t="s">
        <v>71</v>
      </c>
      <c r="C36" s="149" t="s">
        <v>43</v>
      </c>
      <c r="D36" s="150">
        <v>0</v>
      </c>
      <c r="E36" s="151">
        <v>3.39</v>
      </c>
      <c r="F36" s="151">
        <v>3.39</v>
      </c>
    </row>
    <row r="37" spans="1:6" ht="12.75">
      <c r="A37" s="147">
        <v>20139</v>
      </c>
      <c r="B37" s="148" t="s">
        <v>72</v>
      </c>
      <c r="C37" s="149" t="s">
        <v>35</v>
      </c>
      <c r="D37" s="150">
        <v>0</v>
      </c>
      <c r="E37" s="151">
        <v>2.55</v>
      </c>
      <c r="F37" s="151">
        <v>2.55</v>
      </c>
    </row>
    <row r="38" spans="1:6" ht="12.75">
      <c r="A38" s="147">
        <v>20140</v>
      </c>
      <c r="B38" s="148" t="s">
        <v>73</v>
      </c>
      <c r="C38" s="149" t="s">
        <v>43</v>
      </c>
      <c r="D38" s="150">
        <v>0</v>
      </c>
      <c r="E38" s="151">
        <v>6.79</v>
      </c>
      <c r="F38" s="151">
        <v>6.79</v>
      </c>
    </row>
    <row r="39" spans="1:6" ht="12.75">
      <c r="A39" s="147">
        <v>20141</v>
      </c>
      <c r="B39" s="148" t="s">
        <v>74</v>
      </c>
      <c r="C39" s="149" t="s">
        <v>43</v>
      </c>
      <c r="D39" s="150">
        <v>0</v>
      </c>
      <c r="E39" s="151">
        <v>2.55</v>
      </c>
      <c r="F39" s="151">
        <v>2.55</v>
      </c>
    </row>
    <row r="40" spans="1:6" ht="12.75">
      <c r="A40" s="147">
        <v>20142</v>
      </c>
      <c r="B40" s="148" t="s">
        <v>75</v>
      </c>
      <c r="C40" s="149" t="s">
        <v>63</v>
      </c>
      <c r="D40" s="150">
        <v>0</v>
      </c>
      <c r="E40" s="151">
        <v>5.43</v>
      </c>
      <c r="F40" s="151">
        <v>5.43</v>
      </c>
    </row>
    <row r="41" spans="1:6" ht="12.75">
      <c r="A41" s="147">
        <v>20143</v>
      </c>
      <c r="B41" s="148" t="s">
        <v>76</v>
      </c>
      <c r="C41" s="149" t="s">
        <v>63</v>
      </c>
      <c r="D41" s="150">
        <v>0</v>
      </c>
      <c r="E41" s="151">
        <v>4.07</v>
      </c>
      <c r="F41" s="151">
        <v>4.07</v>
      </c>
    </row>
    <row r="42" spans="1:6" ht="12.75">
      <c r="A42" s="147">
        <v>20144</v>
      </c>
      <c r="B42" s="148" t="s">
        <v>77</v>
      </c>
      <c r="C42" s="149" t="s">
        <v>35</v>
      </c>
      <c r="D42" s="150">
        <v>0</v>
      </c>
      <c r="E42" s="151">
        <v>5.29</v>
      </c>
      <c r="F42" s="151">
        <v>5.29</v>
      </c>
    </row>
    <row r="43" spans="1:6" ht="12.75">
      <c r="A43" s="147">
        <v>20145</v>
      </c>
      <c r="B43" s="148" t="s">
        <v>78</v>
      </c>
      <c r="C43" s="149" t="s">
        <v>43</v>
      </c>
      <c r="D43" s="150">
        <v>0</v>
      </c>
      <c r="E43" s="151">
        <v>5.09</v>
      </c>
      <c r="F43" s="151">
        <v>5.09</v>
      </c>
    </row>
    <row r="44" spans="1:6" ht="12.75">
      <c r="A44" s="147">
        <v>20146</v>
      </c>
      <c r="B44" s="148" t="s">
        <v>79</v>
      </c>
      <c r="C44" s="149" t="s">
        <v>43</v>
      </c>
      <c r="D44" s="150">
        <v>0</v>
      </c>
      <c r="E44" s="151">
        <v>3.39</v>
      </c>
      <c r="F44" s="151">
        <v>3.39</v>
      </c>
    </row>
    <row r="45" spans="1:6" ht="12.75">
      <c r="A45" s="147">
        <v>20147</v>
      </c>
      <c r="B45" s="148" t="s">
        <v>80</v>
      </c>
      <c r="C45" s="149" t="s">
        <v>35</v>
      </c>
      <c r="D45" s="150">
        <v>0</v>
      </c>
      <c r="E45" s="151">
        <v>3.38</v>
      </c>
      <c r="F45" s="151">
        <v>3.38</v>
      </c>
    </row>
    <row r="46" spans="1:6" ht="12.75">
      <c r="A46" s="147">
        <v>20148</v>
      </c>
      <c r="B46" s="148" t="s">
        <v>81</v>
      </c>
      <c r="C46" s="149" t="s">
        <v>35</v>
      </c>
      <c r="D46" s="150">
        <v>0</v>
      </c>
      <c r="E46" s="151">
        <v>1.72</v>
      </c>
      <c r="F46" s="151">
        <v>1.72</v>
      </c>
    </row>
    <row r="47" spans="1:6" ht="12.75">
      <c r="A47" s="147">
        <v>20149</v>
      </c>
      <c r="B47" s="148" t="s">
        <v>82</v>
      </c>
      <c r="C47" s="149" t="s">
        <v>35</v>
      </c>
      <c r="D47" s="150">
        <v>0</v>
      </c>
      <c r="E47" s="151">
        <v>3.63</v>
      </c>
      <c r="F47" s="151">
        <v>3.63</v>
      </c>
    </row>
    <row r="48" spans="1:6" ht="12.75">
      <c r="A48" s="147">
        <v>20151</v>
      </c>
      <c r="B48" s="148" t="s">
        <v>83</v>
      </c>
      <c r="C48" s="149" t="s">
        <v>35</v>
      </c>
      <c r="D48" s="150">
        <v>0</v>
      </c>
      <c r="E48" s="151">
        <v>5.09</v>
      </c>
      <c r="F48" s="151">
        <v>5.09</v>
      </c>
    </row>
    <row r="49" spans="1:6" ht="12.75">
      <c r="A49" s="147">
        <v>20155</v>
      </c>
      <c r="B49" s="148" t="s">
        <v>84</v>
      </c>
      <c r="C49" s="149" t="s">
        <v>35</v>
      </c>
      <c r="D49" s="150">
        <v>0</v>
      </c>
      <c r="E49" s="151">
        <v>4.28</v>
      </c>
      <c r="F49" s="151">
        <v>4.28</v>
      </c>
    </row>
    <row r="50" spans="1:6" ht="12.75">
      <c r="A50" s="147">
        <v>20157</v>
      </c>
      <c r="B50" s="148" t="s">
        <v>85</v>
      </c>
      <c r="C50" s="149" t="s">
        <v>35</v>
      </c>
      <c r="D50" s="150">
        <v>0</v>
      </c>
      <c r="E50" s="151">
        <v>3.06</v>
      </c>
      <c r="F50" s="151">
        <v>3.06</v>
      </c>
    </row>
    <row r="51" spans="1:6" ht="12.75">
      <c r="A51" s="147">
        <v>20160</v>
      </c>
      <c r="B51" s="148" t="s">
        <v>86</v>
      </c>
      <c r="C51" s="149" t="s">
        <v>35</v>
      </c>
      <c r="D51" s="150">
        <v>0</v>
      </c>
      <c r="E51" s="151">
        <v>1.53</v>
      </c>
      <c r="F51" s="151">
        <v>1.53</v>
      </c>
    </row>
    <row r="52" spans="1:6" ht="12.75">
      <c r="A52" s="147">
        <v>20162</v>
      </c>
      <c r="B52" s="148" t="s">
        <v>87</v>
      </c>
      <c r="C52" s="149" t="s">
        <v>88</v>
      </c>
      <c r="D52" s="150">
        <v>0</v>
      </c>
      <c r="E52" s="151">
        <v>11.61</v>
      </c>
      <c r="F52" s="151">
        <v>11.61</v>
      </c>
    </row>
    <row r="53" spans="1:6" ht="12.75">
      <c r="A53" s="147">
        <v>20163</v>
      </c>
      <c r="B53" s="148" t="s">
        <v>89</v>
      </c>
      <c r="C53" s="149" t="s">
        <v>88</v>
      </c>
      <c r="D53" s="150">
        <v>0</v>
      </c>
      <c r="E53" s="151">
        <v>11.61</v>
      </c>
      <c r="F53" s="151">
        <v>11.61</v>
      </c>
    </row>
    <row r="54" spans="1:6" ht="12.75">
      <c r="A54" s="147">
        <v>20190</v>
      </c>
      <c r="B54" s="148" t="s">
        <v>90</v>
      </c>
      <c r="C54" s="149" t="s">
        <v>35</v>
      </c>
      <c r="D54" s="150">
        <v>0.18</v>
      </c>
      <c r="E54" s="151">
        <v>0</v>
      </c>
      <c r="F54" s="151">
        <v>0.18</v>
      </c>
    </row>
    <row r="55" spans="1:6" ht="12.75">
      <c r="A55" s="147">
        <v>20200</v>
      </c>
      <c r="B55" s="148" t="s">
        <v>91</v>
      </c>
      <c r="C55" s="149" t="s">
        <v>35</v>
      </c>
      <c r="D55" s="150">
        <v>1.23</v>
      </c>
      <c r="E55" s="151">
        <v>0</v>
      </c>
      <c r="F55" s="151">
        <v>1.23</v>
      </c>
    </row>
    <row r="56" spans="1:6" ht="12.75">
      <c r="A56" s="147">
        <v>20201</v>
      </c>
      <c r="B56" s="148" t="s">
        <v>92</v>
      </c>
      <c r="C56" s="149" t="s">
        <v>35</v>
      </c>
      <c r="D56" s="150">
        <v>0</v>
      </c>
      <c r="E56" s="151">
        <v>0.63</v>
      </c>
      <c r="F56" s="151">
        <v>0.63</v>
      </c>
    </row>
    <row r="57" spans="1:6" ht="12.75">
      <c r="A57" s="147">
        <v>20202</v>
      </c>
      <c r="B57" s="148" t="s">
        <v>93</v>
      </c>
      <c r="C57" s="149" t="s">
        <v>35</v>
      </c>
      <c r="D57" s="150">
        <v>0</v>
      </c>
      <c r="E57" s="151">
        <v>2.04</v>
      </c>
      <c r="F57" s="151">
        <v>2.04</v>
      </c>
    </row>
    <row r="58" spans="1:6" ht="12.75">
      <c r="A58" s="147">
        <v>20203</v>
      </c>
      <c r="B58" s="148" t="s">
        <v>94</v>
      </c>
      <c r="C58" s="149" t="s">
        <v>35</v>
      </c>
      <c r="D58" s="150">
        <v>0</v>
      </c>
      <c r="E58" s="151">
        <v>1.33</v>
      </c>
      <c r="F58" s="151">
        <v>1.33</v>
      </c>
    </row>
    <row r="59" spans="1:6" ht="12.75">
      <c r="A59" s="147">
        <v>20290</v>
      </c>
      <c r="B59" s="148" t="s">
        <v>95</v>
      </c>
      <c r="C59" s="149" t="s">
        <v>43</v>
      </c>
      <c r="D59" s="152">
        <v>4764.25</v>
      </c>
      <c r="E59" s="153">
        <v>1319.76</v>
      </c>
      <c r="F59" s="153">
        <v>6084.01</v>
      </c>
    </row>
    <row r="60" spans="1:6" ht="12.75">
      <c r="A60" s="147">
        <v>20291</v>
      </c>
      <c r="B60" s="148" t="s">
        <v>96</v>
      </c>
      <c r="C60" s="149" t="s">
        <v>43</v>
      </c>
      <c r="D60" s="152">
        <v>5697.28</v>
      </c>
      <c r="E60" s="153">
        <v>1567.21</v>
      </c>
      <c r="F60" s="153">
        <v>7264.49</v>
      </c>
    </row>
    <row r="61" spans="1:6" ht="12.75">
      <c r="A61" s="147">
        <v>20292</v>
      </c>
      <c r="B61" s="148" t="s">
        <v>97</v>
      </c>
      <c r="C61" s="149" t="s">
        <v>43</v>
      </c>
      <c r="D61" s="152">
        <v>7520.65</v>
      </c>
      <c r="E61" s="153">
        <v>1814.67</v>
      </c>
      <c r="F61" s="153">
        <v>9335.32</v>
      </c>
    </row>
    <row r="62" spans="1:6" ht="12.75">
      <c r="A62" s="147">
        <v>20293</v>
      </c>
      <c r="B62" s="148" t="s">
        <v>98</v>
      </c>
      <c r="C62" s="149" t="s">
        <v>35</v>
      </c>
      <c r="D62" s="150">
        <v>150</v>
      </c>
      <c r="E62" s="151">
        <v>39.26</v>
      </c>
      <c r="F62" s="151">
        <v>189.26</v>
      </c>
    </row>
    <row r="63" spans="1:6" ht="12.75">
      <c r="A63" s="147">
        <v>20301</v>
      </c>
      <c r="B63" s="148" t="s">
        <v>99</v>
      </c>
      <c r="C63" s="149" t="s">
        <v>35</v>
      </c>
      <c r="D63" s="150">
        <v>159.11</v>
      </c>
      <c r="E63" s="151">
        <v>39.26</v>
      </c>
      <c r="F63" s="151">
        <v>198.37</v>
      </c>
    </row>
    <row r="64" spans="1:6" ht="12.75">
      <c r="A64" s="147">
        <v>20302</v>
      </c>
      <c r="B64" s="148" t="s">
        <v>100</v>
      </c>
      <c r="C64" s="149" t="s">
        <v>43</v>
      </c>
      <c r="D64" s="150">
        <v>819.24</v>
      </c>
      <c r="E64" s="151">
        <v>430.12</v>
      </c>
      <c r="F64" s="153">
        <v>1249.36</v>
      </c>
    </row>
    <row r="65" spans="1:6" ht="18">
      <c r="A65" s="147">
        <v>20400</v>
      </c>
      <c r="B65" s="148" t="s">
        <v>101</v>
      </c>
      <c r="C65" s="149" t="s">
        <v>43</v>
      </c>
      <c r="D65" s="150">
        <v>651.31</v>
      </c>
      <c r="E65" s="153">
        <v>1306.98</v>
      </c>
      <c r="F65" s="153">
        <v>1958.29</v>
      </c>
    </row>
    <row r="66" spans="1:6" ht="12.75">
      <c r="A66" s="147">
        <v>20501</v>
      </c>
      <c r="B66" s="148" t="s">
        <v>102</v>
      </c>
      <c r="C66" s="149" t="s">
        <v>43</v>
      </c>
      <c r="D66" s="152">
        <v>1872.29</v>
      </c>
      <c r="E66" s="151">
        <v>471.26</v>
      </c>
      <c r="F66" s="153">
        <v>2343.55</v>
      </c>
    </row>
    <row r="67" spans="1:6" ht="12.75">
      <c r="A67" s="147">
        <v>20600</v>
      </c>
      <c r="B67" s="148" t="s">
        <v>103</v>
      </c>
      <c r="C67" s="149" t="s">
        <v>35</v>
      </c>
      <c r="D67" s="150">
        <v>24.78</v>
      </c>
      <c r="E67" s="151">
        <v>14.67</v>
      </c>
      <c r="F67" s="151">
        <v>39.45</v>
      </c>
    </row>
    <row r="68" spans="1:6" ht="12.75">
      <c r="A68" s="147">
        <v>20601</v>
      </c>
      <c r="B68" s="148" t="s">
        <v>104</v>
      </c>
      <c r="C68" s="149" t="s">
        <v>35</v>
      </c>
      <c r="D68" s="150">
        <v>46.21</v>
      </c>
      <c r="E68" s="151">
        <v>19.55</v>
      </c>
      <c r="F68" s="151">
        <v>65.76</v>
      </c>
    </row>
    <row r="69" spans="1:6" ht="12.75">
      <c r="A69" s="147">
        <v>20701</v>
      </c>
      <c r="B69" s="148" t="s">
        <v>105</v>
      </c>
      <c r="C69" s="149" t="s">
        <v>35</v>
      </c>
      <c r="D69" s="150">
        <v>2.15</v>
      </c>
      <c r="E69" s="151">
        <v>2.69</v>
      </c>
      <c r="F69" s="151">
        <v>4.84</v>
      </c>
    </row>
    <row r="70" spans="1:6" ht="12.75">
      <c r="A70" s="147">
        <v>20702</v>
      </c>
      <c r="B70" s="148" t="s">
        <v>106</v>
      </c>
      <c r="C70" s="149" t="s">
        <v>35</v>
      </c>
      <c r="D70" s="150">
        <v>2.62</v>
      </c>
      <c r="E70" s="151">
        <v>1.47</v>
      </c>
      <c r="F70" s="151">
        <v>4.09</v>
      </c>
    </row>
    <row r="71" spans="1:6" ht="12.75">
      <c r="A71" s="147">
        <v>20703</v>
      </c>
      <c r="B71" s="148" t="s">
        <v>107</v>
      </c>
      <c r="C71" s="149" t="s">
        <v>35</v>
      </c>
      <c r="D71" s="150">
        <v>0.26</v>
      </c>
      <c r="E71" s="151">
        <v>0.07</v>
      </c>
      <c r="F71" s="151">
        <v>0.33</v>
      </c>
    </row>
    <row r="72" spans="1:6" ht="18">
      <c r="A72" s="142" t="s">
        <v>27</v>
      </c>
      <c r="B72" s="142" t="s">
        <v>28</v>
      </c>
      <c r="C72" s="143" t="s">
        <v>29</v>
      </c>
      <c r="D72" s="144" t="s">
        <v>30</v>
      </c>
      <c r="E72" s="145" t="s">
        <v>31</v>
      </c>
      <c r="F72" s="145" t="s">
        <v>32</v>
      </c>
    </row>
    <row r="73" spans="1:6" ht="12.75">
      <c r="A73" s="147">
        <v>20801</v>
      </c>
      <c r="B73" s="148" t="s">
        <v>108</v>
      </c>
      <c r="C73" s="149" t="s">
        <v>63</v>
      </c>
      <c r="D73" s="150">
        <v>0</v>
      </c>
      <c r="E73" s="151">
        <v>125.37</v>
      </c>
      <c r="F73" s="151">
        <v>125.37</v>
      </c>
    </row>
    <row r="74" spans="1:6" ht="12.75" customHeight="1">
      <c r="A74" s="147">
        <v>20807</v>
      </c>
      <c r="B74" s="148" t="s">
        <v>109</v>
      </c>
      <c r="C74" s="149" t="s">
        <v>63</v>
      </c>
      <c r="D74" s="150">
        <v>170</v>
      </c>
      <c r="E74" s="151">
        <v>48.46</v>
      </c>
      <c r="F74" s="151">
        <v>218.46</v>
      </c>
    </row>
    <row r="75" spans="1:6" ht="12.75">
      <c r="A75" s="147">
        <v>20808</v>
      </c>
      <c r="B75" s="148" t="s">
        <v>110</v>
      </c>
      <c r="C75" s="149" t="s">
        <v>43</v>
      </c>
      <c r="D75" s="150">
        <v>112.16</v>
      </c>
      <c r="E75" s="151">
        <v>170.6</v>
      </c>
      <c r="F75" s="151">
        <v>282.76</v>
      </c>
    </row>
    <row r="76" spans="1:6" ht="12.75" customHeight="1">
      <c r="A76" s="147">
        <v>21001</v>
      </c>
      <c r="B76" s="148" t="s">
        <v>111</v>
      </c>
      <c r="C76" s="149" t="s">
        <v>63</v>
      </c>
      <c r="D76" s="150">
        <v>141.93</v>
      </c>
      <c r="E76" s="151">
        <v>35.85</v>
      </c>
      <c r="F76" s="151">
        <v>177.78</v>
      </c>
    </row>
    <row r="77" spans="1:6" ht="12.75" customHeight="1">
      <c r="A77" s="147">
        <v>21002</v>
      </c>
      <c r="B77" s="148" t="s">
        <v>112</v>
      </c>
      <c r="C77" s="149" t="s">
        <v>113</v>
      </c>
      <c r="D77" s="150">
        <v>89.89</v>
      </c>
      <c r="E77" s="151">
        <v>33.46</v>
      </c>
      <c r="F77" s="151">
        <v>123.35</v>
      </c>
    </row>
    <row r="78" spans="1:6" ht="12.75" customHeight="1">
      <c r="A78" s="147">
        <v>21003</v>
      </c>
      <c r="B78" s="148" t="s">
        <v>114</v>
      </c>
      <c r="C78" s="149" t="s">
        <v>113</v>
      </c>
      <c r="D78" s="150">
        <v>129.1</v>
      </c>
      <c r="E78" s="151">
        <v>35.19</v>
      </c>
      <c r="F78" s="151">
        <v>164.29</v>
      </c>
    </row>
    <row r="79" spans="1:6" ht="12.75">
      <c r="A79" s="147">
        <v>21301</v>
      </c>
      <c r="B79" s="148" t="s">
        <v>115</v>
      </c>
      <c r="C79" s="149" t="s">
        <v>35</v>
      </c>
      <c r="D79" s="150">
        <v>126.61</v>
      </c>
      <c r="E79" s="151">
        <v>9.77</v>
      </c>
      <c r="F79" s="151">
        <v>136.38</v>
      </c>
    </row>
    <row r="80" spans="1:6" ht="12.75">
      <c r="A80" s="147">
        <v>21399</v>
      </c>
      <c r="B80" s="148" t="s">
        <v>116</v>
      </c>
      <c r="C80" s="149" t="s">
        <v>54</v>
      </c>
      <c r="D80" s="150">
        <v>4.61</v>
      </c>
      <c r="E80" s="151">
        <v>0</v>
      </c>
      <c r="F80" s="151">
        <v>4.61</v>
      </c>
    </row>
    <row r="81" spans="1:6" ht="12.75">
      <c r="A81" s="147">
        <v>21400</v>
      </c>
      <c r="B81" s="148" t="s">
        <v>117</v>
      </c>
      <c r="C81" s="149" t="s">
        <v>54</v>
      </c>
      <c r="D81" s="150">
        <v>5.76</v>
      </c>
      <c r="E81" s="151">
        <v>0</v>
      </c>
      <c r="F81" s="151">
        <v>5.76</v>
      </c>
    </row>
    <row r="82" spans="1:6" ht="12.75">
      <c r="A82" s="147">
        <v>21401</v>
      </c>
      <c r="B82" s="148" t="s">
        <v>118</v>
      </c>
      <c r="C82" s="149" t="s">
        <v>119</v>
      </c>
      <c r="D82" s="150">
        <v>0.45</v>
      </c>
      <c r="E82" s="151">
        <v>0</v>
      </c>
      <c r="F82" s="151">
        <v>0.45</v>
      </c>
    </row>
    <row r="83" spans="1:6" ht="12.75">
      <c r="A83" s="147">
        <v>21601</v>
      </c>
      <c r="B83" s="148" t="s">
        <v>120</v>
      </c>
      <c r="C83" s="149" t="s">
        <v>35</v>
      </c>
      <c r="D83" s="150">
        <v>8.13</v>
      </c>
      <c r="E83" s="151">
        <v>0</v>
      </c>
      <c r="F83" s="151">
        <v>8.13</v>
      </c>
    </row>
    <row r="84" spans="1:6" ht="12.75">
      <c r="A84" s="147">
        <v>21602</v>
      </c>
      <c r="B84" s="148" t="s">
        <v>121</v>
      </c>
      <c r="C84" s="149" t="s">
        <v>35</v>
      </c>
      <c r="D84" s="150">
        <v>5.21</v>
      </c>
      <c r="E84" s="151">
        <v>0</v>
      </c>
      <c r="F84" s="151">
        <v>5.21</v>
      </c>
    </row>
    <row r="85" spans="1:6" ht="12.75">
      <c r="A85" s="146">
        <v>165</v>
      </c>
      <c r="B85" s="218" t="s">
        <v>122</v>
      </c>
      <c r="C85" s="219"/>
      <c r="D85" s="219"/>
      <c r="E85" s="219"/>
      <c r="F85" s="220"/>
    </row>
    <row r="86" spans="1:6" ht="12.75">
      <c r="A86" s="147">
        <v>30000</v>
      </c>
      <c r="B86" s="148" t="s">
        <v>123</v>
      </c>
      <c r="C86" s="154"/>
      <c r="D86" s="150">
        <v>0</v>
      </c>
      <c r="E86" s="151">
        <v>0</v>
      </c>
      <c r="F86" s="151">
        <v>0</v>
      </c>
    </row>
    <row r="87" spans="1:6" ht="12.75">
      <c r="A87" s="147">
        <v>30101</v>
      </c>
      <c r="B87" s="148" t="s">
        <v>124</v>
      </c>
      <c r="C87" s="149" t="s">
        <v>54</v>
      </c>
      <c r="D87" s="150">
        <v>25.73</v>
      </c>
      <c r="E87" s="151">
        <v>7.33</v>
      </c>
      <c r="F87" s="151">
        <v>33.06</v>
      </c>
    </row>
    <row r="88" spans="1:6" ht="12.75">
      <c r="A88" s="147">
        <v>30104</v>
      </c>
      <c r="B88" s="148" t="s">
        <v>125</v>
      </c>
      <c r="C88" s="149" t="s">
        <v>54</v>
      </c>
      <c r="D88" s="150">
        <v>28.33</v>
      </c>
      <c r="E88" s="151">
        <v>0</v>
      </c>
      <c r="F88" s="151">
        <v>28.33</v>
      </c>
    </row>
    <row r="89" spans="1:6" ht="12.75">
      <c r="A89" s="147">
        <v>30105</v>
      </c>
      <c r="B89" s="148" t="s">
        <v>126</v>
      </c>
      <c r="C89" s="149" t="s">
        <v>54</v>
      </c>
      <c r="D89" s="150">
        <v>28.33</v>
      </c>
      <c r="E89" s="151">
        <v>6.62</v>
      </c>
      <c r="F89" s="151">
        <v>34.95</v>
      </c>
    </row>
    <row r="90" spans="1:6" ht="12.75">
      <c r="A90" s="147">
        <v>30106</v>
      </c>
      <c r="B90" s="148" t="s">
        <v>127</v>
      </c>
      <c r="C90" s="149" t="s">
        <v>54</v>
      </c>
      <c r="D90" s="150">
        <v>25.73</v>
      </c>
      <c r="E90" s="151">
        <v>0</v>
      </c>
      <c r="F90" s="151">
        <v>25.73</v>
      </c>
    </row>
    <row r="91" spans="1:6" ht="12.75">
      <c r="A91" s="146">
        <v>166</v>
      </c>
      <c r="B91" s="218" t="s">
        <v>128</v>
      </c>
      <c r="C91" s="219"/>
      <c r="D91" s="219"/>
      <c r="E91" s="219"/>
      <c r="F91" s="220"/>
    </row>
    <row r="92" spans="1:6" ht="12.75">
      <c r="A92" s="147">
        <v>40000</v>
      </c>
      <c r="B92" s="148" t="s">
        <v>129</v>
      </c>
      <c r="C92" s="154"/>
      <c r="D92" s="150">
        <v>0</v>
      </c>
      <c r="E92" s="151">
        <v>0</v>
      </c>
      <c r="F92" s="151">
        <v>0</v>
      </c>
    </row>
    <row r="93" spans="1:6" ht="12.75">
      <c r="A93" s="147">
        <v>40101</v>
      </c>
      <c r="B93" s="148" t="s">
        <v>130</v>
      </c>
      <c r="C93" s="149" t="s">
        <v>54</v>
      </c>
      <c r="D93" s="150">
        <v>0</v>
      </c>
      <c r="E93" s="151">
        <v>26.12</v>
      </c>
      <c r="F93" s="151">
        <v>26.12</v>
      </c>
    </row>
    <row r="94" spans="1:6" ht="12.75">
      <c r="A94" s="147">
        <v>40103</v>
      </c>
      <c r="B94" s="148" t="s">
        <v>131</v>
      </c>
      <c r="C94" s="149" t="s">
        <v>54</v>
      </c>
      <c r="D94" s="150">
        <v>0</v>
      </c>
      <c r="E94" s="151">
        <v>33.08</v>
      </c>
      <c r="F94" s="151">
        <v>33.08</v>
      </c>
    </row>
    <row r="95" spans="1:6" ht="12.75">
      <c r="A95" s="147">
        <v>40104</v>
      </c>
      <c r="B95" s="148" t="s">
        <v>132</v>
      </c>
      <c r="C95" s="149" t="s">
        <v>54</v>
      </c>
      <c r="D95" s="150">
        <v>0</v>
      </c>
      <c r="E95" s="151">
        <v>37.16</v>
      </c>
      <c r="F95" s="151">
        <v>37.16</v>
      </c>
    </row>
    <row r="96" spans="1:6" ht="12.75">
      <c r="A96" s="147">
        <v>40902</v>
      </c>
      <c r="B96" s="148" t="s">
        <v>133</v>
      </c>
      <c r="C96" s="149" t="s">
        <v>54</v>
      </c>
      <c r="D96" s="150">
        <v>0</v>
      </c>
      <c r="E96" s="151">
        <v>17.31</v>
      </c>
      <c r="F96" s="151">
        <v>17.31</v>
      </c>
    </row>
    <row r="97" spans="1:6" ht="12.75">
      <c r="A97" s="147">
        <v>40904</v>
      </c>
      <c r="B97" s="148" t="s">
        <v>134</v>
      </c>
      <c r="C97" s="149" t="s">
        <v>54</v>
      </c>
      <c r="D97" s="150">
        <v>0.29</v>
      </c>
      <c r="E97" s="151">
        <v>2.47</v>
      </c>
      <c r="F97" s="151">
        <v>2.76</v>
      </c>
    </row>
    <row r="98" spans="1:6" ht="12.75">
      <c r="A98" s="147">
        <v>40905</v>
      </c>
      <c r="B98" s="148" t="s">
        <v>135</v>
      </c>
      <c r="C98" s="149" t="s">
        <v>35</v>
      </c>
      <c r="D98" s="150">
        <v>0.05</v>
      </c>
      <c r="E98" s="151">
        <v>0.25</v>
      </c>
      <c r="F98" s="151">
        <v>0.3</v>
      </c>
    </row>
    <row r="99" spans="1:6" ht="12.75">
      <c r="A99" s="147">
        <v>41001</v>
      </c>
      <c r="B99" s="148" t="s">
        <v>136</v>
      </c>
      <c r="C99" s="149" t="s">
        <v>54</v>
      </c>
      <c r="D99" s="150">
        <v>0</v>
      </c>
      <c r="E99" s="151">
        <v>29.83</v>
      </c>
      <c r="F99" s="151">
        <v>29.83</v>
      </c>
    </row>
    <row r="100" spans="1:6" ht="12.75">
      <c r="A100" s="147">
        <v>41002</v>
      </c>
      <c r="B100" s="148" t="s">
        <v>137</v>
      </c>
      <c r="C100" s="149" t="s">
        <v>35</v>
      </c>
      <c r="D100" s="150">
        <v>0</v>
      </c>
      <c r="E100" s="151">
        <v>4.07</v>
      </c>
      <c r="F100" s="151">
        <v>4.07</v>
      </c>
    </row>
    <row r="101" spans="1:6" ht="12.75">
      <c r="A101" s="147">
        <v>41003</v>
      </c>
      <c r="B101" s="148" t="s">
        <v>138</v>
      </c>
      <c r="C101" s="149" t="s">
        <v>54</v>
      </c>
      <c r="D101" s="150">
        <v>0</v>
      </c>
      <c r="E101" s="151">
        <v>20.36</v>
      </c>
      <c r="F101" s="151">
        <v>20.36</v>
      </c>
    </row>
    <row r="102" spans="1:6" ht="12.75">
      <c r="A102" s="147">
        <v>41004</v>
      </c>
      <c r="B102" s="148" t="s">
        <v>139</v>
      </c>
      <c r="C102" s="149" t="s">
        <v>54</v>
      </c>
      <c r="D102" s="150">
        <v>1.58</v>
      </c>
      <c r="E102" s="151">
        <v>0</v>
      </c>
      <c r="F102" s="151">
        <v>1.58</v>
      </c>
    </row>
    <row r="103" spans="1:6" ht="12.75">
      <c r="A103" s="147">
        <v>41005</v>
      </c>
      <c r="B103" s="148" t="s">
        <v>140</v>
      </c>
      <c r="C103" s="149" t="s">
        <v>54</v>
      </c>
      <c r="D103" s="150">
        <v>0.99</v>
      </c>
      <c r="E103" s="151">
        <v>0</v>
      </c>
      <c r="F103" s="151">
        <v>0.99</v>
      </c>
    </row>
    <row r="104" spans="1:6" ht="12.75">
      <c r="A104" s="147">
        <v>41006</v>
      </c>
      <c r="B104" s="148" t="s">
        <v>141</v>
      </c>
      <c r="C104" s="149" t="s">
        <v>142</v>
      </c>
      <c r="D104" s="150">
        <v>1.72</v>
      </c>
      <c r="E104" s="151">
        <v>0</v>
      </c>
      <c r="F104" s="151">
        <v>1.72</v>
      </c>
    </row>
    <row r="105" spans="1:6" ht="12.75">
      <c r="A105" s="147">
        <v>41007</v>
      </c>
      <c r="B105" s="148" t="s">
        <v>143</v>
      </c>
      <c r="C105" s="149" t="s">
        <v>35</v>
      </c>
      <c r="D105" s="150">
        <v>0.24</v>
      </c>
      <c r="E105" s="151">
        <v>0</v>
      </c>
      <c r="F105" s="151">
        <v>0.24</v>
      </c>
    </row>
    <row r="106" spans="1:6" ht="12.75">
      <c r="A106" s="147">
        <v>41008</v>
      </c>
      <c r="B106" s="148" t="s">
        <v>144</v>
      </c>
      <c r="C106" s="149" t="s">
        <v>54</v>
      </c>
      <c r="D106" s="150">
        <v>2.38</v>
      </c>
      <c r="E106" s="151">
        <v>0</v>
      </c>
      <c r="F106" s="151">
        <v>2.38</v>
      </c>
    </row>
    <row r="107" spans="1:6" ht="12.75">
      <c r="A107" s="147">
        <v>41009</v>
      </c>
      <c r="B107" s="148" t="s">
        <v>145</v>
      </c>
      <c r="C107" s="149" t="s">
        <v>54</v>
      </c>
      <c r="D107" s="150">
        <v>1.18</v>
      </c>
      <c r="E107" s="151">
        <v>0</v>
      </c>
      <c r="F107" s="151">
        <v>1.18</v>
      </c>
    </row>
    <row r="108" spans="1:6" ht="12.75">
      <c r="A108" s="147">
        <v>41010</v>
      </c>
      <c r="B108" s="148" t="s">
        <v>146</v>
      </c>
      <c r="C108" s="149" t="s">
        <v>54</v>
      </c>
      <c r="D108" s="150">
        <v>0.99</v>
      </c>
      <c r="E108" s="151">
        <v>0</v>
      </c>
      <c r="F108" s="151">
        <v>0.99</v>
      </c>
    </row>
    <row r="109" spans="1:6" ht="18">
      <c r="A109" s="147">
        <v>41140</v>
      </c>
      <c r="B109" s="148" t="s">
        <v>147</v>
      </c>
      <c r="C109" s="149" t="s">
        <v>35</v>
      </c>
      <c r="D109" s="150">
        <v>0</v>
      </c>
      <c r="E109" s="151">
        <v>1.89</v>
      </c>
      <c r="F109" s="151">
        <v>1.89</v>
      </c>
    </row>
    <row r="110" spans="1:6" ht="18">
      <c r="A110" s="147">
        <v>41145</v>
      </c>
      <c r="B110" s="148" t="s">
        <v>148</v>
      </c>
      <c r="C110" s="149" t="s">
        <v>54</v>
      </c>
      <c r="D110" s="150">
        <v>9.17</v>
      </c>
      <c r="E110" s="151">
        <v>0</v>
      </c>
      <c r="F110" s="151">
        <v>9.17</v>
      </c>
    </row>
    <row r="111" spans="1:6" ht="12.75">
      <c r="A111" s="147">
        <v>41160</v>
      </c>
      <c r="B111" s="148" t="s">
        <v>149</v>
      </c>
      <c r="C111" s="149" t="s">
        <v>54</v>
      </c>
      <c r="D111" s="150">
        <v>68.42</v>
      </c>
      <c r="E111" s="151">
        <v>49.25</v>
      </c>
      <c r="F111" s="151">
        <v>117.67</v>
      </c>
    </row>
    <row r="112" spans="1:6" ht="12.75">
      <c r="A112" s="146">
        <v>167</v>
      </c>
      <c r="B112" s="218" t="s">
        <v>150</v>
      </c>
      <c r="C112" s="219"/>
      <c r="D112" s="219"/>
      <c r="E112" s="219"/>
      <c r="F112" s="220"/>
    </row>
    <row r="113" spans="1:6" ht="12.75">
      <c r="A113" s="147">
        <v>50000</v>
      </c>
      <c r="B113" s="148" t="s">
        <v>151</v>
      </c>
      <c r="C113" s="154"/>
      <c r="D113" s="150">
        <v>0</v>
      </c>
      <c r="E113" s="151">
        <v>0</v>
      </c>
      <c r="F113" s="151">
        <v>0</v>
      </c>
    </row>
    <row r="114" spans="1:6" ht="12.75">
      <c r="A114" s="147">
        <v>50101</v>
      </c>
      <c r="B114" s="148" t="s">
        <v>152</v>
      </c>
      <c r="C114" s="149" t="s">
        <v>63</v>
      </c>
      <c r="D114" s="150">
        <v>62.58</v>
      </c>
      <c r="E114" s="151">
        <v>0</v>
      </c>
      <c r="F114" s="151">
        <v>62.58</v>
      </c>
    </row>
    <row r="115" spans="1:6" ht="12.75">
      <c r="A115" s="147">
        <v>50102</v>
      </c>
      <c r="B115" s="148" t="s">
        <v>153</v>
      </c>
      <c r="C115" s="149" t="s">
        <v>154</v>
      </c>
      <c r="D115" s="150">
        <v>2.72</v>
      </c>
      <c r="E115" s="151">
        <v>0</v>
      </c>
      <c r="F115" s="151">
        <v>2.72</v>
      </c>
    </row>
    <row r="116" spans="1:6" ht="12.75">
      <c r="A116" s="147">
        <v>50103</v>
      </c>
      <c r="B116" s="148" t="s">
        <v>155</v>
      </c>
      <c r="C116" s="149" t="s">
        <v>63</v>
      </c>
      <c r="D116" s="150">
        <v>55</v>
      </c>
      <c r="E116" s="151">
        <v>0</v>
      </c>
      <c r="F116" s="151">
        <v>55</v>
      </c>
    </row>
    <row r="117" spans="1:6" ht="12.75">
      <c r="A117" s="147">
        <v>50201</v>
      </c>
      <c r="B117" s="148" t="s">
        <v>156</v>
      </c>
      <c r="C117" s="149" t="s">
        <v>54</v>
      </c>
      <c r="D117" s="150">
        <v>164.81</v>
      </c>
      <c r="E117" s="151">
        <v>197.85</v>
      </c>
      <c r="F117" s="151">
        <v>362.66</v>
      </c>
    </row>
    <row r="118" spans="1:6" ht="12.75">
      <c r="A118" s="147">
        <v>50204</v>
      </c>
      <c r="B118" s="148" t="s">
        <v>157</v>
      </c>
      <c r="C118" s="149" t="s">
        <v>54</v>
      </c>
      <c r="D118" s="150">
        <v>129.01</v>
      </c>
      <c r="E118" s="151">
        <v>177.18</v>
      </c>
      <c r="F118" s="151">
        <v>306.19</v>
      </c>
    </row>
    <row r="119" spans="1:6" ht="12.75">
      <c r="A119" s="147">
        <v>50250</v>
      </c>
      <c r="B119" s="148" t="s">
        <v>158</v>
      </c>
      <c r="C119" s="149" t="s">
        <v>43</v>
      </c>
      <c r="D119" s="150">
        <v>600</v>
      </c>
      <c r="E119" s="151">
        <v>0</v>
      </c>
      <c r="F119" s="151">
        <v>600</v>
      </c>
    </row>
    <row r="120" spans="1:6" ht="12.75">
      <c r="A120" s="147">
        <v>50251</v>
      </c>
      <c r="B120" s="148" t="s">
        <v>159</v>
      </c>
      <c r="C120" s="149" t="s">
        <v>43</v>
      </c>
      <c r="D120" s="150">
        <v>12</v>
      </c>
      <c r="E120" s="151">
        <v>0</v>
      </c>
      <c r="F120" s="151">
        <v>12</v>
      </c>
    </row>
    <row r="121" spans="1:6" ht="12.75">
      <c r="A121" s="147">
        <v>50301</v>
      </c>
      <c r="B121" s="148" t="s">
        <v>160</v>
      </c>
      <c r="C121" s="149" t="s">
        <v>161</v>
      </c>
      <c r="D121" s="150">
        <v>10.66</v>
      </c>
      <c r="E121" s="151">
        <v>19.32</v>
      </c>
      <c r="F121" s="151">
        <v>29.98</v>
      </c>
    </row>
    <row r="122" spans="1:6" ht="12.75">
      <c r="A122" s="147">
        <v>50302</v>
      </c>
      <c r="B122" s="148" t="s">
        <v>162</v>
      </c>
      <c r="C122" s="149" t="s">
        <v>161</v>
      </c>
      <c r="D122" s="150">
        <v>15.36</v>
      </c>
      <c r="E122" s="151">
        <v>27.82</v>
      </c>
      <c r="F122" s="151">
        <v>43.18</v>
      </c>
    </row>
    <row r="123" spans="1:6" ht="12.75">
      <c r="A123" s="147">
        <v>50620</v>
      </c>
      <c r="B123" s="148" t="s">
        <v>163</v>
      </c>
      <c r="C123" s="149" t="s">
        <v>54</v>
      </c>
      <c r="D123" s="150">
        <v>63.67</v>
      </c>
      <c r="E123" s="151">
        <v>31.05</v>
      </c>
      <c r="F123" s="151">
        <v>94.72</v>
      </c>
    </row>
    <row r="124" spans="1:6" ht="12.75">
      <c r="A124" s="147">
        <v>50901</v>
      </c>
      <c r="B124" s="148" t="s">
        <v>164</v>
      </c>
      <c r="C124" s="149" t="s">
        <v>54</v>
      </c>
      <c r="D124" s="150">
        <v>0</v>
      </c>
      <c r="E124" s="151">
        <v>33.08</v>
      </c>
      <c r="F124" s="151">
        <v>33.08</v>
      </c>
    </row>
    <row r="125" spans="1:6" ht="12.75">
      <c r="A125" s="147">
        <v>50902</v>
      </c>
      <c r="B125" s="148" t="s">
        <v>165</v>
      </c>
      <c r="C125" s="149" t="s">
        <v>35</v>
      </c>
      <c r="D125" s="150">
        <v>0</v>
      </c>
      <c r="E125" s="151">
        <v>4.07</v>
      </c>
      <c r="F125" s="151">
        <v>4.07</v>
      </c>
    </row>
    <row r="126" spans="1:6" ht="12.75">
      <c r="A126" s="147">
        <v>50903</v>
      </c>
      <c r="B126" s="148" t="s">
        <v>166</v>
      </c>
      <c r="C126" s="149" t="s">
        <v>54</v>
      </c>
      <c r="D126" s="150">
        <v>0</v>
      </c>
      <c r="E126" s="151">
        <v>17.31</v>
      </c>
      <c r="F126" s="151">
        <v>17.31</v>
      </c>
    </row>
    <row r="127" spans="1:6" ht="12.75">
      <c r="A127" s="147">
        <v>50905</v>
      </c>
      <c r="B127" s="148" t="s">
        <v>167</v>
      </c>
      <c r="C127" s="149" t="s">
        <v>54</v>
      </c>
      <c r="D127" s="150">
        <v>0.29</v>
      </c>
      <c r="E127" s="151">
        <v>2.47</v>
      </c>
      <c r="F127" s="151">
        <v>2.76</v>
      </c>
    </row>
    <row r="128" spans="1:6" ht="12.75">
      <c r="A128" s="147">
        <v>50907</v>
      </c>
      <c r="B128" s="148" t="s">
        <v>168</v>
      </c>
      <c r="C128" s="149" t="s">
        <v>35</v>
      </c>
      <c r="D128" s="150">
        <v>0.05</v>
      </c>
      <c r="E128" s="151">
        <v>0.25</v>
      </c>
      <c r="F128" s="151">
        <v>0.3</v>
      </c>
    </row>
    <row r="129" spans="1:6" ht="12.75">
      <c r="A129" s="147">
        <v>51001</v>
      </c>
      <c r="B129" s="148" t="s">
        <v>169</v>
      </c>
      <c r="C129" s="149" t="s">
        <v>54</v>
      </c>
      <c r="D129" s="150">
        <v>0</v>
      </c>
      <c r="E129" s="151">
        <v>174.75</v>
      </c>
      <c r="F129" s="151">
        <v>174.75</v>
      </c>
    </row>
    <row r="130" spans="1:6" ht="12.75">
      <c r="A130" s="147">
        <v>51002</v>
      </c>
      <c r="B130" s="148" t="s">
        <v>170</v>
      </c>
      <c r="C130" s="149" t="s">
        <v>54</v>
      </c>
      <c r="D130" s="150">
        <v>0</v>
      </c>
      <c r="E130" s="151">
        <v>158.86</v>
      </c>
      <c r="F130" s="151">
        <v>158.86</v>
      </c>
    </row>
    <row r="131" spans="1:6" ht="12.75">
      <c r="A131" s="147">
        <v>51009</v>
      </c>
      <c r="B131" s="148" t="s">
        <v>171</v>
      </c>
      <c r="C131" s="149" t="s">
        <v>35</v>
      </c>
      <c r="D131" s="150">
        <v>13.06</v>
      </c>
      <c r="E131" s="151">
        <v>31.77</v>
      </c>
      <c r="F131" s="151">
        <v>44.83</v>
      </c>
    </row>
    <row r="132" spans="1:6" ht="12.75">
      <c r="A132" s="147">
        <v>51013</v>
      </c>
      <c r="B132" s="148" t="s">
        <v>172</v>
      </c>
      <c r="C132" s="149" t="s">
        <v>54</v>
      </c>
      <c r="D132" s="150">
        <v>211.63</v>
      </c>
      <c r="E132" s="151">
        <v>55.37</v>
      </c>
      <c r="F132" s="151">
        <v>267</v>
      </c>
    </row>
    <row r="133" spans="1:6" ht="12.75">
      <c r="A133" s="147">
        <v>51015</v>
      </c>
      <c r="B133" s="148" t="s">
        <v>173</v>
      </c>
      <c r="C133" s="149" t="s">
        <v>54</v>
      </c>
      <c r="D133" s="150">
        <v>215.71</v>
      </c>
      <c r="E133" s="151">
        <v>55.37</v>
      </c>
      <c r="F133" s="151">
        <v>271.08</v>
      </c>
    </row>
    <row r="134" spans="1:6" ht="12.75">
      <c r="A134" s="147">
        <v>51017</v>
      </c>
      <c r="B134" s="148" t="s">
        <v>174</v>
      </c>
      <c r="C134" s="149" t="s">
        <v>54</v>
      </c>
      <c r="D134" s="150">
        <v>224.47</v>
      </c>
      <c r="E134" s="151">
        <v>55.37</v>
      </c>
      <c r="F134" s="151">
        <v>279.84</v>
      </c>
    </row>
    <row r="135" spans="1:6" ht="12.75">
      <c r="A135" s="147">
        <v>51018</v>
      </c>
      <c r="B135" s="148" t="s">
        <v>175</v>
      </c>
      <c r="C135" s="149" t="s">
        <v>54</v>
      </c>
      <c r="D135" s="150">
        <v>223.93</v>
      </c>
      <c r="E135" s="151">
        <v>55.37</v>
      </c>
      <c r="F135" s="151">
        <v>279.3</v>
      </c>
    </row>
    <row r="136" spans="1:6" ht="12.75">
      <c r="A136" s="147">
        <v>51020</v>
      </c>
      <c r="B136" s="148" t="s">
        <v>176</v>
      </c>
      <c r="C136" s="149" t="s">
        <v>54</v>
      </c>
      <c r="D136" s="150">
        <v>255</v>
      </c>
      <c r="E136" s="151">
        <v>0</v>
      </c>
      <c r="F136" s="151">
        <v>255</v>
      </c>
    </row>
    <row r="137" spans="1:6" ht="12.75">
      <c r="A137" s="147">
        <v>51023</v>
      </c>
      <c r="B137" s="148" t="s">
        <v>177</v>
      </c>
      <c r="C137" s="149" t="s">
        <v>54</v>
      </c>
      <c r="D137" s="150">
        <v>255</v>
      </c>
      <c r="E137" s="151">
        <v>0</v>
      </c>
      <c r="F137" s="151">
        <v>255</v>
      </c>
    </row>
    <row r="138" spans="1:6" ht="12.75">
      <c r="A138" s="147">
        <v>51025</v>
      </c>
      <c r="B138" s="148" t="s">
        <v>178</v>
      </c>
      <c r="C138" s="149" t="s">
        <v>54</v>
      </c>
      <c r="D138" s="150">
        <v>191.64</v>
      </c>
      <c r="E138" s="151">
        <v>101.8</v>
      </c>
      <c r="F138" s="151">
        <v>293.44</v>
      </c>
    </row>
    <row r="139" spans="1:6" ht="12.75">
      <c r="A139" s="147">
        <v>51026</v>
      </c>
      <c r="B139" s="148" t="s">
        <v>179</v>
      </c>
      <c r="C139" s="149" t="s">
        <v>54</v>
      </c>
      <c r="D139" s="150">
        <v>0</v>
      </c>
      <c r="E139" s="151">
        <v>122.19</v>
      </c>
      <c r="F139" s="151">
        <v>122.19</v>
      </c>
    </row>
    <row r="140" spans="1:6" ht="12.75">
      <c r="A140" s="147">
        <v>51027</v>
      </c>
      <c r="B140" s="148" t="s">
        <v>180</v>
      </c>
      <c r="C140" s="149" t="s">
        <v>54</v>
      </c>
      <c r="D140" s="150">
        <v>75</v>
      </c>
      <c r="E140" s="151">
        <v>20.36</v>
      </c>
      <c r="F140" s="151">
        <v>95.36</v>
      </c>
    </row>
    <row r="141" spans="1:6" ht="12.75">
      <c r="A141" s="147">
        <v>51028</v>
      </c>
      <c r="B141" s="148" t="s">
        <v>181</v>
      </c>
      <c r="C141" s="149" t="s">
        <v>54</v>
      </c>
      <c r="D141" s="150">
        <v>178.45</v>
      </c>
      <c r="E141" s="151">
        <v>55.37</v>
      </c>
      <c r="F141" s="151">
        <v>233.82</v>
      </c>
    </row>
    <row r="142" spans="1:6" ht="12.75">
      <c r="A142" s="147">
        <v>51029</v>
      </c>
      <c r="B142" s="148" t="s">
        <v>182</v>
      </c>
      <c r="C142" s="149" t="s">
        <v>54</v>
      </c>
      <c r="D142" s="150">
        <v>244</v>
      </c>
      <c r="E142" s="151">
        <v>55.37</v>
      </c>
      <c r="F142" s="151">
        <v>299.37</v>
      </c>
    </row>
    <row r="143" spans="1:6" ht="18">
      <c r="A143" s="142" t="s">
        <v>27</v>
      </c>
      <c r="B143" s="142" t="s">
        <v>28</v>
      </c>
      <c r="C143" s="143" t="s">
        <v>29</v>
      </c>
      <c r="D143" s="144" t="s">
        <v>30</v>
      </c>
      <c r="E143" s="145" t="s">
        <v>31</v>
      </c>
      <c r="F143" s="145" t="s">
        <v>32</v>
      </c>
    </row>
    <row r="144" spans="1:6" ht="12.75">
      <c r="A144" s="147">
        <v>51030</v>
      </c>
      <c r="B144" s="148" t="s">
        <v>183</v>
      </c>
      <c r="C144" s="149" t="s">
        <v>54</v>
      </c>
      <c r="D144" s="150">
        <v>223.84</v>
      </c>
      <c r="E144" s="151">
        <v>55.37</v>
      </c>
      <c r="F144" s="151">
        <v>279.21</v>
      </c>
    </row>
    <row r="145" spans="1:6" ht="12.75" customHeight="1">
      <c r="A145" s="147">
        <v>51031</v>
      </c>
      <c r="B145" s="148" t="s">
        <v>184</v>
      </c>
      <c r="C145" s="149" t="s">
        <v>54</v>
      </c>
      <c r="D145" s="150">
        <v>263.93</v>
      </c>
      <c r="E145" s="151">
        <v>0</v>
      </c>
      <c r="F145" s="151">
        <v>263.93</v>
      </c>
    </row>
    <row r="146" spans="1:6" ht="12.75">
      <c r="A146" s="147">
        <v>51032</v>
      </c>
      <c r="B146" s="148" t="s">
        <v>185</v>
      </c>
      <c r="C146" s="149" t="s">
        <v>54</v>
      </c>
      <c r="D146" s="150">
        <v>276.68</v>
      </c>
      <c r="E146" s="151">
        <v>0</v>
      </c>
      <c r="F146" s="151">
        <v>276.68</v>
      </c>
    </row>
    <row r="147" spans="1:6" ht="12.75">
      <c r="A147" s="147">
        <v>51033</v>
      </c>
      <c r="B147" s="148" t="s">
        <v>186</v>
      </c>
      <c r="C147" s="149" t="s">
        <v>54</v>
      </c>
      <c r="D147" s="150">
        <v>295.8</v>
      </c>
      <c r="E147" s="151">
        <v>0</v>
      </c>
      <c r="F147" s="151">
        <v>295.8</v>
      </c>
    </row>
    <row r="148" spans="1:6" ht="12.75">
      <c r="A148" s="147">
        <v>51035</v>
      </c>
      <c r="B148" s="148" t="s">
        <v>187</v>
      </c>
      <c r="C148" s="149" t="s">
        <v>54</v>
      </c>
      <c r="D148" s="150">
        <v>263.93</v>
      </c>
      <c r="E148" s="151">
        <v>0</v>
      </c>
      <c r="F148" s="151">
        <v>263.93</v>
      </c>
    </row>
    <row r="149" spans="1:6" ht="12.75">
      <c r="A149" s="147">
        <v>51036</v>
      </c>
      <c r="B149" s="148" t="s">
        <v>188</v>
      </c>
      <c r="C149" s="149" t="s">
        <v>54</v>
      </c>
      <c r="D149" s="150">
        <v>276.68</v>
      </c>
      <c r="E149" s="151">
        <v>0</v>
      </c>
      <c r="F149" s="151">
        <v>276.68</v>
      </c>
    </row>
    <row r="150" spans="1:6" ht="12.75">
      <c r="A150" s="147">
        <v>51037</v>
      </c>
      <c r="B150" s="148" t="s">
        <v>189</v>
      </c>
      <c r="C150" s="149" t="s">
        <v>54</v>
      </c>
      <c r="D150" s="150">
        <v>295.8</v>
      </c>
      <c r="E150" s="151">
        <v>0</v>
      </c>
      <c r="F150" s="151">
        <v>295.8</v>
      </c>
    </row>
    <row r="151" spans="1:6" ht="12.75">
      <c r="A151" s="147">
        <v>51045</v>
      </c>
      <c r="B151" s="148" t="s">
        <v>190</v>
      </c>
      <c r="C151" s="149" t="s">
        <v>54</v>
      </c>
      <c r="D151" s="150">
        <v>25</v>
      </c>
      <c r="E151" s="151">
        <v>0</v>
      </c>
      <c r="F151" s="151">
        <v>25</v>
      </c>
    </row>
    <row r="152" spans="1:6" ht="12.75">
      <c r="A152" s="147">
        <v>51060</v>
      </c>
      <c r="B152" s="148" t="s">
        <v>191</v>
      </c>
      <c r="C152" s="149" t="s">
        <v>54</v>
      </c>
      <c r="D152" s="150">
        <v>0</v>
      </c>
      <c r="E152" s="151">
        <v>61.1</v>
      </c>
      <c r="F152" s="151">
        <v>61.1</v>
      </c>
    </row>
    <row r="153" spans="1:6" ht="12.75">
      <c r="A153" s="147">
        <v>52002</v>
      </c>
      <c r="B153" s="148" t="s">
        <v>192</v>
      </c>
      <c r="C153" s="149" t="s">
        <v>193</v>
      </c>
      <c r="D153" s="150">
        <v>4.24</v>
      </c>
      <c r="E153" s="151">
        <v>1.71</v>
      </c>
      <c r="F153" s="151">
        <v>5.95</v>
      </c>
    </row>
    <row r="154" spans="1:6" ht="12.75">
      <c r="A154" s="147">
        <v>52003</v>
      </c>
      <c r="B154" s="148" t="s">
        <v>194</v>
      </c>
      <c r="C154" s="149" t="s">
        <v>193</v>
      </c>
      <c r="D154" s="150">
        <v>3.84</v>
      </c>
      <c r="E154" s="151">
        <v>1.95</v>
      </c>
      <c r="F154" s="151">
        <v>5.79</v>
      </c>
    </row>
    <row r="155" spans="1:6" ht="12.75">
      <c r="A155" s="147">
        <v>52004</v>
      </c>
      <c r="B155" s="148" t="s">
        <v>195</v>
      </c>
      <c r="C155" s="149" t="s">
        <v>193</v>
      </c>
      <c r="D155" s="150">
        <v>3.81</v>
      </c>
      <c r="E155" s="151">
        <v>1.95</v>
      </c>
      <c r="F155" s="151">
        <v>5.76</v>
      </c>
    </row>
    <row r="156" spans="1:6" ht="12.75">
      <c r="A156" s="147">
        <v>52005</v>
      </c>
      <c r="B156" s="148" t="s">
        <v>196</v>
      </c>
      <c r="C156" s="149" t="s">
        <v>193</v>
      </c>
      <c r="D156" s="150">
        <v>3.55</v>
      </c>
      <c r="E156" s="151">
        <v>1.95</v>
      </c>
      <c r="F156" s="151">
        <v>5.5</v>
      </c>
    </row>
    <row r="157" spans="1:6" ht="12.75">
      <c r="A157" s="147">
        <v>52006</v>
      </c>
      <c r="B157" s="148" t="s">
        <v>197</v>
      </c>
      <c r="C157" s="149" t="s">
        <v>193</v>
      </c>
      <c r="D157" s="150">
        <v>3.46</v>
      </c>
      <c r="E157" s="151">
        <v>2.45</v>
      </c>
      <c r="F157" s="151">
        <v>5.91</v>
      </c>
    </row>
    <row r="158" spans="1:6" ht="12.75">
      <c r="A158" s="147">
        <v>52007</v>
      </c>
      <c r="B158" s="148" t="s">
        <v>198</v>
      </c>
      <c r="C158" s="149" t="s">
        <v>193</v>
      </c>
      <c r="D158" s="150">
        <v>3.43</v>
      </c>
      <c r="E158" s="151">
        <v>2.45</v>
      </c>
      <c r="F158" s="151">
        <v>5.88</v>
      </c>
    </row>
    <row r="159" spans="1:6" ht="12.75">
      <c r="A159" s="147">
        <v>52008</v>
      </c>
      <c r="B159" s="148" t="s">
        <v>199</v>
      </c>
      <c r="C159" s="149" t="s">
        <v>193</v>
      </c>
      <c r="D159" s="150">
        <v>3.43</v>
      </c>
      <c r="E159" s="151">
        <v>2.45</v>
      </c>
      <c r="F159" s="151">
        <v>5.88</v>
      </c>
    </row>
    <row r="160" spans="1:6" ht="12.75">
      <c r="A160" s="147">
        <v>52010</v>
      </c>
      <c r="B160" s="148" t="s">
        <v>200</v>
      </c>
      <c r="C160" s="149" t="s">
        <v>193</v>
      </c>
      <c r="D160" s="150">
        <v>3.43</v>
      </c>
      <c r="E160" s="151">
        <v>2.45</v>
      </c>
      <c r="F160" s="151">
        <v>5.88</v>
      </c>
    </row>
    <row r="161" spans="1:6" ht="12.75">
      <c r="A161" s="147">
        <v>52012</v>
      </c>
      <c r="B161" s="148" t="s">
        <v>201</v>
      </c>
      <c r="C161" s="149" t="s">
        <v>193</v>
      </c>
      <c r="D161" s="150">
        <v>3.37</v>
      </c>
      <c r="E161" s="151">
        <v>1.71</v>
      </c>
      <c r="F161" s="151">
        <v>5.08</v>
      </c>
    </row>
    <row r="162" spans="1:6" ht="12.75">
      <c r="A162" s="147">
        <v>52014</v>
      </c>
      <c r="B162" s="148" t="s">
        <v>202</v>
      </c>
      <c r="C162" s="149" t="s">
        <v>193</v>
      </c>
      <c r="D162" s="150">
        <v>3.4</v>
      </c>
      <c r="E162" s="151">
        <v>1.71</v>
      </c>
      <c r="F162" s="151">
        <v>5.11</v>
      </c>
    </row>
    <row r="163" spans="1:6" ht="12.75">
      <c r="A163" s="146">
        <v>168</v>
      </c>
      <c r="B163" s="218" t="s">
        <v>203</v>
      </c>
      <c r="C163" s="219"/>
      <c r="D163" s="219"/>
      <c r="E163" s="219"/>
      <c r="F163" s="220"/>
    </row>
    <row r="164" spans="1:6" ht="12.75">
      <c r="A164" s="147">
        <v>60000</v>
      </c>
      <c r="B164" s="148" t="s">
        <v>204</v>
      </c>
      <c r="C164" s="154"/>
      <c r="D164" s="150">
        <v>0</v>
      </c>
      <c r="E164" s="151">
        <v>0</v>
      </c>
      <c r="F164" s="151">
        <v>0</v>
      </c>
    </row>
    <row r="165" spans="1:6" ht="12.75">
      <c r="A165" s="147">
        <v>60103</v>
      </c>
      <c r="B165" s="148" t="s">
        <v>205</v>
      </c>
      <c r="C165" s="149" t="s">
        <v>35</v>
      </c>
      <c r="D165" s="150">
        <v>4</v>
      </c>
      <c r="E165" s="151">
        <v>1.02</v>
      </c>
      <c r="F165" s="151">
        <v>5.02</v>
      </c>
    </row>
    <row r="166" spans="1:6" ht="12.75">
      <c r="A166" s="147">
        <v>60104</v>
      </c>
      <c r="B166" s="148" t="s">
        <v>206</v>
      </c>
      <c r="C166" s="149" t="s">
        <v>63</v>
      </c>
      <c r="D166" s="150">
        <v>10</v>
      </c>
      <c r="E166" s="151">
        <v>2.16</v>
      </c>
      <c r="F166" s="151">
        <v>12.16</v>
      </c>
    </row>
    <row r="167" spans="1:6" ht="12.75">
      <c r="A167" s="147">
        <v>60105</v>
      </c>
      <c r="B167" s="148" t="s">
        <v>207</v>
      </c>
      <c r="C167" s="149" t="s">
        <v>35</v>
      </c>
      <c r="D167" s="150">
        <v>4.12</v>
      </c>
      <c r="E167" s="151">
        <v>2.77</v>
      </c>
      <c r="F167" s="151">
        <v>6.89</v>
      </c>
    </row>
    <row r="168" spans="1:6" ht="12.75">
      <c r="A168" s="147">
        <v>60160</v>
      </c>
      <c r="B168" s="148" t="s">
        <v>208</v>
      </c>
      <c r="C168" s="149" t="s">
        <v>35</v>
      </c>
      <c r="D168" s="150">
        <v>9.35</v>
      </c>
      <c r="E168" s="151">
        <v>1.37</v>
      </c>
      <c r="F168" s="151">
        <v>10.72</v>
      </c>
    </row>
    <row r="169" spans="1:6" ht="18">
      <c r="A169" s="147">
        <v>60180</v>
      </c>
      <c r="B169" s="148" t="s">
        <v>209</v>
      </c>
      <c r="C169" s="149" t="s">
        <v>35</v>
      </c>
      <c r="D169" s="150">
        <v>3.87</v>
      </c>
      <c r="E169" s="151">
        <v>6.5</v>
      </c>
      <c r="F169" s="151">
        <v>10.37</v>
      </c>
    </row>
    <row r="170" spans="1:6" ht="12.75">
      <c r="A170" s="147">
        <v>60191</v>
      </c>
      <c r="B170" s="148" t="s">
        <v>210</v>
      </c>
      <c r="C170" s="149" t="s">
        <v>35</v>
      </c>
      <c r="D170" s="150">
        <v>11.43</v>
      </c>
      <c r="E170" s="151">
        <v>7.45</v>
      </c>
      <c r="F170" s="151">
        <v>18.88</v>
      </c>
    </row>
    <row r="171" spans="1:6" ht="12.75">
      <c r="A171" s="147">
        <v>60192</v>
      </c>
      <c r="B171" s="148" t="s">
        <v>211</v>
      </c>
      <c r="C171" s="149" t="s">
        <v>35</v>
      </c>
      <c r="D171" s="150">
        <v>7.21</v>
      </c>
      <c r="E171" s="151">
        <v>7.45</v>
      </c>
      <c r="F171" s="151">
        <v>14.66</v>
      </c>
    </row>
    <row r="172" spans="1:6" ht="12.75">
      <c r="A172" s="147">
        <v>60201</v>
      </c>
      <c r="B172" s="148" t="s">
        <v>212</v>
      </c>
      <c r="C172" s="149" t="s">
        <v>35</v>
      </c>
      <c r="D172" s="150">
        <v>23.43</v>
      </c>
      <c r="E172" s="151">
        <v>61.1</v>
      </c>
      <c r="F172" s="151">
        <v>84.53</v>
      </c>
    </row>
    <row r="173" spans="1:6" ht="12.75">
      <c r="A173" s="147">
        <v>60202</v>
      </c>
      <c r="B173" s="148" t="s">
        <v>213</v>
      </c>
      <c r="C173" s="149" t="s">
        <v>35</v>
      </c>
      <c r="D173" s="150">
        <v>32.7</v>
      </c>
      <c r="E173" s="151">
        <v>36.66</v>
      </c>
      <c r="F173" s="151">
        <v>69.36</v>
      </c>
    </row>
    <row r="174" spans="1:6" ht="12.75">
      <c r="A174" s="147">
        <v>60203</v>
      </c>
      <c r="B174" s="148" t="s">
        <v>214</v>
      </c>
      <c r="C174" s="149" t="s">
        <v>35</v>
      </c>
      <c r="D174" s="150">
        <v>18.61</v>
      </c>
      <c r="E174" s="151">
        <v>30.18</v>
      </c>
      <c r="F174" s="151">
        <v>48.79</v>
      </c>
    </row>
    <row r="175" spans="1:6" ht="12.75">
      <c r="A175" s="147">
        <v>60204</v>
      </c>
      <c r="B175" s="148" t="s">
        <v>215</v>
      </c>
      <c r="C175" s="149" t="s">
        <v>35</v>
      </c>
      <c r="D175" s="150">
        <v>18.71</v>
      </c>
      <c r="E175" s="151">
        <v>28.35</v>
      </c>
      <c r="F175" s="151">
        <v>47.06</v>
      </c>
    </row>
    <row r="176" spans="1:6" ht="12.75">
      <c r="A176" s="147">
        <v>60205</v>
      </c>
      <c r="B176" s="148" t="s">
        <v>216</v>
      </c>
      <c r="C176" s="149" t="s">
        <v>35</v>
      </c>
      <c r="D176" s="150">
        <v>10.74</v>
      </c>
      <c r="E176" s="151">
        <v>16.13</v>
      </c>
      <c r="F176" s="151">
        <v>26.87</v>
      </c>
    </row>
    <row r="177" spans="1:6" ht="12.75">
      <c r="A177" s="147">
        <v>60206</v>
      </c>
      <c r="B177" s="148" t="s">
        <v>217</v>
      </c>
      <c r="C177" s="149" t="s">
        <v>35</v>
      </c>
      <c r="D177" s="150">
        <v>49.79</v>
      </c>
      <c r="E177" s="151">
        <v>40.12</v>
      </c>
      <c r="F177" s="151">
        <v>89.91</v>
      </c>
    </row>
    <row r="178" spans="1:6" ht="12.75">
      <c r="A178" s="147">
        <v>60207</v>
      </c>
      <c r="B178" s="148" t="s">
        <v>218</v>
      </c>
      <c r="C178" s="149" t="s">
        <v>35</v>
      </c>
      <c r="D178" s="150">
        <v>27.13</v>
      </c>
      <c r="E178" s="151">
        <v>34.13</v>
      </c>
      <c r="F178" s="151">
        <v>61.26</v>
      </c>
    </row>
    <row r="179" spans="1:6" ht="12.75">
      <c r="A179" s="147">
        <v>60208</v>
      </c>
      <c r="B179" s="148" t="s">
        <v>219</v>
      </c>
      <c r="C179" s="149" t="s">
        <v>35</v>
      </c>
      <c r="D179" s="150">
        <v>18.6</v>
      </c>
      <c r="E179" s="151">
        <v>32.99</v>
      </c>
      <c r="F179" s="151">
        <v>51.59</v>
      </c>
    </row>
    <row r="180" spans="1:6" ht="12.75">
      <c r="A180" s="147">
        <v>60209</v>
      </c>
      <c r="B180" s="148" t="s">
        <v>220</v>
      </c>
      <c r="C180" s="149" t="s">
        <v>35</v>
      </c>
      <c r="D180" s="150">
        <v>13.82</v>
      </c>
      <c r="E180" s="151">
        <v>31.71</v>
      </c>
      <c r="F180" s="151">
        <v>45.53</v>
      </c>
    </row>
    <row r="181" spans="1:6" ht="12.75">
      <c r="A181" s="147">
        <v>60210</v>
      </c>
      <c r="B181" s="148" t="s">
        <v>221</v>
      </c>
      <c r="C181" s="149" t="s">
        <v>35</v>
      </c>
      <c r="D181" s="150">
        <v>18.01</v>
      </c>
      <c r="E181" s="151">
        <v>32.99</v>
      </c>
      <c r="F181" s="151">
        <v>51</v>
      </c>
    </row>
    <row r="182" spans="1:6" ht="12.75">
      <c r="A182" s="147">
        <v>60212</v>
      </c>
      <c r="B182" s="148" t="s">
        <v>222</v>
      </c>
      <c r="C182" s="149" t="s">
        <v>35</v>
      </c>
      <c r="D182" s="150">
        <v>22.39</v>
      </c>
      <c r="E182" s="151">
        <v>32.99</v>
      </c>
      <c r="F182" s="151">
        <v>55.38</v>
      </c>
    </row>
    <row r="183" spans="1:6" ht="12.75">
      <c r="A183" s="147">
        <v>60213</v>
      </c>
      <c r="B183" s="148" t="s">
        <v>223</v>
      </c>
      <c r="C183" s="149" t="s">
        <v>35</v>
      </c>
      <c r="D183" s="150">
        <v>32.7</v>
      </c>
      <c r="E183" s="151">
        <v>34.13</v>
      </c>
      <c r="F183" s="151">
        <v>66.83</v>
      </c>
    </row>
    <row r="184" spans="1:6" ht="12.75">
      <c r="A184" s="147">
        <v>60214</v>
      </c>
      <c r="B184" s="148" t="s">
        <v>224</v>
      </c>
      <c r="C184" s="149" t="s">
        <v>35</v>
      </c>
      <c r="D184" s="150">
        <v>59.77</v>
      </c>
      <c r="E184" s="151">
        <v>40.12</v>
      </c>
      <c r="F184" s="151">
        <v>99.89</v>
      </c>
    </row>
    <row r="185" spans="1:6" ht="12.75">
      <c r="A185" s="147">
        <v>60302</v>
      </c>
      <c r="B185" s="148" t="s">
        <v>192</v>
      </c>
      <c r="C185" s="149" t="s">
        <v>193</v>
      </c>
      <c r="D185" s="150">
        <v>4.24</v>
      </c>
      <c r="E185" s="151">
        <v>1.71</v>
      </c>
      <c r="F185" s="151">
        <v>5.95</v>
      </c>
    </row>
    <row r="186" spans="1:6" ht="12.75">
      <c r="A186" s="147">
        <v>60303</v>
      </c>
      <c r="B186" s="148" t="s">
        <v>225</v>
      </c>
      <c r="C186" s="149" t="s">
        <v>193</v>
      </c>
      <c r="D186" s="150">
        <v>3.84</v>
      </c>
      <c r="E186" s="151">
        <v>1.95</v>
      </c>
      <c r="F186" s="151">
        <v>5.79</v>
      </c>
    </row>
    <row r="187" spans="1:6" ht="12.75">
      <c r="A187" s="147">
        <v>60304</v>
      </c>
      <c r="B187" s="148" t="s">
        <v>226</v>
      </c>
      <c r="C187" s="149" t="s">
        <v>193</v>
      </c>
      <c r="D187" s="150">
        <v>3.81</v>
      </c>
      <c r="E187" s="151">
        <v>1.95</v>
      </c>
      <c r="F187" s="151">
        <v>5.76</v>
      </c>
    </row>
    <row r="188" spans="1:6" ht="12.75">
      <c r="A188" s="147">
        <v>60305</v>
      </c>
      <c r="B188" s="148" t="s">
        <v>196</v>
      </c>
      <c r="C188" s="149" t="s">
        <v>193</v>
      </c>
      <c r="D188" s="150">
        <v>3.55</v>
      </c>
      <c r="E188" s="151">
        <v>1.95</v>
      </c>
      <c r="F188" s="151">
        <v>5.5</v>
      </c>
    </row>
    <row r="189" spans="1:6" ht="12.75">
      <c r="A189" s="147">
        <v>60306</v>
      </c>
      <c r="B189" s="148" t="s">
        <v>227</v>
      </c>
      <c r="C189" s="149" t="s">
        <v>193</v>
      </c>
      <c r="D189" s="150">
        <v>3.46</v>
      </c>
      <c r="E189" s="151">
        <v>2.45</v>
      </c>
      <c r="F189" s="151">
        <v>5.91</v>
      </c>
    </row>
    <row r="190" spans="1:6" ht="12.75">
      <c r="A190" s="147">
        <v>60307</v>
      </c>
      <c r="B190" s="148" t="s">
        <v>228</v>
      </c>
      <c r="C190" s="149" t="s">
        <v>193</v>
      </c>
      <c r="D190" s="150">
        <v>3.43</v>
      </c>
      <c r="E190" s="151">
        <v>2.45</v>
      </c>
      <c r="F190" s="151">
        <v>5.88</v>
      </c>
    </row>
    <row r="191" spans="1:6" ht="12.75">
      <c r="A191" s="147">
        <v>60308</v>
      </c>
      <c r="B191" s="148" t="s">
        <v>229</v>
      </c>
      <c r="C191" s="149" t="s">
        <v>193</v>
      </c>
      <c r="D191" s="150">
        <v>3.43</v>
      </c>
      <c r="E191" s="151">
        <v>2.45</v>
      </c>
      <c r="F191" s="151">
        <v>5.88</v>
      </c>
    </row>
    <row r="192" spans="1:6" ht="12.75">
      <c r="A192" s="147">
        <v>60310</v>
      </c>
      <c r="B192" s="148" t="s">
        <v>200</v>
      </c>
      <c r="C192" s="149" t="s">
        <v>193</v>
      </c>
      <c r="D192" s="150">
        <v>3.43</v>
      </c>
      <c r="E192" s="151">
        <v>2.45</v>
      </c>
      <c r="F192" s="151">
        <v>5.88</v>
      </c>
    </row>
    <row r="193" spans="1:6" ht="12.75">
      <c r="A193" s="147">
        <v>60312</v>
      </c>
      <c r="B193" s="148" t="s">
        <v>230</v>
      </c>
      <c r="C193" s="149" t="s">
        <v>193</v>
      </c>
      <c r="D193" s="150">
        <v>3.37</v>
      </c>
      <c r="E193" s="151">
        <v>1.71</v>
      </c>
      <c r="F193" s="151">
        <v>5.08</v>
      </c>
    </row>
    <row r="194" spans="1:6" ht="12.75">
      <c r="A194" s="147">
        <v>60314</v>
      </c>
      <c r="B194" s="148" t="s">
        <v>231</v>
      </c>
      <c r="C194" s="149" t="s">
        <v>193</v>
      </c>
      <c r="D194" s="150">
        <v>3.4</v>
      </c>
      <c r="E194" s="151">
        <v>1.71</v>
      </c>
      <c r="F194" s="151">
        <v>5.11</v>
      </c>
    </row>
    <row r="195" spans="1:6" ht="12.75">
      <c r="A195" s="147">
        <v>60315</v>
      </c>
      <c r="B195" s="148" t="s">
        <v>232</v>
      </c>
      <c r="C195" s="149" t="s">
        <v>193</v>
      </c>
      <c r="D195" s="150">
        <v>3.62</v>
      </c>
      <c r="E195" s="151">
        <v>1.71</v>
      </c>
      <c r="F195" s="151">
        <v>5.33</v>
      </c>
    </row>
    <row r="196" spans="1:6" ht="12.75">
      <c r="A196" s="147">
        <v>60470</v>
      </c>
      <c r="B196" s="148" t="s">
        <v>233</v>
      </c>
      <c r="C196" s="149" t="s">
        <v>54</v>
      </c>
      <c r="D196" s="150">
        <v>75</v>
      </c>
      <c r="E196" s="151">
        <v>20.36</v>
      </c>
      <c r="F196" s="151">
        <v>95.36</v>
      </c>
    </row>
    <row r="197" spans="1:6" ht="12.75">
      <c r="A197" s="147">
        <v>60486</v>
      </c>
      <c r="B197" s="148" t="s">
        <v>158</v>
      </c>
      <c r="C197" s="149" t="s">
        <v>43</v>
      </c>
      <c r="D197" s="150">
        <v>600</v>
      </c>
      <c r="E197" s="151">
        <v>0</v>
      </c>
      <c r="F197" s="151">
        <v>600</v>
      </c>
    </row>
    <row r="198" spans="1:6" ht="12.75">
      <c r="A198" s="147">
        <v>60487</v>
      </c>
      <c r="B198" s="148" t="s">
        <v>159</v>
      </c>
      <c r="C198" s="149" t="s">
        <v>43</v>
      </c>
      <c r="D198" s="150">
        <v>12</v>
      </c>
      <c r="E198" s="151">
        <v>0</v>
      </c>
      <c r="F198" s="151">
        <v>12</v>
      </c>
    </row>
    <row r="199" spans="1:6" ht="12.75">
      <c r="A199" s="147">
        <v>60501</v>
      </c>
      <c r="B199" s="148" t="s">
        <v>234</v>
      </c>
      <c r="C199" s="149" t="s">
        <v>54</v>
      </c>
      <c r="D199" s="150">
        <v>211.63</v>
      </c>
      <c r="E199" s="151">
        <v>55.37</v>
      </c>
      <c r="F199" s="151">
        <v>267</v>
      </c>
    </row>
    <row r="200" spans="1:6" ht="12.75">
      <c r="A200" s="147">
        <v>60505</v>
      </c>
      <c r="B200" s="148" t="s">
        <v>235</v>
      </c>
      <c r="C200" s="149" t="s">
        <v>54</v>
      </c>
      <c r="D200" s="150">
        <v>215.71</v>
      </c>
      <c r="E200" s="151">
        <v>55.37</v>
      </c>
      <c r="F200" s="151">
        <v>271.08</v>
      </c>
    </row>
    <row r="201" spans="1:6" ht="12.75">
      <c r="A201" s="147">
        <v>60507</v>
      </c>
      <c r="B201" s="148" t="s">
        <v>236</v>
      </c>
      <c r="C201" s="149" t="s">
        <v>54</v>
      </c>
      <c r="D201" s="150">
        <v>224.47</v>
      </c>
      <c r="E201" s="151">
        <v>55.37</v>
      </c>
      <c r="F201" s="151">
        <v>279.84</v>
      </c>
    </row>
    <row r="202" spans="1:6" ht="12.75">
      <c r="A202" s="147">
        <v>60508</v>
      </c>
      <c r="B202" s="148" t="s">
        <v>237</v>
      </c>
      <c r="C202" s="149" t="s">
        <v>54</v>
      </c>
      <c r="D202" s="150">
        <v>223.93</v>
      </c>
      <c r="E202" s="151">
        <v>55.37</v>
      </c>
      <c r="F202" s="151">
        <v>279.3</v>
      </c>
    </row>
    <row r="203" spans="1:6" ht="12.75">
      <c r="A203" s="147">
        <v>60510</v>
      </c>
      <c r="B203" s="148" t="s">
        <v>238</v>
      </c>
      <c r="C203" s="149" t="s">
        <v>54</v>
      </c>
      <c r="D203" s="150">
        <v>255</v>
      </c>
      <c r="E203" s="151">
        <v>0</v>
      </c>
      <c r="F203" s="151">
        <v>255</v>
      </c>
    </row>
    <row r="204" spans="1:6" ht="12.75">
      <c r="A204" s="147">
        <v>60512</v>
      </c>
      <c r="B204" s="148" t="s">
        <v>239</v>
      </c>
      <c r="C204" s="149" t="s">
        <v>54</v>
      </c>
      <c r="D204" s="150">
        <v>263.93</v>
      </c>
      <c r="E204" s="151">
        <v>0</v>
      </c>
      <c r="F204" s="151">
        <v>263.93</v>
      </c>
    </row>
    <row r="205" spans="1:6" ht="12.75">
      <c r="A205" s="147">
        <v>60513</v>
      </c>
      <c r="B205" s="148" t="s">
        <v>240</v>
      </c>
      <c r="C205" s="149" t="s">
        <v>54</v>
      </c>
      <c r="D205" s="150">
        <v>191.64</v>
      </c>
      <c r="E205" s="151">
        <v>101.8</v>
      </c>
      <c r="F205" s="151">
        <v>293.44</v>
      </c>
    </row>
    <row r="206" spans="1:6" ht="12.75">
      <c r="A206" s="147">
        <v>60515</v>
      </c>
      <c r="B206" s="148" t="s">
        <v>241</v>
      </c>
      <c r="C206" s="149" t="s">
        <v>54</v>
      </c>
      <c r="D206" s="150">
        <v>255</v>
      </c>
      <c r="E206" s="151">
        <v>0</v>
      </c>
      <c r="F206" s="151">
        <v>255</v>
      </c>
    </row>
    <row r="207" spans="1:6" ht="12.75">
      <c r="A207" s="147">
        <v>60517</v>
      </c>
      <c r="B207" s="148" t="s">
        <v>183</v>
      </c>
      <c r="C207" s="149" t="s">
        <v>54</v>
      </c>
      <c r="D207" s="150">
        <v>223.84</v>
      </c>
      <c r="E207" s="151">
        <v>55.37</v>
      </c>
      <c r="F207" s="151">
        <v>279.21</v>
      </c>
    </row>
    <row r="208" spans="1:6" ht="12.75">
      <c r="A208" s="147">
        <v>60518</v>
      </c>
      <c r="B208" s="148" t="s">
        <v>182</v>
      </c>
      <c r="C208" s="149" t="s">
        <v>54</v>
      </c>
      <c r="D208" s="150">
        <v>244</v>
      </c>
      <c r="E208" s="151">
        <v>55.37</v>
      </c>
      <c r="F208" s="151">
        <v>299.37</v>
      </c>
    </row>
    <row r="209" spans="1:6" ht="12.75">
      <c r="A209" s="147">
        <v>60520</v>
      </c>
      <c r="B209" s="148" t="s">
        <v>242</v>
      </c>
      <c r="C209" s="149" t="s">
        <v>54</v>
      </c>
      <c r="D209" s="150">
        <v>276.68</v>
      </c>
      <c r="E209" s="151">
        <v>0</v>
      </c>
      <c r="F209" s="151">
        <v>276.68</v>
      </c>
    </row>
    <row r="210" spans="1:6" ht="12.75">
      <c r="A210" s="147">
        <v>60521</v>
      </c>
      <c r="B210" s="148" t="s">
        <v>186</v>
      </c>
      <c r="C210" s="149" t="s">
        <v>54</v>
      </c>
      <c r="D210" s="150">
        <v>295.8</v>
      </c>
      <c r="E210" s="151">
        <v>0</v>
      </c>
      <c r="F210" s="151">
        <v>295.8</v>
      </c>
    </row>
    <row r="211" spans="1:6" ht="12.75">
      <c r="A211" s="147">
        <v>60523</v>
      </c>
      <c r="B211" s="148" t="s">
        <v>243</v>
      </c>
      <c r="C211" s="149" t="s">
        <v>54</v>
      </c>
      <c r="D211" s="150">
        <v>263.93</v>
      </c>
      <c r="E211" s="151">
        <v>0</v>
      </c>
      <c r="F211" s="151">
        <v>263.93</v>
      </c>
    </row>
    <row r="212" spans="1:6" ht="12.75">
      <c r="A212" s="147">
        <v>60524</v>
      </c>
      <c r="B212" s="148" t="s">
        <v>188</v>
      </c>
      <c r="C212" s="149" t="s">
        <v>54</v>
      </c>
      <c r="D212" s="150">
        <v>276.68</v>
      </c>
      <c r="E212" s="151">
        <v>0</v>
      </c>
      <c r="F212" s="151">
        <v>276.68</v>
      </c>
    </row>
    <row r="213" spans="1:6" ht="12.75">
      <c r="A213" s="147">
        <v>60525</v>
      </c>
      <c r="B213" s="148" t="s">
        <v>189</v>
      </c>
      <c r="C213" s="149" t="s">
        <v>54</v>
      </c>
      <c r="D213" s="150">
        <v>295.8</v>
      </c>
      <c r="E213" s="151">
        <v>0</v>
      </c>
      <c r="F213" s="151">
        <v>295.8</v>
      </c>
    </row>
    <row r="214" spans="1:6" ht="12.75">
      <c r="A214" s="147">
        <v>60800</v>
      </c>
      <c r="B214" s="148" t="s">
        <v>244</v>
      </c>
      <c r="C214" s="149" t="s">
        <v>54</v>
      </c>
      <c r="D214" s="150">
        <v>0</v>
      </c>
      <c r="E214" s="151">
        <v>76.37</v>
      </c>
      <c r="F214" s="151">
        <v>76.37</v>
      </c>
    </row>
    <row r="215" spans="1:6" ht="12.75">
      <c r="A215" s="147">
        <v>60801</v>
      </c>
      <c r="B215" s="148" t="s">
        <v>245</v>
      </c>
      <c r="C215" s="149" t="s">
        <v>54</v>
      </c>
      <c r="D215" s="150">
        <v>0</v>
      </c>
      <c r="E215" s="151">
        <v>152.74</v>
      </c>
      <c r="F215" s="151">
        <v>152.74</v>
      </c>
    </row>
    <row r="216" spans="1:6" ht="12.75">
      <c r="A216" s="147">
        <v>60802</v>
      </c>
      <c r="B216" s="148" t="s">
        <v>246</v>
      </c>
      <c r="C216" s="149" t="s">
        <v>54</v>
      </c>
      <c r="D216" s="150">
        <v>0.06</v>
      </c>
      <c r="E216" s="151">
        <v>152.74</v>
      </c>
      <c r="F216" s="151">
        <v>152.8</v>
      </c>
    </row>
    <row r="217" spans="1:6" ht="12.75">
      <c r="A217" s="147">
        <v>60803</v>
      </c>
      <c r="B217" s="148" t="s">
        <v>247</v>
      </c>
      <c r="C217" s="149" t="s">
        <v>54</v>
      </c>
      <c r="D217" s="150">
        <v>25</v>
      </c>
      <c r="E217" s="151">
        <v>0</v>
      </c>
      <c r="F217" s="151">
        <v>25</v>
      </c>
    </row>
    <row r="218" spans="1:6" ht="18">
      <c r="A218" s="142" t="s">
        <v>27</v>
      </c>
      <c r="B218" s="142" t="s">
        <v>28</v>
      </c>
      <c r="C218" s="143" t="s">
        <v>29</v>
      </c>
      <c r="D218" s="144" t="s">
        <v>30</v>
      </c>
      <c r="E218" s="145" t="s">
        <v>31</v>
      </c>
      <c r="F218" s="145" t="s">
        <v>32</v>
      </c>
    </row>
    <row r="219" spans="1:6" ht="12.75" customHeight="1">
      <c r="A219" s="147">
        <v>61001</v>
      </c>
      <c r="B219" s="148" t="s">
        <v>248</v>
      </c>
      <c r="C219" s="149" t="s">
        <v>35</v>
      </c>
      <c r="D219" s="150">
        <v>1.18</v>
      </c>
      <c r="E219" s="151">
        <v>9.27</v>
      </c>
      <c r="F219" s="151">
        <v>10.45</v>
      </c>
    </row>
    <row r="220" spans="1:6" ht="18">
      <c r="A220" s="147">
        <v>61101</v>
      </c>
      <c r="B220" s="148" t="s">
        <v>249</v>
      </c>
      <c r="C220" s="149" t="s">
        <v>35</v>
      </c>
      <c r="D220" s="150">
        <v>43.73</v>
      </c>
      <c r="E220" s="151">
        <v>12.12</v>
      </c>
      <c r="F220" s="151">
        <v>55.85</v>
      </c>
    </row>
    <row r="221" spans="1:6" ht="18">
      <c r="A221" s="147">
        <v>61102</v>
      </c>
      <c r="B221" s="148" t="s">
        <v>250</v>
      </c>
      <c r="C221" s="149" t="s">
        <v>35</v>
      </c>
      <c r="D221" s="150">
        <v>50.82</v>
      </c>
      <c r="E221" s="151">
        <v>12.41</v>
      </c>
      <c r="F221" s="151">
        <v>63.23</v>
      </c>
    </row>
    <row r="222" spans="1:6" ht="12.75" customHeight="1">
      <c r="A222" s="147">
        <v>61106</v>
      </c>
      <c r="B222" s="148" t="s">
        <v>251</v>
      </c>
      <c r="C222" s="149" t="s">
        <v>35</v>
      </c>
      <c r="D222" s="150">
        <v>12.86</v>
      </c>
      <c r="E222" s="151">
        <v>9.64</v>
      </c>
      <c r="F222" s="151">
        <v>22.5</v>
      </c>
    </row>
    <row r="223" spans="1:6" ht="12.75" customHeight="1">
      <c r="A223" s="147">
        <v>61107</v>
      </c>
      <c r="B223" s="148" t="s">
        <v>252</v>
      </c>
      <c r="C223" s="149" t="s">
        <v>35</v>
      </c>
      <c r="D223" s="150">
        <v>7.73</v>
      </c>
      <c r="E223" s="151">
        <v>7.83</v>
      </c>
      <c r="F223" s="151">
        <v>15.56</v>
      </c>
    </row>
    <row r="224" spans="1:6" ht="12.75">
      <c r="A224" s="147">
        <v>61108</v>
      </c>
      <c r="B224" s="148" t="s">
        <v>253</v>
      </c>
      <c r="C224" s="149" t="s">
        <v>35</v>
      </c>
      <c r="D224" s="150">
        <v>6.03</v>
      </c>
      <c r="E224" s="151">
        <v>7.22</v>
      </c>
      <c r="F224" s="151">
        <v>13.25</v>
      </c>
    </row>
    <row r="225" spans="1:6" ht="18">
      <c r="A225" s="147">
        <v>61130</v>
      </c>
      <c r="B225" s="148" t="s">
        <v>254</v>
      </c>
      <c r="C225" s="149" t="s">
        <v>35</v>
      </c>
      <c r="D225" s="150">
        <v>118.31</v>
      </c>
      <c r="E225" s="151">
        <v>119.41</v>
      </c>
      <c r="F225" s="151">
        <v>237.72</v>
      </c>
    </row>
    <row r="226" spans="1:6" ht="12.75">
      <c r="A226" s="146">
        <v>169</v>
      </c>
      <c r="B226" s="218" t="s">
        <v>255</v>
      </c>
      <c r="C226" s="219"/>
      <c r="D226" s="219"/>
      <c r="E226" s="219"/>
      <c r="F226" s="220"/>
    </row>
    <row r="227" spans="1:6" ht="12.75">
      <c r="A227" s="147">
        <v>70000</v>
      </c>
      <c r="B227" s="148" t="s">
        <v>256</v>
      </c>
      <c r="C227" s="154"/>
      <c r="D227" s="150">
        <v>0</v>
      </c>
      <c r="E227" s="151">
        <v>0</v>
      </c>
      <c r="F227" s="151">
        <v>0</v>
      </c>
    </row>
    <row r="228" spans="1:6" ht="12.75">
      <c r="A228" s="147">
        <v>70111</v>
      </c>
      <c r="B228" s="148" t="s">
        <v>257</v>
      </c>
      <c r="C228" s="149" t="s">
        <v>43</v>
      </c>
      <c r="D228" s="150">
        <v>39.27</v>
      </c>
      <c r="E228" s="151">
        <v>106.56</v>
      </c>
      <c r="F228" s="151">
        <v>145.83</v>
      </c>
    </row>
    <row r="229" spans="1:6" ht="12.75">
      <c r="A229" s="147">
        <v>70204</v>
      </c>
      <c r="B229" s="148" t="s">
        <v>258</v>
      </c>
      <c r="C229" s="149" t="s">
        <v>43</v>
      </c>
      <c r="D229" s="150">
        <v>1.55</v>
      </c>
      <c r="E229" s="151">
        <v>6.12</v>
      </c>
      <c r="F229" s="151">
        <v>7.67</v>
      </c>
    </row>
    <row r="230" spans="1:6" ht="12.75">
      <c r="A230" s="147">
        <v>70207</v>
      </c>
      <c r="B230" s="148" t="s">
        <v>259</v>
      </c>
      <c r="C230" s="149" t="s">
        <v>43</v>
      </c>
      <c r="D230" s="150">
        <v>0.89</v>
      </c>
      <c r="E230" s="151">
        <v>3.67</v>
      </c>
      <c r="F230" s="151">
        <v>4.56</v>
      </c>
    </row>
    <row r="231" spans="1:6" ht="12.75">
      <c r="A231" s="147">
        <v>70211</v>
      </c>
      <c r="B231" s="148" t="s">
        <v>260</v>
      </c>
      <c r="C231" s="149" t="s">
        <v>43</v>
      </c>
      <c r="D231" s="150">
        <v>0.04</v>
      </c>
      <c r="E231" s="151">
        <v>0.19</v>
      </c>
      <c r="F231" s="151">
        <v>0.23</v>
      </c>
    </row>
    <row r="232" spans="1:6" ht="12.75">
      <c r="A232" s="147">
        <v>70218</v>
      </c>
      <c r="B232" s="148" t="s">
        <v>261</v>
      </c>
      <c r="C232" s="149" t="s">
        <v>161</v>
      </c>
      <c r="D232" s="150">
        <v>0.26</v>
      </c>
      <c r="E232" s="151">
        <v>1</v>
      </c>
      <c r="F232" s="151">
        <v>1.26</v>
      </c>
    </row>
    <row r="233" spans="1:6" ht="12.75">
      <c r="A233" s="147">
        <v>70220</v>
      </c>
      <c r="B233" s="148" t="s">
        <v>262</v>
      </c>
      <c r="C233" s="149" t="s">
        <v>43</v>
      </c>
      <c r="D233" s="150">
        <v>60.68</v>
      </c>
      <c r="E233" s="151">
        <v>9.77</v>
      </c>
      <c r="F233" s="151">
        <v>70.45</v>
      </c>
    </row>
    <row r="234" spans="1:6" ht="12.75">
      <c r="A234" s="147">
        <v>70221</v>
      </c>
      <c r="B234" s="148" t="s">
        <v>263</v>
      </c>
      <c r="C234" s="149" t="s">
        <v>43</v>
      </c>
      <c r="D234" s="150">
        <v>63.65</v>
      </c>
      <c r="E234" s="151">
        <v>9.77</v>
      </c>
      <c r="F234" s="151">
        <v>73.42</v>
      </c>
    </row>
    <row r="235" spans="1:6" ht="12.75">
      <c r="A235" s="147">
        <v>70222</v>
      </c>
      <c r="B235" s="148" t="s">
        <v>264</v>
      </c>
      <c r="C235" s="149" t="s">
        <v>43</v>
      </c>
      <c r="D235" s="150">
        <v>64.45</v>
      </c>
      <c r="E235" s="151">
        <v>9.77</v>
      </c>
      <c r="F235" s="151">
        <v>74.22</v>
      </c>
    </row>
    <row r="236" spans="1:6" ht="12.75">
      <c r="A236" s="147">
        <v>70225</v>
      </c>
      <c r="B236" s="148" t="s">
        <v>265</v>
      </c>
      <c r="C236" s="149" t="s">
        <v>43</v>
      </c>
      <c r="D236" s="150">
        <v>65.02</v>
      </c>
      <c r="E236" s="151">
        <v>24.44</v>
      </c>
      <c r="F236" s="151">
        <v>89.46</v>
      </c>
    </row>
    <row r="237" spans="1:6" ht="12.75">
      <c r="A237" s="147">
        <v>70226</v>
      </c>
      <c r="B237" s="148" t="s">
        <v>266</v>
      </c>
      <c r="C237" s="149" t="s">
        <v>43</v>
      </c>
      <c r="D237" s="150">
        <v>55.96</v>
      </c>
      <c r="E237" s="151">
        <v>24.44</v>
      </c>
      <c r="F237" s="151">
        <v>80.4</v>
      </c>
    </row>
    <row r="238" spans="1:6" ht="12.75">
      <c r="A238" s="147">
        <v>70229</v>
      </c>
      <c r="B238" s="148" t="s">
        <v>267</v>
      </c>
      <c r="C238" s="149" t="s">
        <v>193</v>
      </c>
      <c r="D238" s="150">
        <v>5.08</v>
      </c>
      <c r="E238" s="151">
        <v>22.16</v>
      </c>
      <c r="F238" s="151">
        <v>27.24</v>
      </c>
    </row>
    <row r="239" spans="1:6" ht="12.75">
      <c r="A239" s="147">
        <v>70230</v>
      </c>
      <c r="B239" s="148" t="s">
        <v>268</v>
      </c>
      <c r="C239" s="149" t="s">
        <v>43</v>
      </c>
      <c r="D239" s="150">
        <v>9.9</v>
      </c>
      <c r="E239" s="151">
        <v>12.22</v>
      </c>
      <c r="F239" s="151">
        <v>22.12</v>
      </c>
    </row>
    <row r="240" spans="1:6" ht="12.75">
      <c r="A240" s="147">
        <v>70231</v>
      </c>
      <c r="B240" s="148" t="s">
        <v>269</v>
      </c>
      <c r="C240" s="149" t="s">
        <v>43</v>
      </c>
      <c r="D240" s="150">
        <v>10.76</v>
      </c>
      <c r="E240" s="151">
        <v>24.44</v>
      </c>
      <c r="F240" s="151">
        <v>35.2</v>
      </c>
    </row>
    <row r="241" spans="1:6" ht="12.75">
      <c r="A241" s="147">
        <v>70232</v>
      </c>
      <c r="B241" s="148" t="s">
        <v>270</v>
      </c>
      <c r="C241" s="149" t="s">
        <v>43</v>
      </c>
      <c r="D241" s="150">
        <v>23.5</v>
      </c>
      <c r="E241" s="151">
        <v>36.66</v>
      </c>
      <c r="F241" s="151">
        <v>60.16</v>
      </c>
    </row>
    <row r="242" spans="1:6" ht="12.75">
      <c r="A242" s="147">
        <v>70233</v>
      </c>
      <c r="B242" s="148" t="s">
        <v>271</v>
      </c>
      <c r="C242" s="149" t="s">
        <v>43</v>
      </c>
      <c r="D242" s="150">
        <v>31.6</v>
      </c>
      <c r="E242" s="151">
        <v>48.88</v>
      </c>
      <c r="F242" s="151">
        <v>80.48</v>
      </c>
    </row>
    <row r="243" spans="1:6" ht="12.75">
      <c r="A243" s="147">
        <v>70240</v>
      </c>
      <c r="B243" s="148" t="s">
        <v>272</v>
      </c>
      <c r="C243" s="149" t="s">
        <v>43</v>
      </c>
      <c r="D243" s="150">
        <v>7.3</v>
      </c>
      <c r="E243" s="151">
        <v>14.67</v>
      </c>
      <c r="F243" s="151">
        <v>21.97</v>
      </c>
    </row>
    <row r="244" spans="1:6" ht="12.75">
      <c r="A244" s="147">
        <v>70241</v>
      </c>
      <c r="B244" s="148" t="s">
        <v>273</v>
      </c>
      <c r="C244" s="149" t="s">
        <v>43</v>
      </c>
      <c r="D244" s="150">
        <v>11.67</v>
      </c>
      <c r="E244" s="151">
        <v>29.33</v>
      </c>
      <c r="F244" s="151">
        <v>41</v>
      </c>
    </row>
    <row r="245" spans="1:6" ht="12.75">
      <c r="A245" s="147">
        <v>70242</v>
      </c>
      <c r="B245" s="148" t="s">
        <v>274</v>
      </c>
      <c r="C245" s="149" t="s">
        <v>43</v>
      </c>
      <c r="D245" s="150">
        <v>38.28</v>
      </c>
      <c r="E245" s="151">
        <v>58.65</v>
      </c>
      <c r="F245" s="151">
        <v>96.93</v>
      </c>
    </row>
    <row r="246" spans="1:6" ht="12.75">
      <c r="A246" s="147">
        <v>70243</v>
      </c>
      <c r="B246" s="148" t="s">
        <v>275</v>
      </c>
      <c r="C246" s="149" t="s">
        <v>43</v>
      </c>
      <c r="D246" s="150">
        <v>65.95</v>
      </c>
      <c r="E246" s="151">
        <v>58.65</v>
      </c>
      <c r="F246" s="151">
        <v>124.6</v>
      </c>
    </row>
    <row r="247" spans="1:6" ht="12.75">
      <c r="A247" s="147">
        <v>70250</v>
      </c>
      <c r="B247" s="148" t="s">
        <v>276</v>
      </c>
      <c r="C247" s="149" t="s">
        <v>43</v>
      </c>
      <c r="D247" s="150">
        <v>0.56</v>
      </c>
      <c r="E247" s="151">
        <v>0.49</v>
      </c>
      <c r="F247" s="151">
        <v>1.05</v>
      </c>
    </row>
    <row r="248" spans="1:6" ht="12.75">
      <c r="A248" s="147">
        <v>70251</v>
      </c>
      <c r="B248" s="148" t="s">
        <v>277</v>
      </c>
      <c r="C248" s="149" t="s">
        <v>43</v>
      </c>
      <c r="D248" s="150">
        <v>0.06</v>
      </c>
      <c r="E248" s="151">
        <v>0</v>
      </c>
      <c r="F248" s="151">
        <v>0.06</v>
      </c>
    </row>
    <row r="249" spans="1:6" ht="12.75">
      <c r="A249" s="147">
        <v>70252</v>
      </c>
      <c r="B249" s="148" t="s">
        <v>278</v>
      </c>
      <c r="C249" s="149" t="s">
        <v>43</v>
      </c>
      <c r="D249" s="150">
        <v>0.06</v>
      </c>
      <c r="E249" s="151">
        <v>0</v>
      </c>
      <c r="F249" s="151">
        <v>0.06</v>
      </c>
    </row>
    <row r="250" spans="1:6" ht="12.75">
      <c r="A250" s="147">
        <v>70260</v>
      </c>
      <c r="B250" s="148" t="s">
        <v>279</v>
      </c>
      <c r="C250" s="149" t="s">
        <v>63</v>
      </c>
      <c r="D250" s="150">
        <v>35.8</v>
      </c>
      <c r="E250" s="151">
        <v>16.37</v>
      </c>
      <c r="F250" s="151">
        <v>52.17</v>
      </c>
    </row>
    <row r="251" spans="1:6" ht="12.75">
      <c r="A251" s="147">
        <v>70261</v>
      </c>
      <c r="B251" s="148" t="s">
        <v>280</v>
      </c>
      <c r="C251" s="149" t="s">
        <v>63</v>
      </c>
      <c r="D251" s="150">
        <v>51.25</v>
      </c>
      <c r="E251" s="151">
        <v>16.37</v>
      </c>
      <c r="F251" s="151">
        <v>67.62</v>
      </c>
    </row>
    <row r="252" spans="1:6" ht="12.75">
      <c r="A252" s="147">
        <v>70262</v>
      </c>
      <c r="B252" s="148" t="s">
        <v>281</v>
      </c>
      <c r="C252" s="149" t="s">
        <v>63</v>
      </c>
      <c r="D252" s="150">
        <v>53</v>
      </c>
      <c r="E252" s="151">
        <v>16.37</v>
      </c>
      <c r="F252" s="151">
        <v>69.37</v>
      </c>
    </row>
    <row r="253" spans="1:6" ht="12.75">
      <c r="A253" s="147">
        <v>70263</v>
      </c>
      <c r="B253" s="148" t="s">
        <v>282</v>
      </c>
      <c r="C253" s="149" t="s">
        <v>63</v>
      </c>
      <c r="D253" s="150">
        <v>74.54</v>
      </c>
      <c r="E253" s="151">
        <v>16.37</v>
      </c>
      <c r="F253" s="151">
        <v>90.91</v>
      </c>
    </row>
    <row r="254" spans="1:6" ht="12.75">
      <c r="A254" s="147">
        <v>70264</v>
      </c>
      <c r="B254" s="148" t="s">
        <v>283</v>
      </c>
      <c r="C254" s="149" t="s">
        <v>63</v>
      </c>
      <c r="D254" s="150">
        <v>47.16</v>
      </c>
      <c r="E254" s="151">
        <v>16.37</v>
      </c>
      <c r="F254" s="151">
        <v>63.53</v>
      </c>
    </row>
    <row r="255" spans="1:6" ht="12.75">
      <c r="A255" s="147">
        <v>70265</v>
      </c>
      <c r="B255" s="148" t="s">
        <v>284</v>
      </c>
      <c r="C255" s="149" t="s">
        <v>63</v>
      </c>
      <c r="D255" s="150">
        <v>63.93</v>
      </c>
      <c r="E255" s="151">
        <v>16.37</v>
      </c>
      <c r="F255" s="151">
        <v>80.3</v>
      </c>
    </row>
    <row r="256" spans="1:6" ht="12.75">
      <c r="A256" s="147">
        <v>70266</v>
      </c>
      <c r="B256" s="148" t="s">
        <v>285</v>
      </c>
      <c r="C256" s="149" t="s">
        <v>63</v>
      </c>
      <c r="D256" s="150">
        <v>33.71</v>
      </c>
      <c r="E256" s="151">
        <v>16.37</v>
      </c>
      <c r="F256" s="151">
        <v>50.08</v>
      </c>
    </row>
    <row r="257" spans="1:6" ht="12.75">
      <c r="A257" s="147">
        <v>70267</v>
      </c>
      <c r="B257" s="148" t="s">
        <v>286</v>
      </c>
      <c r="C257" s="149" t="s">
        <v>63</v>
      </c>
      <c r="D257" s="150">
        <v>75.45</v>
      </c>
      <c r="E257" s="151">
        <v>16.37</v>
      </c>
      <c r="F257" s="151">
        <v>91.82</v>
      </c>
    </row>
    <row r="258" spans="1:6" ht="12.75">
      <c r="A258" s="147">
        <v>70268</v>
      </c>
      <c r="B258" s="148" t="s">
        <v>287</v>
      </c>
      <c r="C258" s="149" t="s">
        <v>63</v>
      </c>
      <c r="D258" s="150">
        <v>99.27</v>
      </c>
      <c r="E258" s="151">
        <v>16.37</v>
      </c>
      <c r="F258" s="151">
        <v>115.64</v>
      </c>
    </row>
    <row r="259" spans="1:6" ht="12.75">
      <c r="A259" s="147">
        <v>70269</v>
      </c>
      <c r="B259" s="148" t="s">
        <v>288</v>
      </c>
      <c r="C259" s="149" t="s">
        <v>63</v>
      </c>
      <c r="D259" s="150">
        <v>38.31</v>
      </c>
      <c r="E259" s="151">
        <v>16.37</v>
      </c>
      <c r="F259" s="151">
        <v>54.68</v>
      </c>
    </row>
    <row r="260" spans="1:6" ht="12.75">
      <c r="A260" s="147">
        <v>70270</v>
      </c>
      <c r="B260" s="148" t="s">
        <v>289</v>
      </c>
      <c r="C260" s="149" t="s">
        <v>63</v>
      </c>
      <c r="D260" s="150">
        <v>26.8</v>
      </c>
      <c r="E260" s="151">
        <v>16.37</v>
      </c>
      <c r="F260" s="151">
        <v>43.17</v>
      </c>
    </row>
    <row r="261" spans="1:6" ht="12.75">
      <c r="A261" s="147">
        <v>70271</v>
      </c>
      <c r="B261" s="148" t="s">
        <v>290</v>
      </c>
      <c r="C261" s="149" t="s">
        <v>113</v>
      </c>
      <c r="D261" s="150">
        <v>138.5</v>
      </c>
      <c r="E261" s="151">
        <v>16.37</v>
      </c>
      <c r="F261" s="151">
        <v>154.87</v>
      </c>
    </row>
    <row r="262" spans="1:6" ht="12.75">
      <c r="A262" s="147">
        <v>70281</v>
      </c>
      <c r="B262" s="148" t="s">
        <v>291</v>
      </c>
      <c r="C262" s="149" t="s">
        <v>43</v>
      </c>
      <c r="D262" s="150">
        <v>3.57</v>
      </c>
      <c r="E262" s="151">
        <v>3.41</v>
      </c>
      <c r="F262" s="151">
        <v>6.98</v>
      </c>
    </row>
    <row r="263" spans="1:6" ht="12.75">
      <c r="A263" s="147">
        <v>70282</v>
      </c>
      <c r="B263" s="148" t="s">
        <v>292</v>
      </c>
      <c r="C263" s="149" t="s">
        <v>43</v>
      </c>
      <c r="D263" s="150">
        <v>43.42</v>
      </c>
      <c r="E263" s="151">
        <v>24.44</v>
      </c>
      <c r="F263" s="151">
        <v>67.86</v>
      </c>
    </row>
    <row r="264" spans="1:6" ht="12.75">
      <c r="A264" s="147">
        <v>70283</v>
      </c>
      <c r="B264" s="148" t="s">
        <v>293</v>
      </c>
      <c r="C264" s="149" t="s">
        <v>43</v>
      </c>
      <c r="D264" s="150">
        <v>5</v>
      </c>
      <c r="E264" s="151">
        <v>12.22</v>
      </c>
      <c r="F264" s="151">
        <v>17.22</v>
      </c>
    </row>
    <row r="265" spans="1:6" ht="12.75">
      <c r="A265" s="147">
        <v>70284</v>
      </c>
      <c r="B265" s="148" t="s">
        <v>294</v>
      </c>
      <c r="C265" s="149" t="s">
        <v>43</v>
      </c>
      <c r="D265" s="150">
        <v>3.25</v>
      </c>
      <c r="E265" s="151">
        <v>12.22</v>
      </c>
      <c r="F265" s="151">
        <v>15.47</v>
      </c>
    </row>
    <row r="266" spans="1:6" ht="12.75">
      <c r="A266" s="147">
        <v>70285</v>
      </c>
      <c r="B266" s="148" t="s">
        <v>295</v>
      </c>
      <c r="C266" s="149" t="s">
        <v>43</v>
      </c>
      <c r="D266" s="150">
        <v>2.85</v>
      </c>
      <c r="E266" s="151">
        <v>7.33</v>
      </c>
      <c r="F266" s="151">
        <v>10.18</v>
      </c>
    </row>
    <row r="267" spans="1:6" ht="12.75">
      <c r="A267" s="147">
        <v>70286</v>
      </c>
      <c r="B267" s="148" t="s">
        <v>296</v>
      </c>
      <c r="C267" s="149" t="s">
        <v>43</v>
      </c>
      <c r="D267" s="150">
        <v>3.48</v>
      </c>
      <c r="E267" s="151">
        <v>7.33</v>
      </c>
      <c r="F267" s="151">
        <v>10.81</v>
      </c>
    </row>
    <row r="268" spans="1:6" ht="12.75">
      <c r="A268" s="147">
        <v>70287</v>
      </c>
      <c r="B268" s="148" t="s">
        <v>297</v>
      </c>
      <c r="C268" s="149" t="s">
        <v>43</v>
      </c>
      <c r="D268" s="150">
        <v>4.66</v>
      </c>
      <c r="E268" s="151">
        <v>7.33</v>
      </c>
      <c r="F268" s="151">
        <v>11.99</v>
      </c>
    </row>
    <row r="269" spans="1:6" ht="12.75">
      <c r="A269" s="147">
        <v>70288</v>
      </c>
      <c r="B269" s="148" t="s">
        <v>298</v>
      </c>
      <c r="C269" s="149" t="s">
        <v>43</v>
      </c>
      <c r="D269" s="150">
        <v>6.11</v>
      </c>
      <c r="E269" s="151">
        <v>8.55</v>
      </c>
      <c r="F269" s="151">
        <v>14.66</v>
      </c>
    </row>
    <row r="270" spans="1:6" ht="12.75">
      <c r="A270" s="147">
        <v>70289</v>
      </c>
      <c r="B270" s="148" t="s">
        <v>299</v>
      </c>
      <c r="C270" s="149" t="s">
        <v>43</v>
      </c>
      <c r="D270" s="150">
        <v>6.79</v>
      </c>
      <c r="E270" s="151">
        <v>8.55</v>
      </c>
      <c r="F270" s="151">
        <v>15.34</v>
      </c>
    </row>
    <row r="271" spans="1:6" ht="12.75">
      <c r="A271" s="147">
        <v>70290</v>
      </c>
      <c r="B271" s="148" t="s">
        <v>300</v>
      </c>
      <c r="C271" s="149" t="s">
        <v>43</v>
      </c>
      <c r="D271" s="150">
        <v>14.8</v>
      </c>
      <c r="E271" s="151">
        <v>8.55</v>
      </c>
      <c r="F271" s="151">
        <v>23.35</v>
      </c>
    </row>
    <row r="272" spans="1:6" ht="12.75">
      <c r="A272" s="147">
        <v>70291</v>
      </c>
      <c r="B272" s="148" t="s">
        <v>301</v>
      </c>
      <c r="C272" s="149" t="s">
        <v>43</v>
      </c>
      <c r="D272" s="150">
        <v>14.9</v>
      </c>
      <c r="E272" s="151">
        <v>9.77</v>
      </c>
      <c r="F272" s="151">
        <v>24.67</v>
      </c>
    </row>
    <row r="273" spans="1:6" ht="12.75">
      <c r="A273" s="147">
        <v>70292</v>
      </c>
      <c r="B273" s="148" t="s">
        <v>302</v>
      </c>
      <c r="C273" s="149" t="s">
        <v>43</v>
      </c>
      <c r="D273" s="150">
        <v>33.94</v>
      </c>
      <c r="E273" s="151">
        <v>9.77</v>
      </c>
      <c r="F273" s="151">
        <v>43.71</v>
      </c>
    </row>
    <row r="274" spans="1:6" ht="12.75">
      <c r="A274" s="147">
        <v>70293</v>
      </c>
      <c r="B274" s="148" t="s">
        <v>303</v>
      </c>
      <c r="C274" s="149" t="s">
        <v>43</v>
      </c>
      <c r="D274" s="150">
        <v>48.11</v>
      </c>
      <c r="E274" s="151">
        <v>9.77</v>
      </c>
      <c r="F274" s="151">
        <v>57.88</v>
      </c>
    </row>
    <row r="275" spans="1:6" ht="12.75">
      <c r="A275" s="147">
        <v>70295</v>
      </c>
      <c r="B275" s="148" t="s">
        <v>304</v>
      </c>
      <c r="C275" s="149" t="s">
        <v>43</v>
      </c>
      <c r="D275" s="150">
        <v>54.77</v>
      </c>
      <c r="E275" s="151">
        <v>12.22</v>
      </c>
      <c r="F275" s="151">
        <v>66.99</v>
      </c>
    </row>
    <row r="276" spans="1:6" ht="12.75">
      <c r="A276" s="147">
        <v>70296</v>
      </c>
      <c r="B276" s="148" t="s">
        <v>305</v>
      </c>
      <c r="C276" s="149" t="s">
        <v>43</v>
      </c>
      <c r="D276" s="150">
        <v>77.91</v>
      </c>
      <c r="E276" s="151">
        <v>12.22</v>
      </c>
      <c r="F276" s="151">
        <v>90.13</v>
      </c>
    </row>
    <row r="277" spans="1:6" ht="12.75">
      <c r="A277" s="147">
        <v>70297</v>
      </c>
      <c r="B277" s="148" t="s">
        <v>306</v>
      </c>
      <c r="C277" s="149" t="s">
        <v>43</v>
      </c>
      <c r="D277" s="150">
        <v>84.93</v>
      </c>
      <c r="E277" s="151">
        <v>12.22</v>
      </c>
      <c r="F277" s="151">
        <v>97.15</v>
      </c>
    </row>
    <row r="278" spans="1:6" ht="12.75">
      <c r="A278" s="147">
        <v>70303</v>
      </c>
      <c r="B278" s="148" t="s">
        <v>307</v>
      </c>
      <c r="C278" s="149" t="s">
        <v>43</v>
      </c>
      <c r="D278" s="150">
        <v>34.15</v>
      </c>
      <c r="E278" s="151">
        <v>24.44</v>
      </c>
      <c r="F278" s="151">
        <v>58.59</v>
      </c>
    </row>
    <row r="279" spans="1:6" ht="12.75">
      <c r="A279" s="147">
        <v>70304</v>
      </c>
      <c r="B279" s="148" t="s">
        <v>308</v>
      </c>
      <c r="C279" s="149" t="s">
        <v>43</v>
      </c>
      <c r="D279" s="150">
        <v>85.59</v>
      </c>
      <c r="E279" s="151">
        <v>24.44</v>
      </c>
      <c r="F279" s="151">
        <v>110.03</v>
      </c>
    </row>
    <row r="280" spans="1:6" ht="12.75">
      <c r="A280" s="147">
        <v>70305</v>
      </c>
      <c r="B280" s="148" t="s">
        <v>309</v>
      </c>
      <c r="C280" s="149" t="s">
        <v>43</v>
      </c>
      <c r="D280" s="150">
        <v>34.15</v>
      </c>
      <c r="E280" s="151">
        <v>24.44</v>
      </c>
      <c r="F280" s="151">
        <v>58.59</v>
      </c>
    </row>
    <row r="281" spans="1:6" ht="12.75">
      <c r="A281" s="147">
        <v>70320</v>
      </c>
      <c r="B281" s="148" t="s">
        <v>310</v>
      </c>
      <c r="C281" s="149" t="s">
        <v>43</v>
      </c>
      <c r="D281" s="150">
        <v>3.96</v>
      </c>
      <c r="E281" s="151">
        <v>1.71</v>
      </c>
      <c r="F281" s="151">
        <v>5.67</v>
      </c>
    </row>
    <row r="282" spans="1:6" ht="12.75">
      <c r="A282" s="147">
        <v>70321</v>
      </c>
      <c r="B282" s="148" t="s">
        <v>311</v>
      </c>
      <c r="C282" s="149" t="s">
        <v>43</v>
      </c>
      <c r="D282" s="150">
        <v>4.65</v>
      </c>
      <c r="E282" s="151">
        <v>2.45</v>
      </c>
      <c r="F282" s="151">
        <v>7.1</v>
      </c>
    </row>
    <row r="283" spans="1:6" ht="12.75">
      <c r="A283" s="147">
        <v>70325</v>
      </c>
      <c r="B283" s="148" t="s">
        <v>312</v>
      </c>
      <c r="C283" s="149" t="s">
        <v>43</v>
      </c>
      <c r="D283" s="150">
        <v>5.31</v>
      </c>
      <c r="E283" s="151">
        <v>3.17</v>
      </c>
      <c r="F283" s="151">
        <v>8.48</v>
      </c>
    </row>
    <row r="284" spans="1:6" ht="12.75">
      <c r="A284" s="147">
        <v>70330</v>
      </c>
      <c r="B284" s="148" t="s">
        <v>313</v>
      </c>
      <c r="C284" s="149" t="s">
        <v>43</v>
      </c>
      <c r="D284" s="150">
        <v>1.82</v>
      </c>
      <c r="E284" s="151">
        <v>0.49</v>
      </c>
      <c r="F284" s="151">
        <v>2.31</v>
      </c>
    </row>
    <row r="285" spans="1:6" ht="12.75">
      <c r="A285" s="147">
        <v>70331</v>
      </c>
      <c r="B285" s="148" t="s">
        <v>314</v>
      </c>
      <c r="C285" s="149" t="s">
        <v>43</v>
      </c>
      <c r="D285" s="150">
        <v>1.85</v>
      </c>
      <c r="E285" s="151">
        <v>0.74</v>
      </c>
      <c r="F285" s="151">
        <v>2.59</v>
      </c>
    </row>
    <row r="286" spans="1:6" ht="12.75">
      <c r="A286" s="147">
        <v>70335</v>
      </c>
      <c r="B286" s="148" t="s">
        <v>315</v>
      </c>
      <c r="C286" s="149" t="s">
        <v>43</v>
      </c>
      <c r="D286" s="150">
        <v>2.55</v>
      </c>
      <c r="E286" s="151">
        <v>1.22</v>
      </c>
      <c r="F286" s="151">
        <v>3.77</v>
      </c>
    </row>
    <row r="287" spans="1:6" ht="12.75">
      <c r="A287" s="147">
        <v>70350</v>
      </c>
      <c r="B287" s="148" t="s">
        <v>316</v>
      </c>
      <c r="C287" s="149" t="s">
        <v>43</v>
      </c>
      <c r="D287" s="150">
        <v>0.15</v>
      </c>
      <c r="E287" s="151">
        <v>0.24</v>
      </c>
      <c r="F287" s="151">
        <v>0.39</v>
      </c>
    </row>
    <row r="288" spans="1:6" ht="12.75">
      <c r="A288" s="147">
        <v>70351</v>
      </c>
      <c r="B288" s="148" t="s">
        <v>317</v>
      </c>
      <c r="C288" s="149" t="s">
        <v>43</v>
      </c>
      <c r="D288" s="150">
        <v>0.25</v>
      </c>
      <c r="E288" s="151">
        <v>0.24</v>
      </c>
      <c r="F288" s="151">
        <v>0.49</v>
      </c>
    </row>
    <row r="289" spans="1:6" ht="18">
      <c r="A289" s="142" t="s">
        <v>27</v>
      </c>
      <c r="B289" s="142" t="s">
        <v>28</v>
      </c>
      <c r="C289" s="143" t="s">
        <v>29</v>
      </c>
      <c r="D289" s="144" t="s">
        <v>30</v>
      </c>
      <c r="E289" s="145" t="s">
        <v>31</v>
      </c>
      <c r="F289" s="145" t="s">
        <v>32</v>
      </c>
    </row>
    <row r="290" spans="1:6" ht="12.75" customHeight="1">
      <c r="A290" s="147">
        <v>70352</v>
      </c>
      <c r="B290" s="148" t="s">
        <v>318</v>
      </c>
      <c r="C290" s="149" t="s">
        <v>43</v>
      </c>
      <c r="D290" s="150">
        <v>0.25</v>
      </c>
      <c r="E290" s="151">
        <v>0.24</v>
      </c>
      <c r="F290" s="151">
        <v>0.49</v>
      </c>
    </row>
    <row r="291" spans="1:6" ht="12.75">
      <c r="A291" s="147">
        <v>70353</v>
      </c>
      <c r="B291" s="148" t="s">
        <v>319</v>
      </c>
      <c r="C291" s="149" t="s">
        <v>43</v>
      </c>
      <c r="D291" s="150">
        <v>0.29</v>
      </c>
      <c r="E291" s="151">
        <v>0.74</v>
      </c>
      <c r="F291" s="151">
        <v>1.03</v>
      </c>
    </row>
    <row r="292" spans="1:6" ht="12.75">
      <c r="A292" s="147">
        <v>70354</v>
      </c>
      <c r="B292" s="148" t="s">
        <v>320</v>
      </c>
      <c r="C292" s="149" t="s">
        <v>43</v>
      </c>
      <c r="D292" s="150">
        <v>0.35</v>
      </c>
      <c r="E292" s="151">
        <v>0.98</v>
      </c>
      <c r="F292" s="151">
        <v>1.33</v>
      </c>
    </row>
    <row r="293" spans="1:6" ht="12.75">
      <c r="A293" s="147">
        <v>70355</v>
      </c>
      <c r="B293" s="148" t="s">
        <v>321</v>
      </c>
      <c r="C293" s="149" t="s">
        <v>43</v>
      </c>
      <c r="D293" s="150">
        <v>1.23</v>
      </c>
      <c r="E293" s="151">
        <v>1.47</v>
      </c>
      <c r="F293" s="151">
        <v>2.7</v>
      </c>
    </row>
    <row r="294" spans="1:6" ht="12.75">
      <c r="A294" s="147">
        <v>70356</v>
      </c>
      <c r="B294" s="148" t="s">
        <v>322</v>
      </c>
      <c r="C294" s="149" t="s">
        <v>43</v>
      </c>
      <c r="D294" s="150">
        <v>1.31</v>
      </c>
      <c r="E294" s="151">
        <v>2.93</v>
      </c>
      <c r="F294" s="151">
        <v>4.24</v>
      </c>
    </row>
    <row r="295" spans="1:6" ht="12.75">
      <c r="A295" s="147">
        <v>70357</v>
      </c>
      <c r="B295" s="148" t="s">
        <v>323</v>
      </c>
      <c r="C295" s="149" t="s">
        <v>43</v>
      </c>
      <c r="D295" s="150">
        <v>1.37</v>
      </c>
      <c r="E295" s="151">
        <v>4.4</v>
      </c>
      <c r="F295" s="151">
        <v>5.77</v>
      </c>
    </row>
    <row r="296" spans="1:6" ht="12.75">
      <c r="A296" s="147">
        <v>70358</v>
      </c>
      <c r="B296" s="148" t="s">
        <v>324</v>
      </c>
      <c r="C296" s="149" t="s">
        <v>43</v>
      </c>
      <c r="D296" s="150">
        <v>1.65</v>
      </c>
      <c r="E296" s="151">
        <v>6.12</v>
      </c>
      <c r="F296" s="151">
        <v>7.77</v>
      </c>
    </row>
    <row r="297" spans="1:6" ht="12.75">
      <c r="A297" s="147">
        <v>70370</v>
      </c>
      <c r="B297" s="148" t="s">
        <v>325</v>
      </c>
      <c r="C297" s="149" t="s">
        <v>43</v>
      </c>
      <c r="D297" s="150">
        <v>0.27</v>
      </c>
      <c r="E297" s="151">
        <v>0.24</v>
      </c>
      <c r="F297" s="151">
        <v>0.51</v>
      </c>
    </row>
    <row r="298" spans="1:6" ht="12.75">
      <c r="A298" s="147">
        <v>70371</v>
      </c>
      <c r="B298" s="148" t="s">
        <v>326</v>
      </c>
      <c r="C298" s="149" t="s">
        <v>43</v>
      </c>
      <c r="D298" s="150">
        <v>0.34</v>
      </c>
      <c r="E298" s="151">
        <v>0.24</v>
      </c>
      <c r="F298" s="151">
        <v>0.58</v>
      </c>
    </row>
    <row r="299" spans="1:6" ht="12.75">
      <c r="A299" s="147">
        <v>70372</v>
      </c>
      <c r="B299" s="148" t="s">
        <v>327</v>
      </c>
      <c r="C299" s="149" t="s">
        <v>43</v>
      </c>
      <c r="D299" s="150">
        <v>0.39</v>
      </c>
      <c r="E299" s="151">
        <v>0.24</v>
      </c>
      <c r="F299" s="151">
        <v>0.63</v>
      </c>
    </row>
    <row r="300" spans="1:6" ht="12.75">
      <c r="A300" s="147">
        <v>70373</v>
      </c>
      <c r="B300" s="148" t="s">
        <v>328</v>
      </c>
      <c r="C300" s="149" t="s">
        <v>43</v>
      </c>
      <c r="D300" s="150">
        <v>0.68</v>
      </c>
      <c r="E300" s="151">
        <v>0.74</v>
      </c>
      <c r="F300" s="151">
        <v>1.42</v>
      </c>
    </row>
    <row r="301" spans="1:6" ht="12.75">
      <c r="A301" s="147">
        <v>70374</v>
      </c>
      <c r="B301" s="148" t="s">
        <v>329</v>
      </c>
      <c r="C301" s="149" t="s">
        <v>43</v>
      </c>
      <c r="D301" s="150">
        <v>0.7</v>
      </c>
      <c r="E301" s="151">
        <v>0.98</v>
      </c>
      <c r="F301" s="151">
        <v>1.68</v>
      </c>
    </row>
    <row r="302" spans="1:6" ht="12.75">
      <c r="A302" s="147">
        <v>70375</v>
      </c>
      <c r="B302" s="148" t="s">
        <v>330</v>
      </c>
      <c r="C302" s="149" t="s">
        <v>43</v>
      </c>
      <c r="D302" s="150">
        <v>1.04</v>
      </c>
      <c r="E302" s="151">
        <v>1.47</v>
      </c>
      <c r="F302" s="151">
        <v>2.51</v>
      </c>
    </row>
    <row r="303" spans="1:6" ht="12.75">
      <c r="A303" s="147">
        <v>70376</v>
      </c>
      <c r="B303" s="148" t="s">
        <v>331</v>
      </c>
      <c r="C303" s="149" t="s">
        <v>43</v>
      </c>
      <c r="D303" s="150">
        <v>1.04</v>
      </c>
      <c r="E303" s="151">
        <v>2.93</v>
      </c>
      <c r="F303" s="151">
        <v>3.97</v>
      </c>
    </row>
    <row r="304" spans="1:6" ht="12.75">
      <c r="A304" s="147">
        <v>70377</v>
      </c>
      <c r="B304" s="148" t="s">
        <v>332</v>
      </c>
      <c r="C304" s="149" t="s">
        <v>43</v>
      </c>
      <c r="D304" s="150">
        <v>1.25</v>
      </c>
      <c r="E304" s="151">
        <v>4.4</v>
      </c>
      <c r="F304" s="151">
        <v>5.65</v>
      </c>
    </row>
    <row r="305" spans="1:6" ht="12.75">
      <c r="A305" s="147">
        <v>70378</v>
      </c>
      <c r="B305" s="148" t="s">
        <v>333</v>
      </c>
      <c r="C305" s="149" t="s">
        <v>43</v>
      </c>
      <c r="D305" s="150">
        <v>1.76</v>
      </c>
      <c r="E305" s="151">
        <v>6.12</v>
      </c>
      <c r="F305" s="151">
        <v>7.88</v>
      </c>
    </row>
    <row r="306" spans="1:6" ht="12.75">
      <c r="A306" s="147">
        <v>70379</v>
      </c>
      <c r="B306" s="148" t="s">
        <v>334</v>
      </c>
      <c r="C306" s="149" t="s">
        <v>43</v>
      </c>
      <c r="D306" s="150">
        <v>5.76</v>
      </c>
      <c r="E306" s="151">
        <v>8.55</v>
      </c>
      <c r="F306" s="151">
        <v>14.31</v>
      </c>
    </row>
    <row r="307" spans="1:6" ht="12.75">
      <c r="A307" s="147">
        <v>70380</v>
      </c>
      <c r="B307" s="148" t="s">
        <v>335</v>
      </c>
      <c r="C307" s="149" t="s">
        <v>43</v>
      </c>
      <c r="D307" s="150">
        <v>4.04</v>
      </c>
      <c r="E307" s="151">
        <v>8.55</v>
      </c>
      <c r="F307" s="151">
        <v>12.59</v>
      </c>
    </row>
    <row r="308" spans="1:6" ht="12.75">
      <c r="A308" s="147">
        <v>70383</v>
      </c>
      <c r="B308" s="148" t="s">
        <v>336</v>
      </c>
      <c r="C308" s="149" t="s">
        <v>43</v>
      </c>
      <c r="D308" s="150">
        <v>102</v>
      </c>
      <c r="E308" s="151">
        <v>12.22</v>
      </c>
      <c r="F308" s="151">
        <v>114.22</v>
      </c>
    </row>
    <row r="309" spans="1:6" ht="12.75">
      <c r="A309" s="147">
        <v>70384</v>
      </c>
      <c r="B309" s="148" t="s">
        <v>337</v>
      </c>
      <c r="C309" s="149" t="s">
        <v>43</v>
      </c>
      <c r="D309" s="150">
        <v>15</v>
      </c>
      <c r="E309" s="151">
        <v>12.22</v>
      </c>
      <c r="F309" s="151">
        <v>27.22</v>
      </c>
    </row>
    <row r="310" spans="1:6" ht="12.75">
      <c r="A310" s="147">
        <v>70386</v>
      </c>
      <c r="B310" s="148" t="s">
        <v>338</v>
      </c>
      <c r="C310" s="149" t="s">
        <v>339</v>
      </c>
      <c r="D310" s="150">
        <v>78</v>
      </c>
      <c r="E310" s="151">
        <v>4.89</v>
      </c>
      <c r="F310" s="151">
        <v>82.89</v>
      </c>
    </row>
    <row r="311" spans="1:6" ht="12.75">
      <c r="A311" s="147">
        <v>70390</v>
      </c>
      <c r="B311" s="148" t="s">
        <v>340</v>
      </c>
      <c r="C311" s="149" t="s">
        <v>43</v>
      </c>
      <c r="D311" s="150">
        <v>0.04</v>
      </c>
      <c r="E311" s="151">
        <v>0.23</v>
      </c>
      <c r="F311" s="151">
        <v>0.27</v>
      </c>
    </row>
    <row r="312" spans="1:6" ht="12.75">
      <c r="A312" s="147">
        <v>70391</v>
      </c>
      <c r="B312" s="148" t="s">
        <v>341</v>
      </c>
      <c r="C312" s="149" t="s">
        <v>43</v>
      </c>
      <c r="D312" s="150">
        <v>0.05</v>
      </c>
      <c r="E312" s="151">
        <v>0.23</v>
      </c>
      <c r="F312" s="151">
        <v>0.28</v>
      </c>
    </row>
    <row r="313" spans="1:6" ht="12.75">
      <c r="A313" s="147">
        <v>70392</v>
      </c>
      <c r="B313" s="148" t="s">
        <v>342</v>
      </c>
      <c r="C313" s="149" t="s">
        <v>43</v>
      </c>
      <c r="D313" s="150">
        <v>0.05</v>
      </c>
      <c r="E313" s="151">
        <v>0.23</v>
      </c>
      <c r="F313" s="151">
        <v>0.28</v>
      </c>
    </row>
    <row r="314" spans="1:6" ht="12.75">
      <c r="A314" s="147">
        <v>70393</v>
      </c>
      <c r="B314" s="148" t="s">
        <v>343</v>
      </c>
      <c r="C314" s="149" t="s">
        <v>43</v>
      </c>
      <c r="D314" s="150">
        <v>0.08</v>
      </c>
      <c r="E314" s="151">
        <v>0.49</v>
      </c>
      <c r="F314" s="151">
        <v>0.57</v>
      </c>
    </row>
    <row r="315" spans="1:6" ht="12.75">
      <c r="A315" s="147">
        <v>70394</v>
      </c>
      <c r="B315" s="148" t="s">
        <v>344</v>
      </c>
      <c r="C315" s="149" t="s">
        <v>43</v>
      </c>
      <c r="D315" s="150">
        <v>0.12</v>
      </c>
      <c r="E315" s="151">
        <v>0.49</v>
      </c>
      <c r="F315" s="151">
        <v>0.61</v>
      </c>
    </row>
    <row r="316" spans="1:6" ht="12.75">
      <c r="A316" s="147">
        <v>70420</v>
      </c>
      <c r="B316" s="148" t="s">
        <v>345</v>
      </c>
      <c r="C316" s="149" t="s">
        <v>346</v>
      </c>
      <c r="D316" s="150">
        <v>0.11</v>
      </c>
      <c r="E316" s="151">
        <v>0.24</v>
      </c>
      <c r="F316" s="151">
        <v>0.35</v>
      </c>
    </row>
    <row r="317" spans="1:6" ht="12.75">
      <c r="A317" s="147">
        <v>70421</v>
      </c>
      <c r="B317" s="148" t="s">
        <v>347</v>
      </c>
      <c r="C317" s="149" t="s">
        <v>346</v>
      </c>
      <c r="D317" s="150">
        <v>0.21</v>
      </c>
      <c r="E317" s="151">
        <v>0.24</v>
      </c>
      <c r="F317" s="151">
        <v>0.45</v>
      </c>
    </row>
    <row r="318" spans="1:6" ht="12.75">
      <c r="A318" s="147">
        <v>70422</v>
      </c>
      <c r="B318" s="148" t="s">
        <v>348</v>
      </c>
      <c r="C318" s="149" t="s">
        <v>346</v>
      </c>
      <c r="D318" s="150">
        <v>0.39</v>
      </c>
      <c r="E318" s="151">
        <v>0.24</v>
      </c>
      <c r="F318" s="151">
        <v>0.63</v>
      </c>
    </row>
    <row r="319" spans="1:6" ht="12.75">
      <c r="A319" s="147">
        <v>70423</v>
      </c>
      <c r="B319" s="148" t="s">
        <v>349</v>
      </c>
      <c r="C319" s="149" t="s">
        <v>346</v>
      </c>
      <c r="D319" s="150">
        <v>0.5</v>
      </c>
      <c r="E319" s="151">
        <v>0.74</v>
      </c>
      <c r="F319" s="151">
        <v>1.24</v>
      </c>
    </row>
    <row r="320" spans="1:6" ht="12.75">
      <c r="A320" s="147">
        <v>70424</v>
      </c>
      <c r="B320" s="148" t="s">
        <v>350</v>
      </c>
      <c r="C320" s="149" t="s">
        <v>346</v>
      </c>
      <c r="D320" s="150">
        <v>0.65</v>
      </c>
      <c r="E320" s="151">
        <v>0.98</v>
      </c>
      <c r="F320" s="151">
        <v>1.63</v>
      </c>
    </row>
    <row r="321" spans="1:6" ht="12.75">
      <c r="A321" s="147">
        <v>70425</v>
      </c>
      <c r="B321" s="148" t="s">
        <v>351</v>
      </c>
      <c r="C321" s="149" t="s">
        <v>346</v>
      </c>
      <c r="D321" s="150">
        <v>0.95</v>
      </c>
      <c r="E321" s="151">
        <v>1.47</v>
      </c>
      <c r="F321" s="151">
        <v>2.42</v>
      </c>
    </row>
    <row r="322" spans="1:6" ht="12.75">
      <c r="A322" s="147">
        <v>70426</v>
      </c>
      <c r="B322" s="148" t="s">
        <v>352</v>
      </c>
      <c r="C322" s="149" t="s">
        <v>346</v>
      </c>
      <c r="D322" s="150">
        <v>2.87</v>
      </c>
      <c r="E322" s="151">
        <v>2.93</v>
      </c>
      <c r="F322" s="151">
        <v>5.8</v>
      </c>
    </row>
    <row r="323" spans="1:6" ht="12.75">
      <c r="A323" s="147">
        <v>70427</v>
      </c>
      <c r="B323" s="148" t="s">
        <v>353</v>
      </c>
      <c r="C323" s="149" t="s">
        <v>346</v>
      </c>
      <c r="D323" s="150">
        <v>4.47</v>
      </c>
      <c r="E323" s="151">
        <v>4.4</v>
      </c>
      <c r="F323" s="151">
        <v>8.87</v>
      </c>
    </row>
    <row r="324" spans="1:6" ht="12.75">
      <c r="A324" s="147">
        <v>70428</v>
      </c>
      <c r="B324" s="148" t="s">
        <v>354</v>
      </c>
      <c r="C324" s="149" t="s">
        <v>346</v>
      </c>
      <c r="D324" s="150">
        <v>6.46</v>
      </c>
      <c r="E324" s="151">
        <v>6.12</v>
      </c>
      <c r="F324" s="151">
        <v>12.58</v>
      </c>
    </row>
    <row r="325" spans="1:6" ht="12.75">
      <c r="A325" s="147">
        <v>70450</v>
      </c>
      <c r="B325" s="148" t="s">
        <v>355</v>
      </c>
      <c r="C325" s="149" t="s">
        <v>43</v>
      </c>
      <c r="D325" s="150">
        <v>0.07</v>
      </c>
      <c r="E325" s="151">
        <v>0.23</v>
      </c>
      <c r="F325" s="151">
        <v>0.3</v>
      </c>
    </row>
    <row r="326" spans="1:6" ht="12.75">
      <c r="A326" s="147">
        <v>70451</v>
      </c>
      <c r="B326" s="148" t="s">
        <v>356</v>
      </c>
      <c r="C326" s="149" t="s">
        <v>43</v>
      </c>
      <c r="D326" s="150">
        <v>0.12</v>
      </c>
      <c r="E326" s="151">
        <v>0.23</v>
      </c>
      <c r="F326" s="151">
        <v>0.35</v>
      </c>
    </row>
    <row r="327" spans="1:6" ht="12.75">
      <c r="A327" s="147">
        <v>70452</v>
      </c>
      <c r="B327" s="148" t="s">
        <v>357</v>
      </c>
      <c r="C327" s="149" t="s">
        <v>43</v>
      </c>
      <c r="D327" s="150">
        <v>0.19</v>
      </c>
      <c r="E327" s="151">
        <v>0.49</v>
      </c>
      <c r="F327" s="151">
        <v>0.68</v>
      </c>
    </row>
    <row r="328" spans="1:6" ht="12.75">
      <c r="A328" s="147">
        <v>70500</v>
      </c>
      <c r="B328" s="148" t="s">
        <v>358</v>
      </c>
      <c r="C328" s="149" t="s">
        <v>43</v>
      </c>
      <c r="D328" s="150">
        <v>2.3</v>
      </c>
      <c r="E328" s="151">
        <v>0.98</v>
      </c>
      <c r="F328" s="151">
        <v>3.28</v>
      </c>
    </row>
    <row r="329" spans="1:6" ht="12.75">
      <c r="A329" s="147">
        <v>70501</v>
      </c>
      <c r="B329" s="148" t="s">
        <v>359</v>
      </c>
      <c r="C329" s="149" t="s">
        <v>43</v>
      </c>
      <c r="D329" s="150">
        <v>2.74</v>
      </c>
      <c r="E329" s="151">
        <v>1.47</v>
      </c>
      <c r="F329" s="151">
        <v>4.21</v>
      </c>
    </row>
    <row r="330" spans="1:6" ht="12.75">
      <c r="A330" s="147">
        <v>70502</v>
      </c>
      <c r="B330" s="148" t="s">
        <v>360</v>
      </c>
      <c r="C330" s="149" t="s">
        <v>43</v>
      </c>
      <c r="D330" s="150">
        <v>3.56</v>
      </c>
      <c r="E330" s="151">
        <v>1.95</v>
      </c>
      <c r="F330" s="151">
        <v>5.51</v>
      </c>
    </row>
    <row r="331" spans="1:6" ht="12.75">
      <c r="A331" s="147">
        <v>70503</v>
      </c>
      <c r="B331" s="148" t="s">
        <v>361</v>
      </c>
      <c r="C331" s="149" t="s">
        <v>43</v>
      </c>
      <c r="D331" s="150">
        <v>4.19</v>
      </c>
      <c r="E331" s="151">
        <v>2.69</v>
      </c>
      <c r="F331" s="151">
        <v>6.88</v>
      </c>
    </row>
    <row r="332" spans="1:6" ht="12.75">
      <c r="A332" s="147">
        <v>70504</v>
      </c>
      <c r="B332" s="148" t="s">
        <v>362</v>
      </c>
      <c r="C332" s="149" t="s">
        <v>43</v>
      </c>
      <c r="D332" s="150">
        <v>7.6</v>
      </c>
      <c r="E332" s="151">
        <v>3.17</v>
      </c>
      <c r="F332" s="151">
        <v>10.77</v>
      </c>
    </row>
    <row r="333" spans="1:6" ht="12.75">
      <c r="A333" s="147">
        <v>70505</v>
      </c>
      <c r="B333" s="148" t="s">
        <v>363</v>
      </c>
      <c r="C333" s="149" t="s">
        <v>43</v>
      </c>
      <c r="D333" s="150">
        <v>9.05</v>
      </c>
      <c r="E333" s="151">
        <v>6.12</v>
      </c>
      <c r="F333" s="151">
        <v>15.17</v>
      </c>
    </row>
    <row r="334" spans="1:6" ht="12.75">
      <c r="A334" s="147">
        <v>70506</v>
      </c>
      <c r="B334" s="148" t="s">
        <v>364</v>
      </c>
      <c r="C334" s="149" t="s">
        <v>43</v>
      </c>
      <c r="D334" s="150">
        <v>13.58</v>
      </c>
      <c r="E334" s="151">
        <v>10.51</v>
      </c>
      <c r="F334" s="151">
        <v>24.09</v>
      </c>
    </row>
    <row r="335" spans="1:6" ht="12.75">
      <c r="A335" s="147">
        <v>70507</v>
      </c>
      <c r="B335" s="148" t="s">
        <v>365</v>
      </c>
      <c r="C335" s="149" t="s">
        <v>43</v>
      </c>
      <c r="D335" s="150">
        <v>26</v>
      </c>
      <c r="E335" s="151">
        <v>13.44</v>
      </c>
      <c r="F335" s="151">
        <v>39.44</v>
      </c>
    </row>
    <row r="336" spans="1:6" ht="12.75">
      <c r="A336" s="147">
        <v>70509</v>
      </c>
      <c r="B336" s="148" t="s">
        <v>366</v>
      </c>
      <c r="C336" s="149" t="s">
        <v>161</v>
      </c>
      <c r="D336" s="150">
        <v>3.76</v>
      </c>
      <c r="E336" s="151">
        <v>1.71</v>
      </c>
      <c r="F336" s="151">
        <v>5.47</v>
      </c>
    </row>
    <row r="337" spans="1:6" ht="12.75">
      <c r="A337" s="147">
        <v>70510</v>
      </c>
      <c r="B337" s="148" t="s">
        <v>367</v>
      </c>
      <c r="C337" s="149" t="s">
        <v>161</v>
      </c>
      <c r="D337" s="150">
        <v>5.84</v>
      </c>
      <c r="E337" s="151">
        <v>1.95</v>
      </c>
      <c r="F337" s="151">
        <v>7.79</v>
      </c>
    </row>
    <row r="338" spans="1:6" ht="12.75">
      <c r="A338" s="147">
        <v>70511</v>
      </c>
      <c r="B338" s="148" t="s">
        <v>368</v>
      </c>
      <c r="C338" s="149" t="s">
        <v>161</v>
      </c>
      <c r="D338" s="150">
        <v>8.99</v>
      </c>
      <c r="E338" s="151">
        <v>2.08</v>
      </c>
      <c r="F338" s="151">
        <v>11.07</v>
      </c>
    </row>
    <row r="339" spans="1:6" ht="12.75">
      <c r="A339" s="147">
        <v>70512</v>
      </c>
      <c r="B339" s="148" t="s">
        <v>369</v>
      </c>
      <c r="C339" s="149" t="s">
        <v>161</v>
      </c>
      <c r="D339" s="150">
        <v>12.1</v>
      </c>
      <c r="E339" s="151">
        <v>2.57</v>
      </c>
      <c r="F339" s="151">
        <v>14.67</v>
      </c>
    </row>
    <row r="340" spans="1:6" ht="12.75">
      <c r="A340" s="147">
        <v>70513</v>
      </c>
      <c r="B340" s="148" t="s">
        <v>370</v>
      </c>
      <c r="C340" s="149" t="s">
        <v>161</v>
      </c>
      <c r="D340" s="150">
        <v>16.37</v>
      </c>
      <c r="E340" s="151">
        <v>3.79</v>
      </c>
      <c r="F340" s="151">
        <v>20.16</v>
      </c>
    </row>
    <row r="341" spans="1:6" ht="12.75">
      <c r="A341" s="147">
        <v>70514</v>
      </c>
      <c r="B341" s="148" t="s">
        <v>371</v>
      </c>
      <c r="C341" s="149" t="s">
        <v>161</v>
      </c>
      <c r="D341" s="150">
        <v>16.63</v>
      </c>
      <c r="E341" s="151">
        <v>4.15</v>
      </c>
      <c r="F341" s="151">
        <v>20.78</v>
      </c>
    </row>
    <row r="342" spans="1:6" ht="12.75">
      <c r="A342" s="147">
        <v>70515</v>
      </c>
      <c r="B342" s="148" t="s">
        <v>372</v>
      </c>
      <c r="C342" s="149" t="s">
        <v>161</v>
      </c>
      <c r="D342" s="150">
        <v>33.27</v>
      </c>
      <c r="E342" s="151">
        <v>4.4</v>
      </c>
      <c r="F342" s="151">
        <v>37.67</v>
      </c>
    </row>
    <row r="343" spans="1:6" ht="12.75">
      <c r="A343" s="147">
        <v>70516</v>
      </c>
      <c r="B343" s="148" t="s">
        <v>373</v>
      </c>
      <c r="C343" s="149" t="s">
        <v>161</v>
      </c>
      <c r="D343" s="150">
        <v>42.88</v>
      </c>
      <c r="E343" s="151">
        <v>5.62</v>
      </c>
      <c r="F343" s="151">
        <v>48.5</v>
      </c>
    </row>
    <row r="344" spans="1:6" ht="12.75">
      <c r="A344" s="147">
        <v>70517</v>
      </c>
      <c r="B344" s="148" t="s">
        <v>374</v>
      </c>
      <c r="C344" s="149" t="s">
        <v>161</v>
      </c>
      <c r="D344" s="150">
        <v>41.2</v>
      </c>
      <c r="E344" s="151">
        <v>6.96</v>
      </c>
      <c r="F344" s="151">
        <v>48.16</v>
      </c>
    </row>
    <row r="345" spans="1:6" ht="12.75">
      <c r="A345" s="147">
        <v>70518</v>
      </c>
      <c r="B345" s="148" t="s">
        <v>375</v>
      </c>
      <c r="C345" s="149" t="s">
        <v>161</v>
      </c>
      <c r="D345" s="150">
        <v>51.92</v>
      </c>
      <c r="E345" s="151">
        <v>7.94</v>
      </c>
      <c r="F345" s="151">
        <v>59.86</v>
      </c>
    </row>
    <row r="346" spans="1:6" ht="12.75">
      <c r="A346" s="147">
        <v>70519</v>
      </c>
      <c r="B346" s="148" t="s">
        <v>376</v>
      </c>
      <c r="C346" s="149" t="s">
        <v>113</v>
      </c>
      <c r="D346" s="150">
        <v>38.3</v>
      </c>
      <c r="E346" s="151">
        <v>3.67</v>
      </c>
      <c r="F346" s="151">
        <v>41.97</v>
      </c>
    </row>
    <row r="347" spans="1:6" ht="12.75">
      <c r="A347" s="147">
        <v>70520</v>
      </c>
      <c r="B347" s="148" t="s">
        <v>377</v>
      </c>
      <c r="C347" s="149" t="s">
        <v>161</v>
      </c>
      <c r="D347" s="150">
        <v>2.97</v>
      </c>
      <c r="E347" s="151">
        <v>1.59</v>
      </c>
      <c r="F347" s="151">
        <v>4.56</v>
      </c>
    </row>
    <row r="348" spans="1:6" ht="12.75">
      <c r="A348" s="147">
        <v>70525</v>
      </c>
      <c r="B348" s="148" t="s">
        <v>378</v>
      </c>
      <c r="C348" s="149" t="s">
        <v>113</v>
      </c>
      <c r="D348" s="150">
        <v>1.6</v>
      </c>
      <c r="E348" s="151">
        <v>1.59</v>
      </c>
      <c r="F348" s="151">
        <v>3.19</v>
      </c>
    </row>
    <row r="349" spans="1:6" ht="12.75">
      <c r="A349" s="147">
        <v>70531</v>
      </c>
      <c r="B349" s="148" t="s">
        <v>379</v>
      </c>
      <c r="C349" s="149" t="s">
        <v>161</v>
      </c>
      <c r="D349" s="150">
        <v>4.08</v>
      </c>
      <c r="E349" s="151">
        <v>1.47</v>
      </c>
      <c r="F349" s="151">
        <v>5.55</v>
      </c>
    </row>
    <row r="350" spans="1:6" ht="12.75">
      <c r="A350" s="147">
        <v>70533</v>
      </c>
      <c r="B350" s="148" t="s">
        <v>380</v>
      </c>
      <c r="C350" s="149" t="s">
        <v>161</v>
      </c>
      <c r="D350" s="150">
        <v>6.71</v>
      </c>
      <c r="E350" s="151">
        <v>1.47</v>
      </c>
      <c r="F350" s="151">
        <v>8.18</v>
      </c>
    </row>
    <row r="351" spans="1:6" ht="12.75">
      <c r="A351" s="147">
        <v>70534</v>
      </c>
      <c r="B351" s="148" t="s">
        <v>381</v>
      </c>
      <c r="C351" s="149" t="s">
        <v>161</v>
      </c>
      <c r="D351" s="150">
        <v>9.19</v>
      </c>
      <c r="E351" s="151">
        <v>1.59</v>
      </c>
      <c r="F351" s="151">
        <v>10.78</v>
      </c>
    </row>
    <row r="352" spans="1:6" ht="12.75">
      <c r="A352" s="147">
        <v>70535</v>
      </c>
      <c r="B352" s="148" t="s">
        <v>382</v>
      </c>
      <c r="C352" s="149" t="s">
        <v>161</v>
      </c>
      <c r="D352" s="150">
        <v>16.47</v>
      </c>
      <c r="E352" s="151">
        <v>1.71</v>
      </c>
      <c r="F352" s="151">
        <v>18.18</v>
      </c>
    </row>
    <row r="353" spans="1:6" ht="12.75">
      <c r="A353" s="147">
        <v>70536</v>
      </c>
      <c r="B353" s="148" t="s">
        <v>383</v>
      </c>
      <c r="C353" s="149" t="s">
        <v>161</v>
      </c>
      <c r="D353" s="150">
        <v>24.5</v>
      </c>
      <c r="E353" s="151">
        <v>1.95</v>
      </c>
      <c r="F353" s="151">
        <v>26.45</v>
      </c>
    </row>
    <row r="354" spans="1:6" ht="12.75">
      <c r="A354" s="147">
        <v>70537</v>
      </c>
      <c r="B354" s="148" t="s">
        <v>384</v>
      </c>
      <c r="C354" s="149" t="s">
        <v>161</v>
      </c>
      <c r="D354" s="150">
        <v>40.58</v>
      </c>
      <c r="E354" s="151">
        <v>2.08</v>
      </c>
      <c r="F354" s="151">
        <v>42.66</v>
      </c>
    </row>
    <row r="355" spans="1:6" ht="12.75">
      <c r="A355" s="147">
        <v>70540</v>
      </c>
      <c r="B355" s="148" t="s">
        <v>385</v>
      </c>
      <c r="C355" s="149" t="s">
        <v>161</v>
      </c>
      <c r="D355" s="150">
        <v>3.65</v>
      </c>
      <c r="E355" s="151">
        <v>1.71</v>
      </c>
      <c r="F355" s="151">
        <v>5.36</v>
      </c>
    </row>
    <row r="356" spans="1:6" ht="12.75">
      <c r="A356" s="147">
        <v>70541</v>
      </c>
      <c r="B356" s="148" t="s">
        <v>386</v>
      </c>
      <c r="C356" s="149" t="s">
        <v>161</v>
      </c>
      <c r="D356" s="150">
        <v>4.99</v>
      </c>
      <c r="E356" s="151">
        <v>1.95</v>
      </c>
      <c r="F356" s="151">
        <v>6.94</v>
      </c>
    </row>
    <row r="357" spans="1:6" ht="12.75">
      <c r="A357" s="147">
        <v>70542</v>
      </c>
      <c r="B357" s="148" t="s">
        <v>387</v>
      </c>
      <c r="C357" s="149" t="s">
        <v>161</v>
      </c>
      <c r="D357" s="150">
        <v>8.31</v>
      </c>
      <c r="E357" s="151">
        <v>2.08</v>
      </c>
      <c r="F357" s="151">
        <v>10.39</v>
      </c>
    </row>
    <row r="358" spans="1:6" ht="12.75">
      <c r="A358" s="147">
        <v>70543</v>
      </c>
      <c r="B358" s="148" t="s">
        <v>388</v>
      </c>
      <c r="C358" s="149" t="s">
        <v>161</v>
      </c>
      <c r="D358" s="150">
        <v>10.96</v>
      </c>
      <c r="E358" s="151">
        <v>3.91</v>
      </c>
      <c r="F358" s="151">
        <v>14.87</v>
      </c>
    </row>
    <row r="359" spans="1:6" ht="12.75">
      <c r="A359" s="147">
        <v>70544</v>
      </c>
      <c r="B359" s="148" t="s">
        <v>389</v>
      </c>
      <c r="C359" s="149" t="s">
        <v>161</v>
      </c>
      <c r="D359" s="150">
        <v>15.15</v>
      </c>
      <c r="E359" s="151">
        <v>4.15</v>
      </c>
      <c r="F359" s="151">
        <v>19.3</v>
      </c>
    </row>
    <row r="360" spans="1:6" ht="12.75">
      <c r="A360" s="147">
        <v>70545</v>
      </c>
      <c r="B360" s="148" t="s">
        <v>390</v>
      </c>
      <c r="C360" s="149" t="s">
        <v>161</v>
      </c>
      <c r="D360" s="150">
        <v>22.75</v>
      </c>
      <c r="E360" s="151">
        <v>7.58</v>
      </c>
      <c r="F360" s="151">
        <v>30.33</v>
      </c>
    </row>
    <row r="361" spans="1:6" ht="12.75">
      <c r="A361" s="147">
        <v>70546</v>
      </c>
      <c r="B361" s="148" t="s">
        <v>391</v>
      </c>
      <c r="C361" s="149" t="s">
        <v>161</v>
      </c>
      <c r="D361" s="150">
        <v>26.47</v>
      </c>
      <c r="E361" s="151">
        <v>8.31</v>
      </c>
      <c r="F361" s="151">
        <v>34.78</v>
      </c>
    </row>
    <row r="362" spans="1:6" ht="12.75">
      <c r="A362" s="147">
        <v>70555</v>
      </c>
      <c r="B362" s="148" t="s">
        <v>392</v>
      </c>
      <c r="C362" s="149" t="s">
        <v>161</v>
      </c>
      <c r="D362" s="150">
        <v>1.18</v>
      </c>
      <c r="E362" s="151">
        <v>1.34</v>
      </c>
      <c r="F362" s="151">
        <v>2.52</v>
      </c>
    </row>
    <row r="363" spans="1:6" ht="12.75">
      <c r="A363" s="147">
        <v>70556</v>
      </c>
      <c r="B363" s="148" t="s">
        <v>393</v>
      </c>
      <c r="C363" s="149" t="s">
        <v>161</v>
      </c>
      <c r="D363" s="150">
        <v>1.87</v>
      </c>
      <c r="E363" s="151">
        <v>1.47</v>
      </c>
      <c r="F363" s="151">
        <v>3.34</v>
      </c>
    </row>
    <row r="364" spans="1:6" ht="12.75">
      <c r="A364" s="147">
        <v>70557</v>
      </c>
      <c r="B364" s="148" t="s">
        <v>394</v>
      </c>
      <c r="C364" s="149" t="s">
        <v>161</v>
      </c>
      <c r="D364" s="150">
        <v>0.86</v>
      </c>
      <c r="E364" s="151">
        <v>1.22</v>
      </c>
      <c r="F364" s="151">
        <v>2.08</v>
      </c>
    </row>
    <row r="365" spans="1:6" ht="18">
      <c r="A365" s="142" t="s">
        <v>27</v>
      </c>
      <c r="B365" s="142" t="s">
        <v>28</v>
      </c>
      <c r="C365" s="143" t="s">
        <v>29</v>
      </c>
      <c r="D365" s="144" t="s">
        <v>30</v>
      </c>
      <c r="E365" s="145" t="s">
        <v>31</v>
      </c>
      <c r="F365" s="145" t="s">
        <v>32</v>
      </c>
    </row>
    <row r="366" spans="1:6" ht="12.75" customHeight="1">
      <c r="A366" s="147">
        <v>70560</v>
      </c>
      <c r="B366" s="148" t="s">
        <v>395</v>
      </c>
      <c r="C366" s="149" t="s">
        <v>161</v>
      </c>
      <c r="D366" s="150">
        <v>5.13</v>
      </c>
      <c r="E366" s="151">
        <v>5.09</v>
      </c>
      <c r="F366" s="151">
        <v>10.22</v>
      </c>
    </row>
    <row r="367" spans="1:6" ht="12.75">
      <c r="A367" s="147">
        <v>70561</v>
      </c>
      <c r="B367" s="148" t="s">
        <v>396</v>
      </c>
      <c r="C367" s="149" t="s">
        <v>161</v>
      </c>
      <c r="D367" s="150">
        <v>3.22</v>
      </c>
      <c r="E367" s="151">
        <v>3.32</v>
      </c>
      <c r="F367" s="151">
        <v>6.54</v>
      </c>
    </row>
    <row r="368" spans="1:6" ht="12.75">
      <c r="A368" s="147">
        <v>70570</v>
      </c>
      <c r="B368" s="148" t="s">
        <v>397</v>
      </c>
      <c r="C368" s="149" t="s">
        <v>161</v>
      </c>
      <c r="D368" s="150">
        <v>3.7</v>
      </c>
      <c r="E368" s="151">
        <v>1.71</v>
      </c>
      <c r="F368" s="151">
        <v>5.41</v>
      </c>
    </row>
    <row r="369" spans="1:6" ht="12.75">
      <c r="A369" s="147">
        <v>70571</v>
      </c>
      <c r="B369" s="148" t="s">
        <v>398</v>
      </c>
      <c r="C369" s="149" t="s">
        <v>161</v>
      </c>
      <c r="D369" s="150">
        <v>5.99</v>
      </c>
      <c r="E369" s="151">
        <v>1.95</v>
      </c>
      <c r="F369" s="151">
        <v>7.94</v>
      </c>
    </row>
    <row r="370" spans="1:6" ht="12.75">
      <c r="A370" s="147">
        <v>70572</v>
      </c>
      <c r="B370" s="148" t="s">
        <v>399</v>
      </c>
      <c r="C370" s="149" t="s">
        <v>161</v>
      </c>
      <c r="D370" s="150">
        <v>9.13</v>
      </c>
      <c r="E370" s="151">
        <v>2.08</v>
      </c>
      <c r="F370" s="151">
        <v>11.21</v>
      </c>
    </row>
    <row r="371" spans="1:6" ht="12.75">
      <c r="A371" s="147">
        <v>70573</v>
      </c>
      <c r="B371" s="148" t="s">
        <v>400</v>
      </c>
      <c r="C371" s="149" t="s">
        <v>161</v>
      </c>
      <c r="D371" s="150">
        <v>12.52</v>
      </c>
      <c r="E371" s="151">
        <v>2.57</v>
      </c>
      <c r="F371" s="151">
        <v>15.09</v>
      </c>
    </row>
    <row r="372" spans="1:6" ht="12.75">
      <c r="A372" s="147">
        <v>70574</v>
      </c>
      <c r="B372" s="148" t="s">
        <v>401</v>
      </c>
      <c r="C372" s="149" t="s">
        <v>161</v>
      </c>
      <c r="D372" s="150">
        <v>18.19</v>
      </c>
      <c r="E372" s="151">
        <v>3.79</v>
      </c>
      <c r="F372" s="151">
        <v>21.98</v>
      </c>
    </row>
    <row r="373" spans="1:6" ht="12.75">
      <c r="A373" s="147">
        <v>70575</v>
      </c>
      <c r="B373" s="148" t="s">
        <v>402</v>
      </c>
      <c r="C373" s="149" t="s">
        <v>161</v>
      </c>
      <c r="D373" s="150">
        <v>24.35</v>
      </c>
      <c r="E373" s="151">
        <v>4.15</v>
      </c>
      <c r="F373" s="151">
        <v>28.5</v>
      </c>
    </row>
    <row r="374" spans="1:6" ht="12.75">
      <c r="A374" s="147">
        <v>70576</v>
      </c>
      <c r="B374" s="148" t="s">
        <v>403</v>
      </c>
      <c r="C374" s="149" t="s">
        <v>161</v>
      </c>
      <c r="D374" s="150">
        <v>37.23</v>
      </c>
      <c r="E374" s="151">
        <v>4.4</v>
      </c>
      <c r="F374" s="151">
        <v>41.63</v>
      </c>
    </row>
    <row r="375" spans="1:6" ht="12.75">
      <c r="A375" s="147">
        <v>70577</v>
      </c>
      <c r="B375" s="148" t="s">
        <v>404</v>
      </c>
      <c r="C375" s="149" t="s">
        <v>161</v>
      </c>
      <c r="D375" s="150">
        <v>46.02</v>
      </c>
      <c r="E375" s="151">
        <v>5.62</v>
      </c>
      <c r="F375" s="151">
        <v>51.64</v>
      </c>
    </row>
    <row r="376" spans="1:6" ht="12.75">
      <c r="A376" s="147">
        <v>70578</v>
      </c>
      <c r="B376" s="148" t="s">
        <v>405</v>
      </c>
      <c r="C376" s="149" t="s">
        <v>161</v>
      </c>
      <c r="D376" s="150">
        <v>60.41</v>
      </c>
      <c r="E376" s="151">
        <v>6.96</v>
      </c>
      <c r="F376" s="151">
        <v>67.37</v>
      </c>
    </row>
    <row r="377" spans="1:6" ht="12.75">
      <c r="A377" s="147">
        <v>70580</v>
      </c>
      <c r="B377" s="148" t="s">
        <v>406</v>
      </c>
      <c r="C377" s="149" t="s">
        <v>161</v>
      </c>
      <c r="D377" s="150">
        <v>0.63</v>
      </c>
      <c r="E377" s="151">
        <v>1.22</v>
      </c>
      <c r="F377" s="151">
        <v>1.85</v>
      </c>
    </row>
    <row r="378" spans="1:6" ht="12.75">
      <c r="A378" s="147">
        <v>70581</v>
      </c>
      <c r="B378" s="148" t="s">
        <v>407</v>
      </c>
      <c r="C378" s="149" t="s">
        <v>161</v>
      </c>
      <c r="D378" s="150">
        <v>1.32</v>
      </c>
      <c r="E378" s="151">
        <v>1.34</v>
      </c>
      <c r="F378" s="151">
        <v>2.66</v>
      </c>
    </row>
    <row r="379" spans="1:6" ht="12.75">
      <c r="A379" s="147">
        <v>70582</v>
      </c>
      <c r="B379" s="148" t="s">
        <v>408</v>
      </c>
      <c r="C379" s="149" t="s">
        <v>161</v>
      </c>
      <c r="D379" s="150">
        <v>1.51</v>
      </c>
      <c r="E379" s="151">
        <v>1.47</v>
      </c>
      <c r="F379" s="151">
        <v>2.98</v>
      </c>
    </row>
    <row r="380" spans="1:6" ht="12.75">
      <c r="A380" s="147">
        <v>70583</v>
      </c>
      <c r="B380" s="148" t="s">
        <v>409</v>
      </c>
      <c r="C380" s="149" t="s">
        <v>161</v>
      </c>
      <c r="D380" s="150">
        <v>2.24</v>
      </c>
      <c r="E380" s="151">
        <v>1.59</v>
      </c>
      <c r="F380" s="151">
        <v>3.83</v>
      </c>
    </row>
    <row r="381" spans="1:6" ht="12.75">
      <c r="A381" s="147">
        <v>70584</v>
      </c>
      <c r="B381" s="148" t="s">
        <v>410</v>
      </c>
      <c r="C381" s="149" t="s">
        <v>161</v>
      </c>
      <c r="D381" s="150">
        <v>4.11</v>
      </c>
      <c r="E381" s="151">
        <v>1.71</v>
      </c>
      <c r="F381" s="151">
        <v>5.82</v>
      </c>
    </row>
    <row r="382" spans="1:6" ht="12.75">
      <c r="A382" s="147">
        <v>70585</v>
      </c>
      <c r="B382" s="148" t="s">
        <v>411</v>
      </c>
      <c r="C382" s="149" t="s">
        <v>161</v>
      </c>
      <c r="D382" s="150">
        <v>5.96</v>
      </c>
      <c r="E382" s="151">
        <v>1.95</v>
      </c>
      <c r="F382" s="151">
        <v>7.91</v>
      </c>
    </row>
    <row r="383" spans="1:6" ht="12.75">
      <c r="A383" s="147">
        <v>70586</v>
      </c>
      <c r="B383" s="148" t="s">
        <v>412</v>
      </c>
      <c r="C383" s="149" t="s">
        <v>161</v>
      </c>
      <c r="D383" s="150">
        <v>8.99</v>
      </c>
      <c r="E383" s="151">
        <v>2.08</v>
      </c>
      <c r="F383" s="151">
        <v>11.07</v>
      </c>
    </row>
    <row r="384" spans="1:6" ht="12.75">
      <c r="A384" s="147">
        <v>70587</v>
      </c>
      <c r="B384" s="148" t="s">
        <v>413</v>
      </c>
      <c r="C384" s="149" t="s">
        <v>161</v>
      </c>
      <c r="D384" s="150">
        <v>11.45</v>
      </c>
      <c r="E384" s="151">
        <v>2.57</v>
      </c>
      <c r="F384" s="151">
        <v>14.02</v>
      </c>
    </row>
    <row r="385" spans="1:6" ht="12.75">
      <c r="A385" s="147">
        <v>70588</v>
      </c>
      <c r="B385" s="148" t="s">
        <v>414</v>
      </c>
      <c r="C385" s="149" t="s">
        <v>161</v>
      </c>
      <c r="D385" s="150">
        <v>16.85</v>
      </c>
      <c r="E385" s="151">
        <v>3.79</v>
      </c>
      <c r="F385" s="151">
        <v>20.64</v>
      </c>
    </row>
    <row r="386" spans="1:6" ht="12.75">
      <c r="A386" s="147">
        <v>70589</v>
      </c>
      <c r="B386" s="148" t="s">
        <v>415</v>
      </c>
      <c r="C386" s="149" t="s">
        <v>161</v>
      </c>
      <c r="D386" s="150">
        <v>27.5</v>
      </c>
      <c r="E386" s="151">
        <v>4.15</v>
      </c>
      <c r="F386" s="151">
        <v>31.65</v>
      </c>
    </row>
    <row r="387" spans="1:6" ht="12.75">
      <c r="A387" s="147">
        <v>70590</v>
      </c>
      <c r="B387" s="148" t="s">
        <v>416</v>
      </c>
      <c r="C387" s="149" t="s">
        <v>161</v>
      </c>
      <c r="D387" s="150">
        <v>34.32</v>
      </c>
      <c r="E387" s="151">
        <v>4.4</v>
      </c>
      <c r="F387" s="151">
        <v>38.72</v>
      </c>
    </row>
    <row r="388" spans="1:6" ht="12.75">
      <c r="A388" s="147">
        <v>70591</v>
      </c>
      <c r="B388" s="148" t="s">
        <v>417</v>
      </c>
      <c r="C388" s="149" t="s">
        <v>161</v>
      </c>
      <c r="D388" s="150">
        <v>46.02</v>
      </c>
      <c r="E388" s="151">
        <v>5.62</v>
      </c>
      <c r="F388" s="151">
        <v>51.64</v>
      </c>
    </row>
    <row r="389" spans="1:6" ht="12.75">
      <c r="A389" s="147">
        <v>70592</v>
      </c>
      <c r="B389" s="148" t="s">
        <v>418</v>
      </c>
      <c r="C389" s="149" t="s">
        <v>161</v>
      </c>
      <c r="D389" s="150">
        <v>55.76</v>
      </c>
      <c r="E389" s="151">
        <v>6.96</v>
      </c>
      <c r="F389" s="151">
        <v>62.72</v>
      </c>
    </row>
    <row r="390" spans="1:6" ht="12.75">
      <c r="A390" s="147">
        <v>70593</v>
      </c>
      <c r="B390" s="148" t="s">
        <v>419</v>
      </c>
      <c r="C390" s="149" t="s">
        <v>161</v>
      </c>
      <c r="D390" s="150">
        <v>67.08</v>
      </c>
      <c r="E390" s="151">
        <v>7.94</v>
      </c>
      <c r="F390" s="151">
        <v>75.02</v>
      </c>
    </row>
    <row r="391" spans="1:6" ht="12.75">
      <c r="A391" s="147">
        <v>70594</v>
      </c>
      <c r="B391" s="148" t="s">
        <v>420</v>
      </c>
      <c r="C391" s="149" t="s">
        <v>161</v>
      </c>
      <c r="D391" s="150">
        <v>113.98</v>
      </c>
      <c r="E391" s="151">
        <v>12.05</v>
      </c>
      <c r="F391" s="151">
        <v>126.03</v>
      </c>
    </row>
    <row r="392" spans="1:6" ht="12.75">
      <c r="A392" s="147">
        <v>70601</v>
      </c>
      <c r="B392" s="148" t="s">
        <v>421</v>
      </c>
      <c r="C392" s="149" t="s">
        <v>161</v>
      </c>
      <c r="D392" s="150">
        <v>0.23</v>
      </c>
      <c r="E392" s="151">
        <v>1.22</v>
      </c>
      <c r="F392" s="151">
        <v>1.45</v>
      </c>
    </row>
    <row r="393" spans="1:6" ht="12.75">
      <c r="A393" s="147">
        <v>70602</v>
      </c>
      <c r="B393" s="148" t="s">
        <v>422</v>
      </c>
      <c r="C393" s="149" t="s">
        <v>161</v>
      </c>
      <c r="D393" s="150">
        <v>0.4</v>
      </c>
      <c r="E393" s="151">
        <v>1.34</v>
      </c>
      <c r="F393" s="151">
        <v>1.74</v>
      </c>
    </row>
    <row r="394" spans="1:6" ht="12.75">
      <c r="A394" s="147">
        <v>70603</v>
      </c>
      <c r="B394" s="148" t="s">
        <v>423</v>
      </c>
      <c r="C394" s="149" t="s">
        <v>161</v>
      </c>
      <c r="D394" s="150">
        <v>0.5</v>
      </c>
      <c r="E394" s="151">
        <v>1.47</v>
      </c>
      <c r="F394" s="151">
        <v>1.97</v>
      </c>
    </row>
    <row r="395" spans="1:6" ht="12.75">
      <c r="A395" s="147">
        <v>70607</v>
      </c>
      <c r="B395" s="148" t="s">
        <v>424</v>
      </c>
      <c r="C395" s="149" t="s">
        <v>161</v>
      </c>
      <c r="D395" s="150">
        <v>1.1</v>
      </c>
      <c r="E395" s="151">
        <v>1.34</v>
      </c>
      <c r="F395" s="151">
        <v>2.44</v>
      </c>
    </row>
    <row r="396" spans="1:6" ht="12.75">
      <c r="A396" s="147">
        <v>70608</v>
      </c>
      <c r="B396" s="148" t="s">
        <v>425</v>
      </c>
      <c r="C396" s="149" t="s">
        <v>161</v>
      </c>
      <c r="D396" s="150">
        <v>1.3</v>
      </c>
      <c r="E396" s="151">
        <v>1.47</v>
      </c>
      <c r="F396" s="151">
        <v>2.77</v>
      </c>
    </row>
    <row r="397" spans="1:6" ht="12.75">
      <c r="A397" s="147">
        <v>70610</v>
      </c>
      <c r="B397" s="148" t="s">
        <v>426</v>
      </c>
      <c r="C397" s="149" t="s">
        <v>161</v>
      </c>
      <c r="D397" s="150">
        <v>1.9</v>
      </c>
      <c r="E397" s="151">
        <v>2.08</v>
      </c>
      <c r="F397" s="151">
        <v>3.98</v>
      </c>
    </row>
    <row r="398" spans="1:6" ht="12.75">
      <c r="A398" s="147">
        <v>70611</v>
      </c>
      <c r="B398" s="148" t="s">
        <v>427</v>
      </c>
      <c r="C398" s="149" t="s">
        <v>161</v>
      </c>
      <c r="D398" s="150">
        <v>4</v>
      </c>
      <c r="E398" s="151">
        <v>2.57</v>
      </c>
      <c r="F398" s="151">
        <v>6.57</v>
      </c>
    </row>
    <row r="399" spans="1:6" ht="12.75">
      <c r="A399" s="147">
        <v>70612</v>
      </c>
      <c r="B399" s="148" t="s">
        <v>428</v>
      </c>
      <c r="C399" s="149" t="s">
        <v>161</v>
      </c>
      <c r="D399" s="150">
        <v>7.45</v>
      </c>
      <c r="E399" s="151">
        <v>3.79</v>
      </c>
      <c r="F399" s="151">
        <v>11.24</v>
      </c>
    </row>
    <row r="400" spans="1:6" ht="12.75">
      <c r="A400" s="147">
        <v>70613</v>
      </c>
      <c r="B400" s="148" t="s">
        <v>429</v>
      </c>
      <c r="C400" s="149" t="s">
        <v>161</v>
      </c>
      <c r="D400" s="150">
        <v>12.86</v>
      </c>
      <c r="E400" s="151">
        <v>4.15</v>
      </c>
      <c r="F400" s="151">
        <v>17.01</v>
      </c>
    </row>
    <row r="401" spans="1:6" ht="12.75">
      <c r="A401" s="147">
        <v>70620</v>
      </c>
      <c r="B401" s="148" t="s">
        <v>430</v>
      </c>
      <c r="C401" s="149" t="s">
        <v>161</v>
      </c>
      <c r="D401" s="150">
        <v>3.48</v>
      </c>
      <c r="E401" s="151">
        <v>2.08</v>
      </c>
      <c r="F401" s="151">
        <v>5.56</v>
      </c>
    </row>
    <row r="402" spans="1:6" ht="12.75">
      <c r="A402" s="147">
        <v>70621</v>
      </c>
      <c r="B402" s="148" t="s">
        <v>431</v>
      </c>
      <c r="C402" s="149" t="s">
        <v>161</v>
      </c>
      <c r="D402" s="150">
        <v>5.86</v>
      </c>
      <c r="E402" s="151">
        <v>2.57</v>
      </c>
      <c r="F402" s="151">
        <v>8.43</v>
      </c>
    </row>
    <row r="403" spans="1:6" ht="12.75">
      <c r="A403" s="147">
        <v>70622</v>
      </c>
      <c r="B403" s="148" t="s">
        <v>432</v>
      </c>
      <c r="C403" s="149" t="s">
        <v>161</v>
      </c>
      <c r="D403" s="150">
        <v>8.07</v>
      </c>
      <c r="E403" s="151">
        <v>3.79</v>
      </c>
      <c r="F403" s="151">
        <v>11.86</v>
      </c>
    </row>
    <row r="404" spans="1:6" ht="12.75">
      <c r="A404" s="147">
        <v>70626</v>
      </c>
      <c r="B404" s="148" t="s">
        <v>433</v>
      </c>
      <c r="C404" s="149" t="s">
        <v>161</v>
      </c>
      <c r="D404" s="150">
        <v>1.09</v>
      </c>
      <c r="E404" s="151">
        <v>1.59</v>
      </c>
      <c r="F404" s="151">
        <v>2.68</v>
      </c>
    </row>
    <row r="405" spans="1:6" ht="12.75">
      <c r="A405" s="147">
        <v>70630</v>
      </c>
      <c r="B405" s="148" t="s">
        <v>434</v>
      </c>
      <c r="C405" s="149" t="s">
        <v>43</v>
      </c>
      <c r="D405" s="150">
        <v>30.69</v>
      </c>
      <c r="E405" s="151">
        <v>18.82</v>
      </c>
      <c r="F405" s="151">
        <v>49.51</v>
      </c>
    </row>
    <row r="406" spans="1:6" ht="12.75">
      <c r="A406" s="147">
        <v>70631</v>
      </c>
      <c r="B406" s="148" t="s">
        <v>435</v>
      </c>
      <c r="C406" s="149" t="s">
        <v>43</v>
      </c>
      <c r="D406" s="150">
        <v>2.08</v>
      </c>
      <c r="E406" s="151">
        <v>1.95</v>
      </c>
      <c r="F406" s="151">
        <v>4.03</v>
      </c>
    </row>
    <row r="407" spans="1:6" ht="12.75">
      <c r="A407" s="147">
        <v>70633</v>
      </c>
      <c r="B407" s="148" t="s">
        <v>436</v>
      </c>
      <c r="C407" s="149" t="s">
        <v>54</v>
      </c>
      <c r="D407" s="150">
        <v>0</v>
      </c>
      <c r="E407" s="151">
        <v>47.13</v>
      </c>
      <c r="F407" s="151">
        <v>47.13</v>
      </c>
    </row>
    <row r="408" spans="1:6" ht="12.75">
      <c r="A408" s="147">
        <v>70634</v>
      </c>
      <c r="B408" s="148" t="s">
        <v>437</v>
      </c>
      <c r="C408" s="149" t="s">
        <v>35</v>
      </c>
      <c r="D408" s="150">
        <v>34.33</v>
      </c>
      <c r="E408" s="151">
        <v>82.81</v>
      </c>
      <c r="F408" s="151">
        <v>117.14</v>
      </c>
    </row>
    <row r="409" spans="1:6" ht="12.75">
      <c r="A409" s="147">
        <v>70635</v>
      </c>
      <c r="B409" s="148" t="s">
        <v>438</v>
      </c>
      <c r="C409" s="149" t="s">
        <v>35</v>
      </c>
      <c r="D409" s="150">
        <v>23.47</v>
      </c>
      <c r="E409" s="151">
        <v>61.3</v>
      </c>
      <c r="F409" s="151">
        <v>84.77</v>
      </c>
    </row>
    <row r="410" spans="1:6" ht="12.75">
      <c r="A410" s="147">
        <v>70636</v>
      </c>
      <c r="B410" s="148" t="s">
        <v>439</v>
      </c>
      <c r="C410" s="149" t="s">
        <v>35</v>
      </c>
      <c r="D410" s="150">
        <v>42.45</v>
      </c>
      <c r="E410" s="151">
        <v>86.55</v>
      </c>
      <c r="F410" s="151">
        <v>129</v>
      </c>
    </row>
    <row r="411" spans="1:6" ht="12.75">
      <c r="A411" s="147">
        <v>70637</v>
      </c>
      <c r="B411" s="148" t="s">
        <v>440</v>
      </c>
      <c r="C411" s="149" t="s">
        <v>54</v>
      </c>
      <c r="D411" s="150">
        <v>72</v>
      </c>
      <c r="E411" s="151">
        <v>10.18</v>
      </c>
      <c r="F411" s="151">
        <v>82.18</v>
      </c>
    </row>
    <row r="412" spans="1:6" ht="12.75">
      <c r="A412" s="147">
        <v>70645</v>
      </c>
      <c r="B412" s="148" t="s">
        <v>441</v>
      </c>
      <c r="C412" s="149" t="s">
        <v>43</v>
      </c>
      <c r="D412" s="150">
        <v>6.45</v>
      </c>
      <c r="E412" s="151">
        <v>17.11</v>
      </c>
      <c r="F412" s="151">
        <v>23.56</v>
      </c>
    </row>
    <row r="413" spans="1:6" ht="12.75">
      <c r="A413" s="147">
        <v>70646</v>
      </c>
      <c r="B413" s="148" t="s">
        <v>442</v>
      </c>
      <c r="C413" s="149" t="s">
        <v>43</v>
      </c>
      <c r="D413" s="150">
        <v>9.98</v>
      </c>
      <c r="E413" s="151">
        <v>30.56</v>
      </c>
      <c r="F413" s="151">
        <v>40.54</v>
      </c>
    </row>
    <row r="414" spans="1:6" ht="12.75">
      <c r="A414" s="147">
        <v>70647</v>
      </c>
      <c r="B414" s="148" t="s">
        <v>443</v>
      </c>
      <c r="C414" s="149" t="s">
        <v>43</v>
      </c>
      <c r="D414" s="150">
        <v>17.78</v>
      </c>
      <c r="E414" s="151">
        <v>36.66</v>
      </c>
      <c r="F414" s="151">
        <v>54.44</v>
      </c>
    </row>
    <row r="415" spans="1:6" ht="12.75">
      <c r="A415" s="147">
        <v>70648</v>
      </c>
      <c r="B415" s="148" t="s">
        <v>444</v>
      </c>
      <c r="C415" s="149" t="s">
        <v>43</v>
      </c>
      <c r="D415" s="150">
        <v>25.15</v>
      </c>
      <c r="E415" s="151">
        <v>48.88</v>
      </c>
      <c r="F415" s="151">
        <v>74.03</v>
      </c>
    </row>
    <row r="416" spans="1:6" ht="12.75">
      <c r="A416" s="147">
        <v>70649</v>
      </c>
      <c r="B416" s="148" t="s">
        <v>445</v>
      </c>
      <c r="C416" s="149" t="s">
        <v>43</v>
      </c>
      <c r="D416" s="150">
        <v>38.97</v>
      </c>
      <c r="E416" s="151">
        <v>48.88</v>
      </c>
      <c r="F416" s="151">
        <v>87.85</v>
      </c>
    </row>
    <row r="417" spans="1:6" ht="12.75">
      <c r="A417" s="147">
        <v>70650</v>
      </c>
      <c r="B417" s="148" t="s">
        <v>446</v>
      </c>
      <c r="C417" s="149" t="s">
        <v>43</v>
      </c>
      <c r="D417" s="150">
        <v>72</v>
      </c>
      <c r="E417" s="151">
        <v>48.88</v>
      </c>
      <c r="F417" s="151">
        <v>120.88</v>
      </c>
    </row>
    <row r="418" spans="1:6" ht="12.75">
      <c r="A418" s="147">
        <v>70670</v>
      </c>
      <c r="B418" s="148" t="s">
        <v>447</v>
      </c>
      <c r="C418" s="149" t="s">
        <v>43</v>
      </c>
      <c r="D418" s="150">
        <v>55.63</v>
      </c>
      <c r="E418" s="151">
        <v>48.88</v>
      </c>
      <c r="F418" s="151">
        <v>104.51</v>
      </c>
    </row>
    <row r="419" spans="1:6" ht="12.75">
      <c r="A419" s="147">
        <v>70671</v>
      </c>
      <c r="B419" s="148" t="s">
        <v>448</v>
      </c>
      <c r="C419" s="149" t="s">
        <v>43</v>
      </c>
      <c r="D419" s="150">
        <v>82.26</v>
      </c>
      <c r="E419" s="151">
        <v>48.88</v>
      </c>
      <c r="F419" s="151">
        <v>131.14</v>
      </c>
    </row>
    <row r="420" spans="1:6" ht="12.75">
      <c r="A420" s="147">
        <v>70672</v>
      </c>
      <c r="B420" s="148" t="s">
        <v>449</v>
      </c>
      <c r="C420" s="149" t="s">
        <v>43</v>
      </c>
      <c r="D420" s="150">
        <v>140.3</v>
      </c>
      <c r="E420" s="151">
        <v>48.88</v>
      </c>
      <c r="F420" s="151">
        <v>189.18</v>
      </c>
    </row>
    <row r="421" spans="1:6" ht="12.75">
      <c r="A421" s="147">
        <v>70673</v>
      </c>
      <c r="B421" s="148" t="s">
        <v>450</v>
      </c>
      <c r="C421" s="149" t="s">
        <v>43</v>
      </c>
      <c r="D421" s="150">
        <v>274.79</v>
      </c>
      <c r="E421" s="151">
        <v>56.21</v>
      </c>
      <c r="F421" s="151">
        <v>331</v>
      </c>
    </row>
    <row r="422" spans="1:6" ht="12.75">
      <c r="A422" s="147">
        <v>70674</v>
      </c>
      <c r="B422" s="148" t="s">
        <v>451</v>
      </c>
      <c r="C422" s="149" t="s">
        <v>43</v>
      </c>
      <c r="D422" s="152">
        <v>1189.69</v>
      </c>
      <c r="E422" s="151">
        <v>61.1</v>
      </c>
      <c r="F422" s="153">
        <v>1250.79</v>
      </c>
    </row>
    <row r="423" spans="1:6" ht="12.75">
      <c r="A423" s="147">
        <v>70680</v>
      </c>
      <c r="B423" s="148" t="s">
        <v>452</v>
      </c>
      <c r="C423" s="149" t="s">
        <v>43</v>
      </c>
      <c r="D423" s="150">
        <v>1</v>
      </c>
      <c r="E423" s="151">
        <v>3.67</v>
      </c>
      <c r="F423" s="151">
        <v>4.67</v>
      </c>
    </row>
    <row r="424" spans="1:6" ht="12.75">
      <c r="A424" s="147">
        <v>70681</v>
      </c>
      <c r="B424" s="148" t="s">
        <v>453</v>
      </c>
      <c r="C424" s="149" t="s">
        <v>43</v>
      </c>
      <c r="D424" s="150">
        <v>1.9</v>
      </c>
      <c r="E424" s="151">
        <v>3.67</v>
      </c>
      <c r="F424" s="151">
        <v>5.57</v>
      </c>
    </row>
    <row r="425" spans="1:6" ht="12.75">
      <c r="A425" s="147">
        <v>70682</v>
      </c>
      <c r="B425" s="148" t="s">
        <v>454</v>
      </c>
      <c r="C425" s="149" t="s">
        <v>43</v>
      </c>
      <c r="D425" s="150">
        <v>2.11</v>
      </c>
      <c r="E425" s="151">
        <v>3.67</v>
      </c>
      <c r="F425" s="151">
        <v>5.78</v>
      </c>
    </row>
    <row r="426" spans="1:6" ht="12.75">
      <c r="A426" s="147">
        <v>70691</v>
      </c>
      <c r="B426" s="148" t="s">
        <v>455</v>
      </c>
      <c r="C426" s="149" t="s">
        <v>43</v>
      </c>
      <c r="D426" s="150">
        <v>0.89</v>
      </c>
      <c r="E426" s="151">
        <v>3.67</v>
      </c>
      <c r="F426" s="151">
        <v>4.56</v>
      </c>
    </row>
    <row r="427" spans="1:6" ht="12.75">
      <c r="A427" s="147">
        <v>70692</v>
      </c>
      <c r="B427" s="148" t="s">
        <v>456</v>
      </c>
      <c r="C427" s="149" t="s">
        <v>43</v>
      </c>
      <c r="D427" s="150">
        <v>1.71</v>
      </c>
      <c r="E427" s="151">
        <v>3.67</v>
      </c>
      <c r="F427" s="151">
        <v>5.38</v>
      </c>
    </row>
    <row r="428" spans="1:6" ht="12.75">
      <c r="A428" s="147">
        <v>70695</v>
      </c>
      <c r="B428" s="148" t="s">
        <v>457</v>
      </c>
      <c r="C428" s="149" t="s">
        <v>43</v>
      </c>
      <c r="D428" s="150">
        <v>186.66</v>
      </c>
      <c r="E428" s="151">
        <v>21.24</v>
      </c>
      <c r="F428" s="151">
        <v>207.9</v>
      </c>
    </row>
    <row r="429" spans="1:6" ht="12.75">
      <c r="A429" s="147">
        <v>70696</v>
      </c>
      <c r="B429" s="148" t="s">
        <v>458</v>
      </c>
      <c r="C429" s="149" t="s">
        <v>43</v>
      </c>
      <c r="D429" s="150">
        <v>315.91</v>
      </c>
      <c r="E429" s="151">
        <v>33.49</v>
      </c>
      <c r="F429" s="151">
        <v>349.4</v>
      </c>
    </row>
    <row r="430" spans="1:6" ht="12.75">
      <c r="A430" s="147">
        <v>70697</v>
      </c>
      <c r="B430" s="148" t="s">
        <v>459</v>
      </c>
      <c r="C430" s="149" t="s">
        <v>43</v>
      </c>
      <c r="D430" s="150">
        <v>315.91</v>
      </c>
      <c r="E430" s="151">
        <v>33.49</v>
      </c>
      <c r="F430" s="151">
        <v>349.4</v>
      </c>
    </row>
    <row r="431" spans="1:6" ht="12.75">
      <c r="A431" s="147">
        <v>70698</v>
      </c>
      <c r="B431" s="148" t="s">
        <v>460</v>
      </c>
      <c r="C431" s="149" t="s">
        <v>43</v>
      </c>
      <c r="D431" s="150">
        <v>486.1</v>
      </c>
      <c r="E431" s="151">
        <v>52.35</v>
      </c>
      <c r="F431" s="151">
        <v>538.45</v>
      </c>
    </row>
    <row r="432" spans="1:6" ht="12.75">
      <c r="A432" s="147">
        <v>70699</v>
      </c>
      <c r="B432" s="148" t="s">
        <v>461</v>
      </c>
      <c r="C432" s="149" t="s">
        <v>43</v>
      </c>
      <c r="D432" s="150">
        <v>483.1</v>
      </c>
      <c r="E432" s="151">
        <v>52.35</v>
      </c>
      <c r="F432" s="151">
        <v>535.45</v>
      </c>
    </row>
    <row r="433" spans="1:6" ht="12.75">
      <c r="A433" s="147">
        <v>70700</v>
      </c>
      <c r="B433" s="148" t="s">
        <v>462</v>
      </c>
      <c r="C433" s="149" t="s">
        <v>43</v>
      </c>
      <c r="D433" s="150">
        <v>82.57</v>
      </c>
      <c r="E433" s="151">
        <v>48.88</v>
      </c>
      <c r="F433" s="151">
        <v>131.45</v>
      </c>
    </row>
    <row r="434" spans="1:6" ht="12.75">
      <c r="A434" s="147">
        <v>70701</v>
      </c>
      <c r="B434" s="148" t="s">
        <v>463</v>
      </c>
      <c r="C434" s="149" t="s">
        <v>43</v>
      </c>
      <c r="D434" s="150">
        <v>99</v>
      </c>
      <c r="E434" s="151">
        <v>48.88</v>
      </c>
      <c r="F434" s="151">
        <v>147.88</v>
      </c>
    </row>
    <row r="435" spans="1:6" ht="12.75">
      <c r="A435" s="147">
        <v>70702</v>
      </c>
      <c r="B435" s="148" t="s">
        <v>464</v>
      </c>
      <c r="C435" s="149" t="s">
        <v>43</v>
      </c>
      <c r="D435" s="150">
        <v>85.49</v>
      </c>
      <c r="E435" s="151">
        <v>48.88</v>
      </c>
      <c r="F435" s="151">
        <v>134.37</v>
      </c>
    </row>
    <row r="436" spans="1:6" ht="12.75">
      <c r="A436" s="147">
        <v>70703</v>
      </c>
      <c r="B436" s="148" t="s">
        <v>465</v>
      </c>
      <c r="C436" s="149" t="s">
        <v>43</v>
      </c>
      <c r="D436" s="150">
        <v>100.39</v>
      </c>
      <c r="E436" s="151">
        <v>48.88</v>
      </c>
      <c r="F436" s="151">
        <v>149.27</v>
      </c>
    </row>
    <row r="437" spans="1:6" ht="12.75">
      <c r="A437" s="147">
        <v>70704</v>
      </c>
      <c r="B437" s="148" t="s">
        <v>466</v>
      </c>
      <c r="C437" s="149" t="s">
        <v>43</v>
      </c>
      <c r="D437" s="150">
        <v>288.64</v>
      </c>
      <c r="E437" s="151">
        <v>61.1</v>
      </c>
      <c r="F437" s="151">
        <v>349.74</v>
      </c>
    </row>
    <row r="438" spans="1:6" ht="12.75">
      <c r="A438" s="147">
        <v>70705</v>
      </c>
      <c r="B438" s="148" t="s">
        <v>467</v>
      </c>
      <c r="C438" s="149" t="s">
        <v>43</v>
      </c>
      <c r="D438" s="150">
        <v>263.59</v>
      </c>
      <c r="E438" s="151">
        <v>61.1</v>
      </c>
      <c r="F438" s="151">
        <v>324.69</v>
      </c>
    </row>
    <row r="439" spans="1:6" ht="12.75">
      <c r="A439" s="147">
        <v>70707</v>
      </c>
      <c r="B439" s="148" t="s">
        <v>468</v>
      </c>
      <c r="C439" s="149" t="s">
        <v>43</v>
      </c>
      <c r="D439" s="150">
        <v>40.06</v>
      </c>
      <c r="E439" s="151">
        <v>97.76</v>
      </c>
      <c r="F439" s="151">
        <v>137.82</v>
      </c>
    </row>
    <row r="440" spans="1:6" ht="12.75">
      <c r="A440" s="147">
        <v>70708</v>
      </c>
      <c r="B440" s="148" t="s">
        <v>469</v>
      </c>
      <c r="C440" s="149" t="s">
        <v>43</v>
      </c>
      <c r="D440" s="150">
        <v>31.3</v>
      </c>
      <c r="E440" s="151">
        <v>73.32</v>
      </c>
      <c r="F440" s="151">
        <v>104.62</v>
      </c>
    </row>
    <row r="441" spans="1:6" ht="18">
      <c r="A441" s="142" t="s">
        <v>27</v>
      </c>
      <c r="B441" s="142" t="s">
        <v>28</v>
      </c>
      <c r="C441" s="143" t="s">
        <v>29</v>
      </c>
      <c r="D441" s="144" t="s">
        <v>30</v>
      </c>
      <c r="E441" s="145" t="s">
        <v>31</v>
      </c>
      <c r="F441" s="145" t="s">
        <v>32</v>
      </c>
    </row>
    <row r="442" spans="1:6" ht="12.75" customHeight="1">
      <c r="A442" s="147">
        <v>70709</v>
      </c>
      <c r="B442" s="148" t="s">
        <v>470</v>
      </c>
      <c r="C442" s="149" t="s">
        <v>43</v>
      </c>
      <c r="D442" s="150">
        <v>8.18</v>
      </c>
      <c r="E442" s="151">
        <v>20.33</v>
      </c>
      <c r="F442" s="151">
        <v>28.51</v>
      </c>
    </row>
    <row r="443" spans="1:6" ht="12.75">
      <c r="A443" s="147">
        <v>70710</v>
      </c>
      <c r="B443" s="148" t="s">
        <v>471</v>
      </c>
      <c r="C443" s="149" t="s">
        <v>43</v>
      </c>
      <c r="D443" s="150">
        <v>30.5</v>
      </c>
      <c r="E443" s="151">
        <v>69.58</v>
      </c>
      <c r="F443" s="151">
        <v>100.08</v>
      </c>
    </row>
    <row r="444" spans="1:6" ht="12.75">
      <c r="A444" s="147">
        <v>70711</v>
      </c>
      <c r="B444" s="148" t="s">
        <v>472</v>
      </c>
      <c r="C444" s="149" t="s">
        <v>43</v>
      </c>
      <c r="D444" s="150">
        <v>33.95</v>
      </c>
      <c r="E444" s="151">
        <v>96.17</v>
      </c>
      <c r="F444" s="151">
        <v>130.12</v>
      </c>
    </row>
    <row r="445" spans="1:6" ht="12.75">
      <c r="A445" s="147">
        <v>70712</v>
      </c>
      <c r="B445" s="148" t="s">
        <v>473</v>
      </c>
      <c r="C445" s="149" t="s">
        <v>43</v>
      </c>
      <c r="D445" s="150">
        <v>57.41</v>
      </c>
      <c r="E445" s="151">
        <v>183.17</v>
      </c>
      <c r="F445" s="151">
        <v>240.58</v>
      </c>
    </row>
    <row r="446" spans="1:6" ht="12.75">
      <c r="A446" s="147">
        <v>70713</v>
      </c>
      <c r="B446" s="148" t="s">
        <v>474</v>
      </c>
      <c r="C446" s="149" t="s">
        <v>43</v>
      </c>
      <c r="D446" s="150">
        <v>26.38</v>
      </c>
      <c r="E446" s="151">
        <v>75.43</v>
      </c>
      <c r="F446" s="151">
        <v>101.81</v>
      </c>
    </row>
    <row r="447" spans="1:6" ht="12.75">
      <c r="A447" s="147">
        <v>70714</v>
      </c>
      <c r="B447" s="148" t="s">
        <v>475</v>
      </c>
      <c r="C447" s="149" t="s">
        <v>43</v>
      </c>
      <c r="D447" s="150">
        <v>39.39</v>
      </c>
      <c r="E447" s="151">
        <v>114.35</v>
      </c>
      <c r="F447" s="151">
        <v>153.74</v>
      </c>
    </row>
    <row r="448" spans="1:6" ht="12.75">
      <c r="A448" s="147">
        <v>70715</v>
      </c>
      <c r="B448" s="148" t="s">
        <v>476</v>
      </c>
      <c r="C448" s="149" t="s">
        <v>43</v>
      </c>
      <c r="D448" s="150">
        <v>56.99</v>
      </c>
      <c r="E448" s="151">
        <v>159.29</v>
      </c>
      <c r="F448" s="151">
        <v>216.28</v>
      </c>
    </row>
    <row r="449" spans="1:6" ht="12.75">
      <c r="A449" s="147">
        <v>70716</v>
      </c>
      <c r="B449" s="148" t="s">
        <v>477</v>
      </c>
      <c r="C449" s="149" t="s">
        <v>43</v>
      </c>
      <c r="D449" s="150">
        <v>65.53</v>
      </c>
      <c r="E449" s="151">
        <v>186.95</v>
      </c>
      <c r="F449" s="151">
        <v>252.48</v>
      </c>
    </row>
    <row r="450" spans="1:6" ht="12.75">
      <c r="A450" s="147">
        <v>70720</v>
      </c>
      <c r="B450" s="148" t="s">
        <v>478</v>
      </c>
      <c r="C450" s="149" t="s">
        <v>43</v>
      </c>
      <c r="D450" s="150">
        <v>75.26</v>
      </c>
      <c r="E450" s="151">
        <v>19.43</v>
      </c>
      <c r="F450" s="151">
        <v>94.69</v>
      </c>
    </row>
    <row r="451" spans="1:6" ht="12.75">
      <c r="A451" s="147">
        <v>70725</v>
      </c>
      <c r="B451" s="148" t="s">
        <v>479</v>
      </c>
      <c r="C451" s="149" t="s">
        <v>43</v>
      </c>
      <c r="D451" s="150">
        <v>139.15</v>
      </c>
      <c r="E451" s="151">
        <v>21.24</v>
      </c>
      <c r="F451" s="151">
        <v>160.39</v>
      </c>
    </row>
    <row r="452" spans="1:6" ht="12.75">
      <c r="A452" s="147">
        <v>70740</v>
      </c>
      <c r="B452" s="148" t="s">
        <v>480</v>
      </c>
      <c r="C452" s="149" t="s">
        <v>43</v>
      </c>
      <c r="D452" s="150">
        <v>4.28</v>
      </c>
      <c r="E452" s="151">
        <v>9.29</v>
      </c>
      <c r="F452" s="151">
        <v>13.57</v>
      </c>
    </row>
    <row r="453" spans="1:6" ht="12.75">
      <c r="A453" s="147">
        <v>70741</v>
      </c>
      <c r="B453" s="148" t="s">
        <v>481</v>
      </c>
      <c r="C453" s="149" t="s">
        <v>43</v>
      </c>
      <c r="D453" s="150">
        <v>7.52</v>
      </c>
      <c r="E453" s="151">
        <v>9.29</v>
      </c>
      <c r="F453" s="151">
        <v>16.81</v>
      </c>
    </row>
    <row r="454" spans="1:6" ht="12.75">
      <c r="A454" s="147">
        <v>70742</v>
      </c>
      <c r="B454" s="148" t="s">
        <v>482</v>
      </c>
      <c r="C454" s="149" t="s">
        <v>43</v>
      </c>
      <c r="D454" s="150">
        <v>4.61</v>
      </c>
      <c r="E454" s="151">
        <v>9.45</v>
      </c>
      <c r="F454" s="151">
        <v>14.06</v>
      </c>
    </row>
    <row r="455" spans="1:6" ht="12.75">
      <c r="A455" s="147">
        <v>70743</v>
      </c>
      <c r="B455" s="148" t="s">
        <v>483</v>
      </c>
      <c r="C455" s="149" t="s">
        <v>43</v>
      </c>
      <c r="D455" s="150">
        <v>9.14</v>
      </c>
      <c r="E455" s="151">
        <v>9.45</v>
      </c>
      <c r="F455" s="151">
        <v>18.59</v>
      </c>
    </row>
    <row r="456" spans="1:6" ht="12.75">
      <c r="A456" s="147">
        <v>70744</v>
      </c>
      <c r="B456" s="148" t="s">
        <v>484</v>
      </c>
      <c r="C456" s="149" t="s">
        <v>43</v>
      </c>
      <c r="D456" s="150">
        <v>22.83</v>
      </c>
      <c r="E456" s="151">
        <v>15.92</v>
      </c>
      <c r="F456" s="151">
        <v>38.75</v>
      </c>
    </row>
    <row r="457" spans="1:6" ht="12.75">
      <c r="A457" s="147">
        <v>70745</v>
      </c>
      <c r="B457" s="148" t="s">
        <v>485</v>
      </c>
      <c r="C457" s="149" t="s">
        <v>43</v>
      </c>
      <c r="D457" s="150">
        <v>41.15</v>
      </c>
      <c r="E457" s="151">
        <v>9.29</v>
      </c>
      <c r="F457" s="151">
        <v>50.44</v>
      </c>
    </row>
    <row r="458" spans="1:6" ht="12.75">
      <c r="A458" s="147">
        <v>70746</v>
      </c>
      <c r="B458" s="148" t="s">
        <v>486</v>
      </c>
      <c r="C458" s="149" t="s">
        <v>43</v>
      </c>
      <c r="D458" s="150">
        <v>48.28</v>
      </c>
      <c r="E458" s="151">
        <v>9.29</v>
      </c>
      <c r="F458" s="151">
        <v>57.57</v>
      </c>
    </row>
    <row r="459" spans="1:6" ht="12.75">
      <c r="A459" s="147">
        <v>70747</v>
      </c>
      <c r="B459" s="148" t="s">
        <v>487</v>
      </c>
      <c r="C459" s="149" t="s">
        <v>43</v>
      </c>
      <c r="D459" s="150">
        <v>35.01</v>
      </c>
      <c r="E459" s="151">
        <v>9.45</v>
      </c>
      <c r="F459" s="151">
        <v>44.46</v>
      </c>
    </row>
    <row r="460" spans="1:6" ht="12.75">
      <c r="A460" s="147">
        <v>70748</v>
      </c>
      <c r="B460" s="148" t="s">
        <v>488</v>
      </c>
      <c r="C460" s="149" t="s">
        <v>43</v>
      </c>
      <c r="D460" s="150">
        <v>52.67</v>
      </c>
      <c r="E460" s="151">
        <v>9.45</v>
      </c>
      <c r="F460" s="151">
        <v>62.12</v>
      </c>
    </row>
    <row r="461" spans="1:6" ht="12.75">
      <c r="A461" s="147">
        <v>70749</v>
      </c>
      <c r="B461" s="148" t="s">
        <v>489</v>
      </c>
      <c r="C461" s="149" t="s">
        <v>43</v>
      </c>
      <c r="D461" s="150">
        <v>60.36</v>
      </c>
      <c r="E461" s="151">
        <v>15.92</v>
      </c>
      <c r="F461" s="151">
        <v>76.28</v>
      </c>
    </row>
    <row r="462" spans="1:6" ht="12.75">
      <c r="A462" s="147">
        <v>70760</v>
      </c>
      <c r="B462" s="148" t="s">
        <v>490</v>
      </c>
      <c r="C462" s="149" t="s">
        <v>161</v>
      </c>
      <c r="D462" s="150">
        <v>2.42</v>
      </c>
      <c r="E462" s="151">
        <v>1.71</v>
      </c>
      <c r="F462" s="151">
        <v>4.13</v>
      </c>
    </row>
    <row r="463" spans="1:6" ht="12.75">
      <c r="A463" s="147">
        <v>70761</v>
      </c>
      <c r="B463" s="148" t="s">
        <v>491</v>
      </c>
      <c r="C463" s="149" t="s">
        <v>161</v>
      </c>
      <c r="D463" s="150">
        <v>5.25</v>
      </c>
      <c r="E463" s="151">
        <v>1.71</v>
      </c>
      <c r="F463" s="151">
        <v>6.96</v>
      </c>
    </row>
    <row r="464" spans="1:6" ht="12.75">
      <c r="A464" s="147">
        <v>70762</v>
      </c>
      <c r="B464" s="148" t="s">
        <v>492</v>
      </c>
      <c r="C464" s="149" t="s">
        <v>161</v>
      </c>
      <c r="D464" s="150">
        <v>9.86</v>
      </c>
      <c r="E464" s="151">
        <v>1.71</v>
      </c>
      <c r="F464" s="151">
        <v>11.57</v>
      </c>
    </row>
    <row r="465" spans="1:6" ht="12.75">
      <c r="A465" s="147">
        <v>70763</v>
      </c>
      <c r="B465" s="148" t="s">
        <v>493</v>
      </c>
      <c r="C465" s="149" t="s">
        <v>161</v>
      </c>
      <c r="D465" s="150">
        <v>11.5</v>
      </c>
      <c r="E465" s="151">
        <v>2.45</v>
      </c>
      <c r="F465" s="151">
        <v>13.95</v>
      </c>
    </row>
    <row r="466" spans="1:6" ht="12.75">
      <c r="A466" s="147">
        <v>70764</v>
      </c>
      <c r="B466" s="148" t="s">
        <v>494</v>
      </c>
      <c r="C466" s="149" t="s">
        <v>161</v>
      </c>
      <c r="D466" s="150">
        <v>14.77</v>
      </c>
      <c r="E466" s="151">
        <v>9.77</v>
      </c>
      <c r="F466" s="151">
        <v>24.54</v>
      </c>
    </row>
    <row r="467" spans="1:6" ht="12.75">
      <c r="A467" s="147">
        <v>70765</v>
      </c>
      <c r="B467" s="148" t="s">
        <v>495</v>
      </c>
      <c r="C467" s="149" t="s">
        <v>161</v>
      </c>
      <c r="D467" s="150">
        <v>21.1</v>
      </c>
      <c r="E467" s="151">
        <v>9.77</v>
      </c>
      <c r="F467" s="151">
        <v>30.87</v>
      </c>
    </row>
    <row r="468" spans="1:6" ht="12.75">
      <c r="A468" s="147">
        <v>70769</v>
      </c>
      <c r="B468" s="148" t="s">
        <v>496</v>
      </c>
      <c r="C468" s="149" t="s">
        <v>43</v>
      </c>
      <c r="D468" s="150">
        <v>1.51</v>
      </c>
      <c r="E468" s="151">
        <v>0</v>
      </c>
      <c r="F468" s="151">
        <v>1.51</v>
      </c>
    </row>
    <row r="469" spans="1:6" ht="12.75">
      <c r="A469" s="147">
        <v>70771</v>
      </c>
      <c r="B469" s="148" t="s">
        <v>497</v>
      </c>
      <c r="C469" s="149" t="s">
        <v>339</v>
      </c>
      <c r="D469" s="150">
        <v>58</v>
      </c>
      <c r="E469" s="151">
        <v>2.45</v>
      </c>
      <c r="F469" s="151">
        <v>60.45</v>
      </c>
    </row>
    <row r="470" spans="1:6" ht="12.75">
      <c r="A470" s="147">
        <v>70772</v>
      </c>
      <c r="B470" s="148" t="s">
        <v>498</v>
      </c>
      <c r="C470" s="149" t="s">
        <v>43</v>
      </c>
      <c r="D470" s="150">
        <v>9.88</v>
      </c>
      <c r="E470" s="151">
        <v>0</v>
      </c>
      <c r="F470" s="151">
        <v>9.88</v>
      </c>
    </row>
    <row r="471" spans="1:6" ht="12.75">
      <c r="A471" s="147">
        <v>70776</v>
      </c>
      <c r="B471" s="148" t="s">
        <v>499</v>
      </c>
      <c r="C471" s="149" t="s">
        <v>43</v>
      </c>
      <c r="D471" s="150">
        <v>321.98</v>
      </c>
      <c r="E471" s="151">
        <v>88.83</v>
      </c>
      <c r="F471" s="151">
        <v>410.81</v>
      </c>
    </row>
    <row r="472" spans="1:6" ht="12.75">
      <c r="A472" s="147">
        <v>70777</v>
      </c>
      <c r="B472" s="148" t="s">
        <v>500</v>
      </c>
      <c r="C472" s="149" t="s">
        <v>43</v>
      </c>
      <c r="D472" s="150">
        <v>425.34</v>
      </c>
      <c r="E472" s="151">
        <v>88.83</v>
      </c>
      <c r="F472" s="151">
        <v>514.17</v>
      </c>
    </row>
    <row r="473" spans="1:6" ht="12.75">
      <c r="A473" s="147">
        <v>70778</v>
      </c>
      <c r="B473" s="148" t="s">
        <v>501</v>
      </c>
      <c r="C473" s="149" t="s">
        <v>43</v>
      </c>
      <c r="D473" s="150">
        <v>317.98</v>
      </c>
      <c r="E473" s="151">
        <v>88.83</v>
      </c>
      <c r="F473" s="151">
        <v>406.81</v>
      </c>
    </row>
    <row r="474" spans="1:6" ht="12.75">
      <c r="A474" s="147">
        <v>70779</v>
      </c>
      <c r="B474" s="148" t="s">
        <v>502</v>
      </c>
      <c r="C474" s="149" t="s">
        <v>43</v>
      </c>
      <c r="D474" s="150">
        <v>353.43</v>
      </c>
      <c r="E474" s="151">
        <v>88.83</v>
      </c>
      <c r="F474" s="151">
        <v>442.26</v>
      </c>
    </row>
    <row r="475" spans="1:6" ht="12.75">
      <c r="A475" s="147">
        <v>70790</v>
      </c>
      <c r="B475" s="148" t="s">
        <v>503</v>
      </c>
      <c r="C475" s="149" t="s">
        <v>43</v>
      </c>
      <c r="D475" s="150">
        <v>182.57</v>
      </c>
      <c r="E475" s="151">
        <v>24.44</v>
      </c>
      <c r="F475" s="151">
        <v>207.01</v>
      </c>
    </row>
    <row r="476" spans="1:6" ht="12.75">
      <c r="A476" s="147">
        <v>70791</v>
      </c>
      <c r="B476" s="148" t="s">
        <v>504</v>
      </c>
      <c r="C476" s="149" t="s">
        <v>43</v>
      </c>
      <c r="D476" s="150">
        <v>186.36</v>
      </c>
      <c r="E476" s="151">
        <v>36.66</v>
      </c>
      <c r="F476" s="151">
        <v>223.02</v>
      </c>
    </row>
    <row r="477" spans="1:6" ht="12.75">
      <c r="A477" s="147">
        <v>70820</v>
      </c>
      <c r="B477" s="148" t="s">
        <v>505</v>
      </c>
      <c r="C477" s="149" t="s">
        <v>43</v>
      </c>
      <c r="D477" s="150">
        <v>95</v>
      </c>
      <c r="E477" s="151">
        <v>29.33</v>
      </c>
      <c r="F477" s="151">
        <v>124.33</v>
      </c>
    </row>
    <row r="478" spans="1:6" ht="12.75">
      <c r="A478" s="147">
        <v>70821</v>
      </c>
      <c r="B478" s="148" t="s">
        <v>506</v>
      </c>
      <c r="C478" s="149" t="s">
        <v>43</v>
      </c>
      <c r="D478" s="150">
        <v>117.23</v>
      </c>
      <c r="E478" s="151">
        <v>31.77</v>
      </c>
      <c r="F478" s="151">
        <v>149</v>
      </c>
    </row>
    <row r="479" spans="1:6" ht="12.75">
      <c r="A479" s="147">
        <v>70822</v>
      </c>
      <c r="B479" s="148" t="s">
        <v>507</v>
      </c>
      <c r="C479" s="149" t="s">
        <v>43</v>
      </c>
      <c r="D479" s="150">
        <v>112.5</v>
      </c>
      <c r="E479" s="151">
        <v>34.21</v>
      </c>
      <c r="F479" s="151">
        <v>146.71</v>
      </c>
    </row>
    <row r="480" spans="1:6" ht="12.75">
      <c r="A480" s="147">
        <v>70823</v>
      </c>
      <c r="B480" s="148" t="s">
        <v>508</v>
      </c>
      <c r="C480" s="149" t="s">
        <v>43</v>
      </c>
      <c r="D480" s="150">
        <v>250</v>
      </c>
      <c r="E480" s="151">
        <v>36.66</v>
      </c>
      <c r="F480" s="151">
        <v>286.66</v>
      </c>
    </row>
    <row r="481" spans="1:6" ht="12.75">
      <c r="A481" s="147">
        <v>70835</v>
      </c>
      <c r="B481" s="148" t="s">
        <v>509</v>
      </c>
      <c r="C481" s="149" t="s">
        <v>43</v>
      </c>
      <c r="D481" s="150">
        <v>317.98</v>
      </c>
      <c r="E481" s="151">
        <v>88.83</v>
      </c>
      <c r="F481" s="151">
        <v>406.81</v>
      </c>
    </row>
    <row r="482" spans="1:6" ht="12.75">
      <c r="A482" s="147">
        <v>70836</v>
      </c>
      <c r="B482" s="148" t="s">
        <v>510</v>
      </c>
      <c r="C482" s="149" t="s">
        <v>43</v>
      </c>
      <c r="D482" s="150">
        <v>317.98</v>
      </c>
      <c r="E482" s="151">
        <v>88.83</v>
      </c>
      <c r="F482" s="151">
        <v>406.81</v>
      </c>
    </row>
    <row r="483" spans="1:6" ht="12.75">
      <c r="A483" s="147">
        <v>70837</v>
      </c>
      <c r="B483" s="148" t="s">
        <v>511</v>
      </c>
      <c r="C483" s="149" t="s">
        <v>43</v>
      </c>
      <c r="D483" s="150">
        <v>317.98</v>
      </c>
      <c r="E483" s="151">
        <v>88.83</v>
      </c>
      <c r="F483" s="151">
        <v>406.81</v>
      </c>
    </row>
    <row r="484" spans="1:6" ht="12.75">
      <c r="A484" s="147">
        <v>70838</v>
      </c>
      <c r="B484" s="148" t="s">
        <v>512</v>
      </c>
      <c r="C484" s="149" t="s">
        <v>43</v>
      </c>
      <c r="D484" s="150">
        <v>317.98</v>
      </c>
      <c r="E484" s="151">
        <v>88.83</v>
      </c>
      <c r="F484" s="151">
        <v>406.81</v>
      </c>
    </row>
    <row r="485" spans="1:6" ht="12.75">
      <c r="A485" s="147">
        <v>70839</v>
      </c>
      <c r="B485" s="148" t="s">
        <v>513</v>
      </c>
      <c r="C485" s="149" t="s">
        <v>43</v>
      </c>
      <c r="D485" s="150">
        <v>317.98</v>
      </c>
      <c r="E485" s="151">
        <v>88.83</v>
      </c>
      <c r="F485" s="151">
        <v>406.81</v>
      </c>
    </row>
    <row r="486" spans="1:6" ht="12.75">
      <c r="A486" s="147">
        <v>70840</v>
      </c>
      <c r="B486" s="148" t="s">
        <v>514</v>
      </c>
      <c r="C486" s="149" t="s">
        <v>43</v>
      </c>
      <c r="D486" s="150">
        <v>492.68</v>
      </c>
      <c r="E486" s="151">
        <v>88.83</v>
      </c>
      <c r="F486" s="151">
        <v>581.51</v>
      </c>
    </row>
    <row r="487" spans="1:6" ht="12.75">
      <c r="A487" s="147">
        <v>70842</v>
      </c>
      <c r="B487" s="148" t="s">
        <v>515</v>
      </c>
      <c r="C487" s="149" t="s">
        <v>43</v>
      </c>
      <c r="D487" s="150">
        <v>529.68</v>
      </c>
      <c r="E487" s="151">
        <v>88.83</v>
      </c>
      <c r="F487" s="151">
        <v>618.51</v>
      </c>
    </row>
    <row r="488" spans="1:6" ht="12.75">
      <c r="A488" s="147">
        <v>70845</v>
      </c>
      <c r="B488" s="148" t="s">
        <v>516</v>
      </c>
      <c r="C488" s="149" t="s">
        <v>43</v>
      </c>
      <c r="D488" s="150">
        <v>62.55</v>
      </c>
      <c r="E488" s="151">
        <v>56.21</v>
      </c>
      <c r="F488" s="151">
        <v>118.76</v>
      </c>
    </row>
    <row r="489" spans="1:6" ht="12.75">
      <c r="A489" s="147">
        <v>70857</v>
      </c>
      <c r="B489" s="148" t="s">
        <v>517</v>
      </c>
      <c r="C489" s="149" t="s">
        <v>43</v>
      </c>
      <c r="D489" s="150">
        <v>99.53</v>
      </c>
      <c r="E489" s="151">
        <v>61.1</v>
      </c>
      <c r="F489" s="151">
        <v>160.63</v>
      </c>
    </row>
    <row r="490" spans="1:6" ht="12.75">
      <c r="A490" s="147">
        <v>70858</v>
      </c>
      <c r="B490" s="148" t="s">
        <v>518</v>
      </c>
      <c r="C490" s="149" t="s">
        <v>43</v>
      </c>
      <c r="D490" s="150">
        <v>99.53</v>
      </c>
      <c r="E490" s="151">
        <v>65.99</v>
      </c>
      <c r="F490" s="151">
        <v>165.52</v>
      </c>
    </row>
    <row r="491" spans="1:6" ht="12.75">
      <c r="A491" s="147">
        <v>70859</v>
      </c>
      <c r="B491" s="148" t="s">
        <v>519</v>
      </c>
      <c r="C491" s="149" t="s">
        <v>43</v>
      </c>
      <c r="D491" s="150">
        <v>139.33</v>
      </c>
      <c r="E491" s="151">
        <v>70.87</v>
      </c>
      <c r="F491" s="151">
        <v>210.2</v>
      </c>
    </row>
    <row r="492" spans="1:6" ht="12.75">
      <c r="A492" s="147">
        <v>70860</v>
      </c>
      <c r="B492" s="148" t="s">
        <v>520</v>
      </c>
      <c r="C492" s="149" t="s">
        <v>43</v>
      </c>
      <c r="D492" s="150">
        <v>187</v>
      </c>
      <c r="E492" s="151">
        <v>75.77</v>
      </c>
      <c r="F492" s="151">
        <v>262.77</v>
      </c>
    </row>
    <row r="493" spans="1:6" ht="12.75">
      <c r="A493" s="147">
        <v>70861</v>
      </c>
      <c r="B493" s="148" t="s">
        <v>521</v>
      </c>
      <c r="C493" s="149" t="s">
        <v>43</v>
      </c>
      <c r="D493" s="150">
        <v>243</v>
      </c>
      <c r="E493" s="151">
        <v>80.65</v>
      </c>
      <c r="F493" s="151">
        <v>323.65</v>
      </c>
    </row>
    <row r="494" spans="1:6" ht="12.75">
      <c r="A494" s="147">
        <v>70862</v>
      </c>
      <c r="B494" s="148" t="s">
        <v>522</v>
      </c>
      <c r="C494" s="149" t="s">
        <v>43</v>
      </c>
      <c r="D494" s="150">
        <v>438.87</v>
      </c>
      <c r="E494" s="151">
        <v>90.43</v>
      </c>
      <c r="F494" s="151">
        <v>529.3</v>
      </c>
    </row>
    <row r="495" spans="1:6" ht="12.75">
      <c r="A495" s="147">
        <v>70880</v>
      </c>
      <c r="B495" s="148" t="s">
        <v>523</v>
      </c>
      <c r="C495" s="149" t="s">
        <v>43</v>
      </c>
      <c r="D495" s="150">
        <v>218.87</v>
      </c>
      <c r="E495" s="151">
        <v>85.54</v>
      </c>
      <c r="F495" s="151">
        <v>304.41</v>
      </c>
    </row>
    <row r="496" spans="1:6" ht="12.75">
      <c r="A496" s="147">
        <v>70890</v>
      </c>
      <c r="B496" s="148" t="s">
        <v>524</v>
      </c>
      <c r="C496" s="149" t="s">
        <v>43</v>
      </c>
      <c r="D496" s="150">
        <v>61.05</v>
      </c>
      <c r="E496" s="151">
        <v>56.21</v>
      </c>
      <c r="F496" s="151">
        <v>117.26</v>
      </c>
    </row>
    <row r="497" spans="1:6" ht="12.75">
      <c r="A497" s="147">
        <v>70891</v>
      </c>
      <c r="B497" s="148" t="s">
        <v>525</v>
      </c>
      <c r="C497" s="149" t="s">
        <v>43</v>
      </c>
      <c r="D497" s="150">
        <v>61.05</v>
      </c>
      <c r="E497" s="151">
        <v>61.1</v>
      </c>
      <c r="F497" s="151">
        <v>122.15</v>
      </c>
    </row>
    <row r="498" spans="1:6" ht="12.75">
      <c r="A498" s="147">
        <v>70892</v>
      </c>
      <c r="B498" s="148" t="s">
        <v>526</v>
      </c>
      <c r="C498" s="149" t="s">
        <v>43</v>
      </c>
      <c r="D498" s="150">
        <v>61.97</v>
      </c>
      <c r="E498" s="151">
        <v>65.99</v>
      </c>
      <c r="F498" s="151">
        <v>127.96</v>
      </c>
    </row>
    <row r="499" spans="1:6" ht="12.75">
      <c r="A499" s="147">
        <v>70893</v>
      </c>
      <c r="B499" s="148" t="s">
        <v>527</v>
      </c>
      <c r="C499" s="149" t="s">
        <v>43</v>
      </c>
      <c r="D499" s="150">
        <v>89.5</v>
      </c>
      <c r="E499" s="151">
        <v>70.87</v>
      </c>
      <c r="F499" s="151">
        <v>160.37</v>
      </c>
    </row>
    <row r="500" spans="1:6" ht="12.75">
      <c r="A500" s="147">
        <v>70894</v>
      </c>
      <c r="B500" s="148" t="s">
        <v>528</v>
      </c>
      <c r="C500" s="149" t="s">
        <v>43</v>
      </c>
      <c r="D500" s="150">
        <v>149.84</v>
      </c>
      <c r="E500" s="151">
        <v>75.77</v>
      </c>
      <c r="F500" s="151">
        <v>225.61</v>
      </c>
    </row>
    <row r="501" spans="1:6" ht="12.75">
      <c r="A501" s="147">
        <v>70910</v>
      </c>
      <c r="B501" s="148" t="s">
        <v>529</v>
      </c>
      <c r="C501" s="149" t="s">
        <v>43</v>
      </c>
      <c r="D501" s="150">
        <v>0.59</v>
      </c>
      <c r="E501" s="151">
        <v>0</v>
      </c>
      <c r="F501" s="151">
        <v>0.59</v>
      </c>
    </row>
    <row r="502" spans="1:6" ht="12.75">
      <c r="A502" s="147">
        <v>70911</v>
      </c>
      <c r="B502" s="148" t="s">
        <v>530</v>
      </c>
      <c r="C502" s="149" t="s">
        <v>43</v>
      </c>
      <c r="D502" s="150">
        <v>1.22</v>
      </c>
      <c r="E502" s="151">
        <v>0</v>
      </c>
      <c r="F502" s="151">
        <v>1.22</v>
      </c>
    </row>
    <row r="503" spans="1:6" ht="12.75">
      <c r="A503" s="147">
        <v>70920</v>
      </c>
      <c r="B503" s="148" t="s">
        <v>531</v>
      </c>
      <c r="C503" s="149" t="s">
        <v>43</v>
      </c>
      <c r="D503" s="150">
        <v>13.94</v>
      </c>
      <c r="E503" s="151">
        <v>4.89</v>
      </c>
      <c r="F503" s="151">
        <v>18.83</v>
      </c>
    </row>
    <row r="504" spans="1:6" ht="12.75">
      <c r="A504" s="147">
        <v>70921</v>
      </c>
      <c r="B504" s="148" t="s">
        <v>532</v>
      </c>
      <c r="C504" s="149" t="s">
        <v>43</v>
      </c>
      <c r="D504" s="150">
        <v>14.76</v>
      </c>
      <c r="E504" s="151">
        <v>4.89</v>
      </c>
      <c r="F504" s="151">
        <v>19.65</v>
      </c>
    </row>
    <row r="505" spans="1:6" ht="12.75">
      <c r="A505" s="147">
        <v>70922</v>
      </c>
      <c r="B505" s="148" t="s">
        <v>533</v>
      </c>
      <c r="C505" s="149" t="s">
        <v>43</v>
      </c>
      <c r="D505" s="150">
        <v>17.42</v>
      </c>
      <c r="E505" s="151">
        <v>4.89</v>
      </c>
      <c r="F505" s="151">
        <v>22.31</v>
      </c>
    </row>
    <row r="506" spans="1:6" ht="12.75">
      <c r="A506" s="147">
        <v>70935</v>
      </c>
      <c r="B506" s="148" t="s">
        <v>534</v>
      </c>
      <c r="C506" s="149" t="s">
        <v>43</v>
      </c>
      <c r="D506" s="150">
        <v>3.59</v>
      </c>
      <c r="E506" s="151">
        <v>4.4</v>
      </c>
      <c r="F506" s="151">
        <v>7.99</v>
      </c>
    </row>
    <row r="507" spans="1:6" ht="12.75">
      <c r="A507" s="147">
        <v>70936</v>
      </c>
      <c r="B507" s="148" t="s">
        <v>535</v>
      </c>
      <c r="C507" s="149" t="s">
        <v>43</v>
      </c>
      <c r="D507" s="150">
        <v>3.59</v>
      </c>
      <c r="E507" s="151">
        <v>4.4</v>
      </c>
      <c r="F507" s="151">
        <v>7.99</v>
      </c>
    </row>
    <row r="508" spans="1:6" ht="12.75">
      <c r="A508" s="147">
        <v>70945</v>
      </c>
      <c r="B508" s="148" t="s">
        <v>536</v>
      </c>
      <c r="C508" s="149" t="s">
        <v>43</v>
      </c>
      <c r="D508" s="150">
        <v>3.59</v>
      </c>
      <c r="E508" s="151">
        <v>6.36</v>
      </c>
      <c r="F508" s="151">
        <v>9.95</v>
      </c>
    </row>
    <row r="509" spans="1:6" ht="12.75">
      <c r="A509" s="147">
        <v>70946</v>
      </c>
      <c r="B509" s="148" t="s">
        <v>537</v>
      </c>
      <c r="C509" s="149" t="s">
        <v>43</v>
      </c>
      <c r="D509" s="150">
        <v>3.59</v>
      </c>
      <c r="E509" s="151">
        <v>6.36</v>
      </c>
      <c r="F509" s="151">
        <v>9.95</v>
      </c>
    </row>
    <row r="510" spans="1:6" ht="12.75">
      <c r="A510" s="147">
        <v>70950</v>
      </c>
      <c r="B510" s="148" t="s">
        <v>538</v>
      </c>
      <c r="C510" s="149" t="s">
        <v>43</v>
      </c>
      <c r="D510" s="150">
        <v>3.59</v>
      </c>
      <c r="E510" s="151">
        <v>4.4</v>
      </c>
      <c r="F510" s="151">
        <v>7.99</v>
      </c>
    </row>
    <row r="511" spans="1:6" ht="12.75">
      <c r="A511" s="147">
        <v>70951</v>
      </c>
      <c r="B511" s="148" t="s">
        <v>539</v>
      </c>
      <c r="C511" s="149" t="s">
        <v>43</v>
      </c>
      <c r="D511" s="150">
        <v>3.59</v>
      </c>
      <c r="E511" s="151">
        <v>4.4</v>
      </c>
      <c r="F511" s="151">
        <v>7.99</v>
      </c>
    </row>
    <row r="512" spans="1:6" ht="12.75">
      <c r="A512" s="147">
        <v>70960</v>
      </c>
      <c r="B512" s="148" t="s">
        <v>540</v>
      </c>
      <c r="C512" s="149" t="s">
        <v>43</v>
      </c>
      <c r="D512" s="150">
        <v>3.59</v>
      </c>
      <c r="E512" s="151">
        <v>6.36</v>
      </c>
      <c r="F512" s="151">
        <v>9.95</v>
      </c>
    </row>
    <row r="513" spans="1:6" ht="12.75">
      <c r="A513" s="147">
        <v>70961</v>
      </c>
      <c r="B513" s="148" t="s">
        <v>541</v>
      </c>
      <c r="C513" s="149" t="s">
        <v>43</v>
      </c>
      <c r="D513" s="150">
        <v>3.59</v>
      </c>
      <c r="E513" s="151">
        <v>6.36</v>
      </c>
      <c r="F513" s="151">
        <v>9.95</v>
      </c>
    </row>
    <row r="514" spans="1:6" ht="12.75">
      <c r="A514" s="147">
        <v>70970</v>
      </c>
      <c r="B514" s="148" t="s">
        <v>542</v>
      </c>
      <c r="C514" s="149" t="s">
        <v>43</v>
      </c>
      <c r="D514" s="150">
        <v>3.59</v>
      </c>
      <c r="E514" s="151">
        <v>6.36</v>
      </c>
      <c r="F514" s="151">
        <v>9.95</v>
      </c>
    </row>
    <row r="515" spans="1:6" ht="12.75">
      <c r="A515" s="147">
        <v>70971</v>
      </c>
      <c r="B515" s="148" t="s">
        <v>543</v>
      </c>
      <c r="C515" s="149" t="s">
        <v>43</v>
      </c>
      <c r="D515" s="150">
        <v>3.59</v>
      </c>
      <c r="E515" s="151">
        <v>6.36</v>
      </c>
      <c r="F515" s="151">
        <v>9.95</v>
      </c>
    </row>
    <row r="516" spans="1:6" ht="12.75">
      <c r="A516" s="147">
        <v>70980</v>
      </c>
      <c r="B516" s="148" t="s">
        <v>544</v>
      </c>
      <c r="C516" s="149" t="s">
        <v>43</v>
      </c>
      <c r="D516" s="150">
        <v>3.59</v>
      </c>
      <c r="E516" s="151">
        <v>6.36</v>
      </c>
      <c r="F516" s="151">
        <v>9.95</v>
      </c>
    </row>
    <row r="517" spans="1:6" ht="18">
      <c r="A517" s="142" t="s">
        <v>27</v>
      </c>
      <c r="B517" s="142" t="s">
        <v>28</v>
      </c>
      <c r="C517" s="143" t="s">
        <v>29</v>
      </c>
      <c r="D517" s="144" t="s">
        <v>30</v>
      </c>
      <c r="E517" s="145" t="s">
        <v>31</v>
      </c>
      <c r="F517" s="145" t="s">
        <v>32</v>
      </c>
    </row>
    <row r="518" spans="1:6" ht="12.75" customHeight="1">
      <c r="A518" s="147">
        <v>70981</v>
      </c>
      <c r="B518" s="148" t="s">
        <v>545</v>
      </c>
      <c r="C518" s="149" t="s">
        <v>43</v>
      </c>
      <c r="D518" s="150">
        <v>3.59</v>
      </c>
      <c r="E518" s="151">
        <v>6.36</v>
      </c>
      <c r="F518" s="151">
        <v>9.95</v>
      </c>
    </row>
    <row r="519" spans="1:6" ht="12.75">
      <c r="A519" s="147">
        <v>70985</v>
      </c>
      <c r="B519" s="148" t="s">
        <v>546</v>
      </c>
      <c r="C519" s="149" t="s">
        <v>43</v>
      </c>
      <c r="D519" s="150">
        <v>3.59</v>
      </c>
      <c r="E519" s="151">
        <v>10.27</v>
      </c>
      <c r="F519" s="151">
        <v>13.86</v>
      </c>
    </row>
    <row r="520" spans="1:6" ht="12.75">
      <c r="A520" s="147">
        <v>70986</v>
      </c>
      <c r="B520" s="148" t="s">
        <v>547</v>
      </c>
      <c r="C520" s="149" t="s">
        <v>43</v>
      </c>
      <c r="D520" s="150">
        <v>3.59</v>
      </c>
      <c r="E520" s="151">
        <v>8.31</v>
      </c>
      <c r="F520" s="151">
        <v>11.9</v>
      </c>
    </row>
    <row r="521" spans="1:6" ht="12.75">
      <c r="A521" s="147">
        <v>70990</v>
      </c>
      <c r="B521" s="148" t="s">
        <v>548</v>
      </c>
      <c r="C521" s="149" t="s">
        <v>43</v>
      </c>
      <c r="D521" s="150">
        <v>3.59</v>
      </c>
      <c r="E521" s="151">
        <v>8.31</v>
      </c>
      <c r="F521" s="151">
        <v>11.9</v>
      </c>
    </row>
    <row r="522" spans="1:6" ht="12.75">
      <c r="A522" s="147">
        <v>70991</v>
      </c>
      <c r="B522" s="148" t="s">
        <v>549</v>
      </c>
      <c r="C522" s="149" t="s">
        <v>43</v>
      </c>
      <c r="D522" s="150">
        <v>3.59</v>
      </c>
      <c r="E522" s="151">
        <v>8.31</v>
      </c>
      <c r="F522" s="151">
        <v>11.9</v>
      </c>
    </row>
    <row r="523" spans="1:6" ht="12.75">
      <c r="A523" s="147">
        <v>70995</v>
      </c>
      <c r="B523" s="148" t="s">
        <v>550</v>
      </c>
      <c r="C523" s="149" t="s">
        <v>43</v>
      </c>
      <c r="D523" s="150">
        <v>3.59</v>
      </c>
      <c r="E523" s="151">
        <v>8.31</v>
      </c>
      <c r="F523" s="151">
        <v>11.9</v>
      </c>
    </row>
    <row r="524" spans="1:6" ht="12.75">
      <c r="A524" s="147">
        <v>70996</v>
      </c>
      <c r="B524" s="148" t="s">
        <v>551</v>
      </c>
      <c r="C524" s="149" t="s">
        <v>43</v>
      </c>
      <c r="D524" s="150">
        <v>3.59</v>
      </c>
      <c r="E524" s="151">
        <v>8.31</v>
      </c>
      <c r="F524" s="151">
        <v>11.9</v>
      </c>
    </row>
    <row r="525" spans="1:6" ht="12.75">
      <c r="A525" s="147">
        <v>71000</v>
      </c>
      <c r="B525" s="148" t="s">
        <v>552</v>
      </c>
      <c r="C525" s="149" t="s">
        <v>43</v>
      </c>
      <c r="D525" s="150">
        <v>3.59</v>
      </c>
      <c r="E525" s="151">
        <v>10.27</v>
      </c>
      <c r="F525" s="151">
        <v>13.86</v>
      </c>
    </row>
    <row r="526" spans="1:6" ht="12.75">
      <c r="A526" s="147">
        <v>71001</v>
      </c>
      <c r="B526" s="148" t="s">
        <v>553</v>
      </c>
      <c r="C526" s="149" t="s">
        <v>43</v>
      </c>
      <c r="D526" s="150">
        <v>3.59</v>
      </c>
      <c r="E526" s="151">
        <v>10.27</v>
      </c>
      <c r="F526" s="151">
        <v>13.86</v>
      </c>
    </row>
    <row r="527" spans="1:6" ht="12.75">
      <c r="A527" s="147">
        <v>71010</v>
      </c>
      <c r="B527" s="148" t="s">
        <v>554</v>
      </c>
      <c r="C527" s="149" t="s">
        <v>43</v>
      </c>
      <c r="D527" s="150">
        <v>3.59</v>
      </c>
      <c r="E527" s="151">
        <v>12.22</v>
      </c>
      <c r="F527" s="151">
        <v>15.81</v>
      </c>
    </row>
    <row r="528" spans="1:6" ht="12.75">
      <c r="A528" s="147">
        <v>71011</v>
      </c>
      <c r="B528" s="148" t="s">
        <v>555</v>
      </c>
      <c r="C528" s="149" t="s">
        <v>43</v>
      </c>
      <c r="D528" s="150">
        <v>3.59</v>
      </c>
      <c r="E528" s="151">
        <v>12.22</v>
      </c>
      <c r="F528" s="151">
        <v>15.81</v>
      </c>
    </row>
    <row r="529" spans="1:6" ht="12.75">
      <c r="A529" s="147">
        <v>71016</v>
      </c>
      <c r="B529" s="148" t="s">
        <v>556</v>
      </c>
      <c r="C529" s="149" t="s">
        <v>339</v>
      </c>
      <c r="D529" s="150">
        <v>1.75</v>
      </c>
      <c r="E529" s="151">
        <v>9.77</v>
      </c>
      <c r="F529" s="151">
        <v>11.52</v>
      </c>
    </row>
    <row r="530" spans="1:6" ht="12.75">
      <c r="A530" s="147">
        <v>71020</v>
      </c>
      <c r="B530" s="148" t="s">
        <v>557</v>
      </c>
      <c r="C530" s="149" t="s">
        <v>43</v>
      </c>
      <c r="D530" s="150">
        <v>2.6</v>
      </c>
      <c r="E530" s="151">
        <v>11</v>
      </c>
      <c r="F530" s="151">
        <v>13.6</v>
      </c>
    </row>
    <row r="531" spans="1:6" ht="12.75">
      <c r="A531" s="147">
        <v>71026</v>
      </c>
      <c r="B531" s="148" t="s">
        <v>558</v>
      </c>
      <c r="C531" s="149" t="s">
        <v>43</v>
      </c>
      <c r="D531" s="150">
        <v>0.85</v>
      </c>
      <c r="E531" s="151">
        <v>0.71</v>
      </c>
      <c r="F531" s="151">
        <v>1.56</v>
      </c>
    </row>
    <row r="532" spans="1:6" ht="12.75">
      <c r="A532" s="147">
        <v>71030</v>
      </c>
      <c r="B532" s="148" t="s">
        <v>559</v>
      </c>
      <c r="C532" s="149" t="s">
        <v>43</v>
      </c>
      <c r="D532" s="150">
        <v>1.71</v>
      </c>
      <c r="E532" s="151">
        <v>3.67</v>
      </c>
      <c r="F532" s="151">
        <v>5.38</v>
      </c>
    </row>
    <row r="533" spans="1:6" ht="12.75">
      <c r="A533" s="147">
        <v>71031</v>
      </c>
      <c r="B533" s="148" t="s">
        <v>560</v>
      </c>
      <c r="C533" s="149" t="s">
        <v>43</v>
      </c>
      <c r="D533" s="150">
        <v>1.71</v>
      </c>
      <c r="E533" s="151">
        <v>3.67</v>
      </c>
      <c r="F533" s="151">
        <v>5.38</v>
      </c>
    </row>
    <row r="534" spans="1:6" ht="12.75">
      <c r="A534" s="147">
        <v>71032</v>
      </c>
      <c r="B534" s="148" t="s">
        <v>561</v>
      </c>
      <c r="C534" s="149" t="s">
        <v>43</v>
      </c>
      <c r="D534" s="150">
        <v>2.14</v>
      </c>
      <c r="E534" s="151">
        <v>4.89</v>
      </c>
      <c r="F534" s="151">
        <v>7.03</v>
      </c>
    </row>
    <row r="535" spans="1:6" ht="12.75">
      <c r="A535" s="147">
        <v>71033</v>
      </c>
      <c r="B535" s="148" t="s">
        <v>562</v>
      </c>
      <c r="C535" s="149" t="s">
        <v>43</v>
      </c>
      <c r="D535" s="150">
        <v>2.66</v>
      </c>
      <c r="E535" s="151">
        <v>4.89</v>
      </c>
      <c r="F535" s="151">
        <v>7.55</v>
      </c>
    </row>
    <row r="536" spans="1:6" ht="12.75">
      <c r="A536" s="147">
        <v>71034</v>
      </c>
      <c r="B536" s="148" t="s">
        <v>563</v>
      </c>
      <c r="C536" s="149" t="s">
        <v>43</v>
      </c>
      <c r="D536" s="150">
        <v>3.08</v>
      </c>
      <c r="E536" s="151">
        <v>7.33</v>
      </c>
      <c r="F536" s="151">
        <v>10.41</v>
      </c>
    </row>
    <row r="537" spans="1:6" ht="12.75">
      <c r="A537" s="147">
        <v>71035</v>
      </c>
      <c r="B537" s="148" t="s">
        <v>564</v>
      </c>
      <c r="C537" s="149" t="s">
        <v>43</v>
      </c>
      <c r="D537" s="150">
        <v>3.81</v>
      </c>
      <c r="E537" s="151">
        <v>7.33</v>
      </c>
      <c r="F537" s="151">
        <v>11.14</v>
      </c>
    </row>
    <row r="538" spans="1:6" ht="12.75">
      <c r="A538" s="147">
        <v>71036</v>
      </c>
      <c r="B538" s="148" t="s">
        <v>565</v>
      </c>
      <c r="C538" s="149" t="s">
        <v>43</v>
      </c>
      <c r="D538" s="150">
        <v>4.86</v>
      </c>
      <c r="E538" s="151">
        <v>9.77</v>
      </c>
      <c r="F538" s="151">
        <v>14.63</v>
      </c>
    </row>
    <row r="539" spans="1:6" ht="12.75">
      <c r="A539" s="147">
        <v>71037</v>
      </c>
      <c r="B539" s="148" t="s">
        <v>566</v>
      </c>
      <c r="C539" s="149" t="s">
        <v>43</v>
      </c>
      <c r="D539" s="150">
        <v>6.67</v>
      </c>
      <c r="E539" s="151">
        <v>9.77</v>
      </c>
      <c r="F539" s="151">
        <v>16.44</v>
      </c>
    </row>
    <row r="540" spans="1:6" ht="12.75">
      <c r="A540" s="147">
        <v>71038</v>
      </c>
      <c r="B540" s="148" t="s">
        <v>567</v>
      </c>
      <c r="C540" s="149" t="s">
        <v>43</v>
      </c>
      <c r="D540" s="150">
        <v>10.2</v>
      </c>
      <c r="E540" s="151">
        <v>12.22</v>
      </c>
      <c r="F540" s="151">
        <v>22.42</v>
      </c>
    </row>
    <row r="541" spans="1:6" ht="12.75">
      <c r="A541" s="147">
        <v>71039</v>
      </c>
      <c r="B541" s="148" t="s">
        <v>568</v>
      </c>
      <c r="C541" s="149" t="s">
        <v>43</v>
      </c>
      <c r="D541" s="150">
        <v>10.45</v>
      </c>
      <c r="E541" s="151">
        <v>12.22</v>
      </c>
      <c r="F541" s="151">
        <v>22.67</v>
      </c>
    </row>
    <row r="542" spans="1:6" ht="12.75">
      <c r="A542" s="147">
        <v>71040</v>
      </c>
      <c r="B542" s="148" t="s">
        <v>569</v>
      </c>
      <c r="C542" s="149" t="s">
        <v>43</v>
      </c>
      <c r="D542" s="150">
        <v>12.17</v>
      </c>
      <c r="E542" s="151">
        <v>14.67</v>
      </c>
      <c r="F542" s="151">
        <v>26.84</v>
      </c>
    </row>
    <row r="543" spans="1:6" ht="12.75">
      <c r="A543" s="147">
        <v>71041</v>
      </c>
      <c r="B543" s="148" t="s">
        <v>570</v>
      </c>
      <c r="C543" s="149" t="s">
        <v>43</v>
      </c>
      <c r="D543" s="150">
        <v>17.82</v>
      </c>
      <c r="E543" s="151">
        <v>14.67</v>
      </c>
      <c r="F543" s="151">
        <v>32.49</v>
      </c>
    </row>
    <row r="544" spans="1:6" ht="12.75">
      <c r="A544" s="147">
        <v>71060</v>
      </c>
      <c r="B544" s="148" t="s">
        <v>571</v>
      </c>
      <c r="C544" s="149" t="s">
        <v>43</v>
      </c>
      <c r="D544" s="150">
        <v>52.9</v>
      </c>
      <c r="E544" s="151">
        <v>48.88</v>
      </c>
      <c r="F544" s="151">
        <v>101.78</v>
      </c>
    </row>
    <row r="545" spans="1:6" ht="12.75">
      <c r="A545" s="147">
        <v>71061</v>
      </c>
      <c r="B545" s="148" t="s">
        <v>572</v>
      </c>
      <c r="C545" s="149" t="s">
        <v>43</v>
      </c>
      <c r="D545" s="150">
        <v>54.7</v>
      </c>
      <c r="E545" s="151">
        <v>51.33</v>
      </c>
      <c r="F545" s="151">
        <v>106.03</v>
      </c>
    </row>
    <row r="546" spans="1:6" ht="12.75">
      <c r="A546" s="147">
        <v>71062</v>
      </c>
      <c r="B546" s="148" t="s">
        <v>573</v>
      </c>
      <c r="C546" s="149" t="s">
        <v>43</v>
      </c>
      <c r="D546" s="150">
        <v>57.8</v>
      </c>
      <c r="E546" s="151">
        <v>53.77</v>
      </c>
      <c r="F546" s="151">
        <v>111.57</v>
      </c>
    </row>
    <row r="547" spans="1:6" ht="12.75">
      <c r="A547" s="147">
        <v>71063</v>
      </c>
      <c r="B547" s="148" t="s">
        <v>574</v>
      </c>
      <c r="C547" s="149" t="s">
        <v>43</v>
      </c>
      <c r="D547" s="150">
        <v>68.75</v>
      </c>
      <c r="E547" s="151">
        <v>56.21</v>
      </c>
      <c r="F547" s="151">
        <v>124.96</v>
      </c>
    </row>
    <row r="548" spans="1:6" ht="12.75">
      <c r="A548" s="147">
        <v>71064</v>
      </c>
      <c r="B548" s="148" t="s">
        <v>575</v>
      </c>
      <c r="C548" s="149" t="s">
        <v>43</v>
      </c>
      <c r="D548" s="150">
        <v>109.1</v>
      </c>
      <c r="E548" s="151">
        <v>58.65</v>
      </c>
      <c r="F548" s="151">
        <v>167.75</v>
      </c>
    </row>
    <row r="549" spans="1:6" ht="12.75">
      <c r="A549" s="147">
        <v>71070</v>
      </c>
      <c r="B549" s="148" t="s">
        <v>576</v>
      </c>
      <c r="C549" s="149" t="s">
        <v>43</v>
      </c>
      <c r="D549" s="150">
        <v>201.4</v>
      </c>
      <c r="E549" s="151">
        <v>61.1</v>
      </c>
      <c r="F549" s="151">
        <v>262.5</v>
      </c>
    </row>
    <row r="550" spans="1:6" ht="12.75">
      <c r="A550" s="147">
        <v>71071</v>
      </c>
      <c r="B550" s="148" t="s">
        <v>577</v>
      </c>
      <c r="C550" s="149" t="s">
        <v>43</v>
      </c>
      <c r="D550" s="150">
        <v>290.7</v>
      </c>
      <c r="E550" s="151">
        <v>63.55</v>
      </c>
      <c r="F550" s="151">
        <v>354.25</v>
      </c>
    </row>
    <row r="551" spans="1:6" ht="12.75">
      <c r="A551" s="147">
        <v>71072</v>
      </c>
      <c r="B551" s="148" t="s">
        <v>578</v>
      </c>
      <c r="C551" s="149" t="s">
        <v>43</v>
      </c>
      <c r="D551" s="150">
        <v>420.49</v>
      </c>
      <c r="E551" s="151">
        <v>65.99</v>
      </c>
      <c r="F551" s="151">
        <v>486.48</v>
      </c>
    </row>
    <row r="552" spans="1:6" ht="12.75">
      <c r="A552" s="147">
        <v>71100</v>
      </c>
      <c r="B552" s="148" t="s">
        <v>579</v>
      </c>
      <c r="C552" s="149" t="s">
        <v>43</v>
      </c>
      <c r="D552" s="150">
        <v>0.75</v>
      </c>
      <c r="E552" s="151">
        <v>2.45</v>
      </c>
      <c r="F552" s="151">
        <v>3.2</v>
      </c>
    </row>
    <row r="553" spans="1:6" ht="12.75">
      <c r="A553" s="147">
        <v>71101</v>
      </c>
      <c r="B553" s="148" t="s">
        <v>580</v>
      </c>
      <c r="C553" s="149" t="s">
        <v>43</v>
      </c>
      <c r="D553" s="150">
        <v>0.75</v>
      </c>
      <c r="E553" s="151">
        <v>2.45</v>
      </c>
      <c r="F553" s="151">
        <v>3.2</v>
      </c>
    </row>
    <row r="554" spans="1:6" ht="12.75">
      <c r="A554" s="147">
        <v>71110</v>
      </c>
      <c r="B554" s="148" t="s">
        <v>581</v>
      </c>
      <c r="C554" s="149" t="s">
        <v>43</v>
      </c>
      <c r="D554" s="150">
        <v>74.62</v>
      </c>
      <c r="E554" s="151">
        <v>11.24</v>
      </c>
      <c r="F554" s="151">
        <v>85.86</v>
      </c>
    </row>
    <row r="555" spans="1:6" ht="12.75">
      <c r="A555" s="147">
        <v>71111</v>
      </c>
      <c r="B555" s="148" t="s">
        <v>582</v>
      </c>
      <c r="C555" s="149" t="s">
        <v>43</v>
      </c>
      <c r="D555" s="150">
        <v>15.22</v>
      </c>
      <c r="E555" s="151">
        <v>4.89</v>
      </c>
      <c r="F555" s="151">
        <v>20.11</v>
      </c>
    </row>
    <row r="556" spans="1:6" ht="12.75">
      <c r="A556" s="147">
        <v>71115</v>
      </c>
      <c r="B556" s="148" t="s">
        <v>583</v>
      </c>
      <c r="C556" s="149" t="s">
        <v>43</v>
      </c>
      <c r="D556" s="150">
        <v>9.85</v>
      </c>
      <c r="E556" s="151">
        <v>3.91</v>
      </c>
      <c r="F556" s="151">
        <v>13.76</v>
      </c>
    </row>
    <row r="557" spans="1:6" ht="12.75">
      <c r="A557" s="147">
        <v>71120</v>
      </c>
      <c r="B557" s="148" t="s">
        <v>584</v>
      </c>
      <c r="C557" s="149" t="s">
        <v>43</v>
      </c>
      <c r="D557" s="150">
        <v>1.83</v>
      </c>
      <c r="E557" s="151">
        <v>2.45</v>
      </c>
      <c r="F557" s="151">
        <v>4.28</v>
      </c>
    </row>
    <row r="558" spans="1:6" ht="12.75">
      <c r="A558" s="147">
        <v>71121</v>
      </c>
      <c r="B558" s="148" t="s">
        <v>585</v>
      </c>
      <c r="C558" s="149" t="s">
        <v>43</v>
      </c>
      <c r="D558" s="150">
        <v>1.9</v>
      </c>
      <c r="E558" s="151">
        <v>3.17</v>
      </c>
      <c r="F558" s="151">
        <v>5.07</v>
      </c>
    </row>
    <row r="559" spans="1:6" ht="12.75">
      <c r="A559" s="147">
        <v>71122</v>
      </c>
      <c r="B559" s="148" t="s">
        <v>586</v>
      </c>
      <c r="C559" s="149" t="s">
        <v>43</v>
      </c>
      <c r="D559" s="150">
        <v>2.95</v>
      </c>
      <c r="E559" s="151">
        <v>3.43</v>
      </c>
      <c r="F559" s="151">
        <v>6.38</v>
      </c>
    </row>
    <row r="560" spans="1:6" ht="12.75">
      <c r="A560" s="147">
        <v>71123</v>
      </c>
      <c r="B560" s="148" t="s">
        <v>587</v>
      </c>
      <c r="C560" s="149" t="s">
        <v>43</v>
      </c>
      <c r="D560" s="150">
        <v>7.46</v>
      </c>
      <c r="E560" s="151">
        <v>7.33</v>
      </c>
      <c r="F560" s="151">
        <v>14.79</v>
      </c>
    </row>
    <row r="561" spans="1:6" ht="12.75">
      <c r="A561" s="147">
        <v>71124</v>
      </c>
      <c r="B561" s="148" t="s">
        <v>588</v>
      </c>
      <c r="C561" s="149" t="s">
        <v>43</v>
      </c>
      <c r="D561" s="150">
        <v>7.65</v>
      </c>
      <c r="E561" s="151">
        <v>8.55</v>
      </c>
      <c r="F561" s="151">
        <v>16.2</v>
      </c>
    </row>
    <row r="562" spans="1:6" ht="12.75">
      <c r="A562" s="147">
        <v>71125</v>
      </c>
      <c r="B562" s="148" t="s">
        <v>589</v>
      </c>
      <c r="C562" s="149" t="s">
        <v>43</v>
      </c>
      <c r="D562" s="150">
        <v>13.1</v>
      </c>
      <c r="E562" s="151">
        <v>11.48</v>
      </c>
      <c r="F562" s="151">
        <v>24.58</v>
      </c>
    </row>
    <row r="563" spans="1:6" ht="12.75">
      <c r="A563" s="147">
        <v>71126</v>
      </c>
      <c r="B563" s="148" t="s">
        <v>590</v>
      </c>
      <c r="C563" s="149" t="s">
        <v>43</v>
      </c>
      <c r="D563" s="150">
        <v>24.97</v>
      </c>
      <c r="E563" s="151">
        <v>24.44</v>
      </c>
      <c r="F563" s="151">
        <v>49.41</v>
      </c>
    </row>
    <row r="564" spans="1:6" ht="12.75">
      <c r="A564" s="147">
        <v>71127</v>
      </c>
      <c r="B564" s="148" t="s">
        <v>591</v>
      </c>
      <c r="C564" s="149" t="s">
        <v>43</v>
      </c>
      <c r="D564" s="150">
        <v>42.73</v>
      </c>
      <c r="E564" s="151">
        <v>36.66</v>
      </c>
      <c r="F564" s="151">
        <v>79.39</v>
      </c>
    </row>
    <row r="565" spans="1:6" ht="12.75">
      <c r="A565" s="147">
        <v>71128</v>
      </c>
      <c r="B565" s="148" t="s">
        <v>592</v>
      </c>
      <c r="C565" s="149" t="s">
        <v>43</v>
      </c>
      <c r="D565" s="150">
        <v>67.89</v>
      </c>
      <c r="E565" s="151">
        <v>43.99</v>
      </c>
      <c r="F565" s="151">
        <v>111.88</v>
      </c>
    </row>
    <row r="566" spans="1:6" ht="12.75">
      <c r="A566" s="147">
        <v>71140</v>
      </c>
      <c r="B566" s="148" t="s">
        <v>593</v>
      </c>
      <c r="C566" s="149" t="s">
        <v>43</v>
      </c>
      <c r="D566" s="150">
        <v>0.9</v>
      </c>
      <c r="E566" s="151">
        <v>1.71</v>
      </c>
      <c r="F566" s="151">
        <v>2.61</v>
      </c>
    </row>
    <row r="567" spans="1:6" ht="12.75">
      <c r="A567" s="147">
        <v>71141</v>
      </c>
      <c r="B567" s="148" t="s">
        <v>594</v>
      </c>
      <c r="C567" s="149" t="s">
        <v>43</v>
      </c>
      <c r="D567" s="150">
        <v>1.2</v>
      </c>
      <c r="E567" s="151">
        <v>2.45</v>
      </c>
      <c r="F567" s="151">
        <v>3.65</v>
      </c>
    </row>
    <row r="568" spans="1:6" ht="12.75">
      <c r="A568" s="147">
        <v>71142</v>
      </c>
      <c r="B568" s="148" t="s">
        <v>595</v>
      </c>
      <c r="C568" s="149" t="s">
        <v>43</v>
      </c>
      <c r="D568" s="150">
        <v>1.54</v>
      </c>
      <c r="E568" s="151">
        <v>3.17</v>
      </c>
      <c r="F568" s="151">
        <v>4.71</v>
      </c>
    </row>
    <row r="569" spans="1:6" ht="12.75">
      <c r="A569" s="147">
        <v>71143</v>
      </c>
      <c r="B569" s="148" t="s">
        <v>596</v>
      </c>
      <c r="C569" s="149" t="s">
        <v>43</v>
      </c>
      <c r="D569" s="150">
        <v>3.21</v>
      </c>
      <c r="E569" s="151">
        <v>4.89</v>
      </c>
      <c r="F569" s="151">
        <v>8.1</v>
      </c>
    </row>
    <row r="570" spans="1:6" ht="12.75">
      <c r="A570" s="147">
        <v>71144</v>
      </c>
      <c r="B570" s="148" t="s">
        <v>597</v>
      </c>
      <c r="C570" s="149" t="s">
        <v>43</v>
      </c>
      <c r="D570" s="150">
        <v>3.15</v>
      </c>
      <c r="E570" s="151">
        <v>9.47</v>
      </c>
      <c r="F570" s="151">
        <v>12.62</v>
      </c>
    </row>
    <row r="571" spans="1:6" ht="12.75">
      <c r="A571" s="147">
        <v>71145</v>
      </c>
      <c r="B571" s="148" t="s">
        <v>598</v>
      </c>
      <c r="C571" s="149" t="s">
        <v>43</v>
      </c>
      <c r="D571" s="150">
        <v>4.5</v>
      </c>
      <c r="E571" s="151">
        <v>9.29</v>
      </c>
      <c r="F571" s="151">
        <v>13.79</v>
      </c>
    </row>
    <row r="572" spans="1:6" ht="12.75">
      <c r="A572" s="147">
        <v>71146</v>
      </c>
      <c r="B572" s="148" t="s">
        <v>599</v>
      </c>
      <c r="C572" s="149" t="s">
        <v>43</v>
      </c>
      <c r="D572" s="150">
        <v>12.91</v>
      </c>
      <c r="E572" s="151">
        <v>19.55</v>
      </c>
      <c r="F572" s="151">
        <v>32.46</v>
      </c>
    </row>
    <row r="573" spans="1:6" ht="12.75">
      <c r="A573" s="147">
        <v>71147</v>
      </c>
      <c r="B573" s="148" t="s">
        <v>600</v>
      </c>
      <c r="C573" s="149" t="s">
        <v>43</v>
      </c>
      <c r="D573" s="150">
        <v>17.43</v>
      </c>
      <c r="E573" s="151">
        <v>24.44</v>
      </c>
      <c r="F573" s="151">
        <v>41.87</v>
      </c>
    </row>
    <row r="574" spans="1:6" ht="12.75">
      <c r="A574" s="147">
        <v>71148</v>
      </c>
      <c r="B574" s="148" t="s">
        <v>601</v>
      </c>
      <c r="C574" s="149" t="s">
        <v>43</v>
      </c>
      <c r="D574" s="150">
        <v>29.72</v>
      </c>
      <c r="E574" s="151">
        <v>29.33</v>
      </c>
      <c r="F574" s="151">
        <v>59.05</v>
      </c>
    </row>
    <row r="575" spans="1:6" ht="12.75">
      <c r="A575" s="147">
        <v>71150</v>
      </c>
      <c r="B575" s="148" t="s">
        <v>602</v>
      </c>
      <c r="C575" s="149" t="s">
        <v>43</v>
      </c>
      <c r="D575" s="150">
        <v>3.11</v>
      </c>
      <c r="E575" s="151">
        <v>2.45</v>
      </c>
      <c r="F575" s="151">
        <v>5.56</v>
      </c>
    </row>
    <row r="576" spans="1:6" ht="12.75">
      <c r="A576" s="147">
        <v>71151</v>
      </c>
      <c r="B576" s="148" t="s">
        <v>603</v>
      </c>
      <c r="C576" s="149" t="s">
        <v>43</v>
      </c>
      <c r="D576" s="150">
        <v>3.18</v>
      </c>
      <c r="E576" s="151">
        <v>3.17</v>
      </c>
      <c r="F576" s="151">
        <v>6.35</v>
      </c>
    </row>
    <row r="577" spans="1:6" ht="12.75">
      <c r="A577" s="147">
        <v>71152</v>
      </c>
      <c r="B577" s="148" t="s">
        <v>604</v>
      </c>
      <c r="C577" s="149" t="s">
        <v>43</v>
      </c>
      <c r="D577" s="150">
        <v>3.65</v>
      </c>
      <c r="E577" s="151">
        <v>3.43</v>
      </c>
      <c r="F577" s="151">
        <v>7.08</v>
      </c>
    </row>
    <row r="578" spans="1:6" ht="12.75">
      <c r="A578" s="147">
        <v>71153</v>
      </c>
      <c r="B578" s="148" t="s">
        <v>605</v>
      </c>
      <c r="C578" s="149" t="s">
        <v>43</v>
      </c>
      <c r="D578" s="150">
        <v>7.89</v>
      </c>
      <c r="E578" s="151">
        <v>7.33</v>
      </c>
      <c r="F578" s="151">
        <v>15.22</v>
      </c>
    </row>
    <row r="579" spans="1:6" ht="12.75">
      <c r="A579" s="147">
        <v>71154</v>
      </c>
      <c r="B579" s="148" t="s">
        <v>606</v>
      </c>
      <c r="C579" s="149" t="s">
        <v>43</v>
      </c>
      <c r="D579" s="150">
        <v>10.17</v>
      </c>
      <c r="E579" s="151">
        <v>8.55</v>
      </c>
      <c r="F579" s="151">
        <v>18.72</v>
      </c>
    </row>
    <row r="580" spans="1:6" ht="12.75">
      <c r="A580" s="147">
        <v>71155</v>
      </c>
      <c r="B580" s="148" t="s">
        <v>607</v>
      </c>
      <c r="C580" s="149" t="s">
        <v>43</v>
      </c>
      <c r="D580" s="150">
        <v>17.49</v>
      </c>
      <c r="E580" s="151">
        <v>11.48</v>
      </c>
      <c r="F580" s="151">
        <v>28.97</v>
      </c>
    </row>
    <row r="581" spans="1:6" ht="12.75">
      <c r="A581" s="147">
        <v>71156</v>
      </c>
      <c r="B581" s="148" t="s">
        <v>608</v>
      </c>
      <c r="C581" s="149" t="s">
        <v>43</v>
      </c>
      <c r="D581" s="150">
        <v>33.19</v>
      </c>
      <c r="E581" s="151">
        <v>24.44</v>
      </c>
      <c r="F581" s="151">
        <v>57.63</v>
      </c>
    </row>
    <row r="582" spans="1:6" ht="12.75">
      <c r="A582" s="147">
        <v>71157</v>
      </c>
      <c r="B582" s="148" t="s">
        <v>609</v>
      </c>
      <c r="C582" s="149" t="s">
        <v>43</v>
      </c>
      <c r="D582" s="150">
        <v>50.44</v>
      </c>
      <c r="E582" s="151">
        <v>36.66</v>
      </c>
      <c r="F582" s="151">
        <v>87.1</v>
      </c>
    </row>
    <row r="583" spans="1:6" ht="12.75">
      <c r="A583" s="147">
        <v>71158</v>
      </c>
      <c r="B583" s="148" t="s">
        <v>610</v>
      </c>
      <c r="C583" s="149" t="s">
        <v>43</v>
      </c>
      <c r="D583" s="150">
        <v>91.66</v>
      </c>
      <c r="E583" s="151">
        <v>43.99</v>
      </c>
      <c r="F583" s="151">
        <v>135.65</v>
      </c>
    </row>
    <row r="584" spans="1:6" ht="12.75">
      <c r="A584" s="147">
        <v>71159</v>
      </c>
      <c r="B584" s="148" t="s">
        <v>611</v>
      </c>
      <c r="C584" s="149" t="s">
        <v>43</v>
      </c>
      <c r="D584" s="150">
        <v>16.24</v>
      </c>
      <c r="E584" s="151">
        <v>3.91</v>
      </c>
      <c r="F584" s="151">
        <v>20.15</v>
      </c>
    </row>
    <row r="585" spans="1:6" ht="12.75">
      <c r="A585" s="147">
        <v>71170</v>
      </c>
      <c r="B585" s="148" t="s">
        <v>612</v>
      </c>
      <c r="C585" s="149" t="s">
        <v>43</v>
      </c>
      <c r="D585" s="150">
        <v>64.7</v>
      </c>
      <c r="E585" s="151">
        <v>5.13</v>
      </c>
      <c r="F585" s="151">
        <v>69.83</v>
      </c>
    </row>
    <row r="586" spans="1:6" ht="12.75">
      <c r="A586" s="147">
        <v>71171</v>
      </c>
      <c r="B586" s="148" t="s">
        <v>613</v>
      </c>
      <c r="C586" s="149" t="s">
        <v>43</v>
      </c>
      <c r="D586" s="150">
        <v>5.87</v>
      </c>
      <c r="E586" s="151">
        <v>7.33</v>
      </c>
      <c r="F586" s="151">
        <v>13.2</v>
      </c>
    </row>
    <row r="587" spans="1:6" ht="12.75">
      <c r="A587" s="147">
        <v>71172</v>
      </c>
      <c r="B587" s="148" t="s">
        <v>614</v>
      </c>
      <c r="C587" s="149" t="s">
        <v>43</v>
      </c>
      <c r="D587" s="150">
        <v>8.56</v>
      </c>
      <c r="E587" s="151">
        <v>7.33</v>
      </c>
      <c r="F587" s="151">
        <v>15.89</v>
      </c>
    </row>
    <row r="588" spans="1:6" ht="12.75">
      <c r="A588" s="147">
        <v>71173</v>
      </c>
      <c r="B588" s="148" t="s">
        <v>615</v>
      </c>
      <c r="C588" s="149" t="s">
        <v>43</v>
      </c>
      <c r="D588" s="150">
        <v>45.2</v>
      </c>
      <c r="E588" s="151">
        <v>21.99</v>
      </c>
      <c r="F588" s="151">
        <v>67.19</v>
      </c>
    </row>
    <row r="589" spans="1:6" ht="12.75">
      <c r="A589" s="147">
        <v>71174</v>
      </c>
      <c r="B589" s="148" t="s">
        <v>616</v>
      </c>
      <c r="C589" s="149" t="s">
        <v>43</v>
      </c>
      <c r="D589" s="150">
        <v>47.4</v>
      </c>
      <c r="E589" s="151">
        <v>21.99</v>
      </c>
      <c r="F589" s="151">
        <v>69.39</v>
      </c>
    </row>
    <row r="590" spans="1:6" ht="12.75">
      <c r="A590" s="147">
        <v>71175</v>
      </c>
      <c r="B590" s="148" t="s">
        <v>617</v>
      </c>
      <c r="C590" s="149" t="s">
        <v>43</v>
      </c>
      <c r="D590" s="150">
        <v>69</v>
      </c>
      <c r="E590" s="151">
        <v>21.99</v>
      </c>
      <c r="F590" s="151">
        <v>90.99</v>
      </c>
    </row>
    <row r="591" spans="1:6" ht="12.75">
      <c r="A591" s="147">
        <v>71176</v>
      </c>
      <c r="B591" s="148" t="s">
        <v>618</v>
      </c>
      <c r="C591" s="149" t="s">
        <v>43</v>
      </c>
      <c r="D591" s="150">
        <v>202.84</v>
      </c>
      <c r="E591" s="151">
        <v>21.99</v>
      </c>
      <c r="F591" s="151">
        <v>224.83</v>
      </c>
    </row>
    <row r="592" spans="1:6" ht="12.75">
      <c r="A592" s="147">
        <v>71177</v>
      </c>
      <c r="B592" s="148" t="s">
        <v>619</v>
      </c>
      <c r="C592" s="149" t="s">
        <v>43</v>
      </c>
      <c r="D592" s="150">
        <v>223.9</v>
      </c>
      <c r="E592" s="151">
        <v>21.99</v>
      </c>
      <c r="F592" s="151">
        <v>245.89</v>
      </c>
    </row>
    <row r="593" spans="1:6" ht="18">
      <c r="A593" s="142" t="s">
        <v>27</v>
      </c>
      <c r="B593" s="142" t="s">
        <v>28</v>
      </c>
      <c r="C593" s="143" t="s">
        <v>29</v>
      </c>
      <c r="D593" s="144" t="s">
        <v>30</v>
      </c>
      <c r="E593" s="145" t="s">
        <v>31</v>
      </c>
      <c r="F593" s="145" t="s">
        <v>32</v>
      </c>
    </row>
    <row r="594" spans="1:6" ht="12.75" customHeight="1">
      <c r="A594" s="147">
        <v>71178</v>
      </c>
      <c r="B594" s="148" t="s">
        <v>620</v>
      </c>
      <c r="C594" s="149" t="s">
        <v>43</v>
      </c>
      <c r="D594" s="150">
        <v>223.9</v>
      </c>
      <c r="E594" s="151">
        <v>21.99</v>
      </c>
      <c r="F594" s="151">
        <v>245.89</v>
      </c>
    </row>
    <row r="595" spans="1:6" ht="12.75">
      <c r="A595" s="147">
        <v>71179</v>
      </c>
      <c r="B595" s="148" t="s">
        <v>621</v>
      </c>
      <c r="C595" s="149" t="s">
        <v>43</v>
      </c>
      <c r="D595" s="150">
        <v>229</v>
      </c>
      <c r="E595" s="151">
        <v>21.99</v>
      </c>
      <c r="F595" s="151">
        <v>250.99</v>
      </c>
    </row>
    <row r="596" spans="1:6" ht="12.75">
      <c r="A596" s="147">
        <v>71180</v>
      </c>
      <c r="B596" s="148" t="s">
        <v>622</v>
      </c>
      <c r="C596" s="149" t="s">
        <v>43</v>
      </c>
      <c r="D596" s="150">
        <v>523.94</v>
      </c>
      <c r="E596" s="151">
        <v>21.99</v>
      </c>
      <c r="F596" s="151">
        <v>545.93</v>
      </c>
    </row>
    <row r="597" spans="1:6" ht="12.75">
      <c r="A597" s="147">
        <v>71181</v>
      </c>
      <c r="B597" s="148" t="s">
        <v>623</v>
      </c>
      <c r="C597" s="149" t="s">
        <v>43</v>
      </c>
      <c r="D597" s="150">
        <v>585.33</v>
      </c>
      <c r="E597" s="151">
        <v>21.99</v>
      </c>
      <c r="F597" s="151">
        <v>607.32</v>
      </c>
    </row>
    <row r="598" spans="1:6" ht="12.75">
      <c r="A598" s="147">
        <v>71184</v>
      </c>
      <c r="B598" s="148" t="s">
        <v>624</v>
      </c>
      <c r="C598" s="149" t="s">
        <v>43</v>
      </c>
      <c r="D598" s="150">
        <v>32.3</v>
      </c>
      <c r="E598" s="151">
        <v>24.44</v>
      </c>
      <c r="F598" s="151">
        <v>56.74</v>
      </c>
    </row>
    <row r="599" spans="1:6" ht="12.75">
      <c r="A599" s="147">
        <v>71186</v>
      </c>
      <c r="B599" s="148" t="s">
        <v>625</v>
      </c>
      <c r="C599" s="149" t="s">
        <v>43</v>
      </c>
      <c r="D599" s="150">
        <v>109.73</v>
      </c>
      <c r="E599" s="151">
        <v>24.44</v>
      </c>
      <c r="F599" s="151">
        <v>134.17</v>
      </c>
    </row>
    <row r="600" spans="1:6" ht="12.75">
      <c r="A600" s="147">
        <v>71190</v>
      </c>
      <c r="B600" s="148" t="s">
        <v>626</v>
      </c>
      <c r="C600" s="149" t="s">
        <v>161</v>
      </c>
      <c r="D600" s="150">
        <v>16.88</v>
      </c>
      <c r="E600" s="151">
        <v>7.82</v>
      </c>
      <c r="F600" s="151">
        <v>24.7</v>
      </c>
    </row>
    <row r="601" spans="1:6" ht="12.75">
      <c r="A601" s="147">
        <v>71193</v>
      </c>
      <c r="B601" s="148" t="s">
        <v>627</v>
      </c>
      <c r="C601" s="149" t="s">
        <v>161</v>
      </c>
      <c r="D601" s="150">
        <v>0.9</v>
      </c>
      <c r="E601" s="151">
        <v>4.15</v>
      </c>
      <c r="F601" s="151">
        <v>5.05</v>
      </c>
    </row>
    <row r="602" spans="1:6" ht="12.75">
      <c r="A602" s="147">
        <v>71194</v>
      </c>
      <c r="B602" s="148" t="s">
        <v>628</v>
      </c>
      <c r="C602" s="149" t="s">
        <v>161</v>
      </c>
      <c r="D602" s="150">
        <v>1</v>
      </c>
      <c r="E602" s="151">
        <v>4.15</v>
      </c>
      <c r="F602" s="151">
        <v>5.15</v>
      </c>
    </row>
    <row r="603" spans="1:6" ht="12.75">
      <c r="A603" s="147">
        <v>71195</v>
      </c>
      <c r="B603" s="148" t="s">
        <v>629</v>
      </c>
      <c r="C603" s="149" t="s">
        <v>161</v>
      </c>
      <c r="D603" s="150">
        <v>1.4</v>
      </c>
      <c r="E603" s="151">
        <v>4.89</v>
      </c>
      <c r="F603" s="151">
        <v>6.29</v>
      </c>
    </row>
    <row r="604" spans="1:6" ht="12.75">
      <c r="A604" s="147">
        <v>71196</v>
      </c>
      <c r="B604" s="148" t="s">
        <v>630</v>
      </c>
      <c r="C604" s="149" t="s">
        <v>161</v>
      </c>
      <c r="D604" s="150">
        <v>1.46</v>
      </c>
      <c r="E604" s="151">
        <v>4.89</v>
      </c>
      <c r="F604" s="151">
        <v>6.35</v>
      </c>
    </row>
    <row r="605" spans="1:6" ht="12.75">
      <c r="A605" s="147">
        <v>71197</v>
      </c>
      <c r="B605" s="148" t="s">
        <v>631</v>
      </c>
      <c r="C605" s="149" t="s">
        <v>161</v>
      </c>
      <c r="D605" s="150">
        <v>1.75</v>
      </c>
      <c r="E605" s="151">
        <v>9.05</v>
      </c>
      <c r="F605" s="151">
        <v>10.8</v>
      </c>
    </row>
    <row r="606" spans="1:6" ht="12.75">
      <c r="A606" s="147">
        <v>71198</v>
      </c>
      <c r="B606" s="148" t="s">
        <v>632</v>
      </c>
      <c r="C606" s="149" t="s">
        <v>161</v>
      </c>
      <c r="D606" s="150">
        <v>2.21</v>
      </c>
      <c r="E606" s="151">
        <v>12.22</v>
      </c>
      <c r="F606" s="151">
        <v>14.43</v>
      </c>
    </row>
    <row r="607" spans="1:6" ht="12.75">
      <c r="A607" s="147">
        <v>71199</v>
      </c>
      <c r="B607" s="148" t="s">
        <v>633</v>
      </c>
      <c r="C607" s="149" t="s">
        <v>161</v>
      </c>
      <c r="D607" s="150">
        <v>3.61</v>
      </c>
      <c r="E607" s="151">
        <v>19.55</v>
      </c>
      <c r="F607" s="151">
        <v>23.16</v>
      </c>
    </row>
    <row r="608" spans="1:6" ht="12.75">
      <c r="A608" s="147">
        <v>71200</v>
      </c>
      <c r="B608" s="148" t="s">
        <v>634</v>
      </c>
      <c r="C608" s="149" t="s">
        <v>161</v>
      </c>
      <c r="D608" s="150">
        <v>1.21</v>
      </c>
      <c r="E608" s="151">
        <v>4.15</v>
      </c>
      <c r="F608" s="151">
        <v>5.36</v>
      </c>
    </row>
    <row r="609" spans="1:6" ht="12.75">
      <c r="A609" s="147">
        <v>71201</v>
      </c>
      <c r="B609" s="148" t="s">
        <v>635</v>
      </c>
      <c r="C609" s="149" t="s">
        <v>161</v>
      </c>
      <c r="D609" s="150">
        <v>2.21</v>
      </c>
      <c r="E609" s="151">
        <v>4.15</v>
      </c>
      <c r="F609" s="151">
        <v>6.36</v>
      </c>
    </row>
    <row r="610" spans="1:6" ht="12.75">
      <c r="A610" s="147">
        <v>71202</v>
      </c>
      <c r="B610" s="148" t="s">
        <v>636</v>
      </c>
      <c r="C610" s="149" t="s">
        <v>161</v>
      </c>
      <c r="D610" s="150">
        <v>5.87</v>
      </c>
      <c r="E610" s="151">
        <v>4.89</v>
      </c>
      <c r="F610" s="151">
        <v>10.76</v>
      </c>
    </row>
    <row r="611" spans="1:6" ht="12.75">
      <c r="A611" s="147">
        <v>71203</v>
      </c>
      <c r="B611" s="148" t="s">
        <v>637</v>
      </c>
      <c r="C611" s="149" t="s">
        <v>161</v>
      </c>
      <c r="D611" s="150">
        <v>9.72</v>
      </c>
      <c r="E611" s="151">
        <v>9.05</v>
      </c>
      <c r="F611" s="151">
        <v>18.77</v>
      </c>
    </row>
    <row r="612" spans="1:6" ht="12.75">
      <c r="A612" s="147">
        <v>71204</v>
      </c>
      <c r="B612" s="148" t="s">
        <v>638</v>
      </c>
      <c r="C612" s="149" t="s">
        <v>161</v>
      </c>
      <c r="D612" s="150">
        <v>8.4</v>
      </c>
      <c r="E612" s="151">
        <v>10.27</v>
      </c>
      <c r="F612" s="151">
        <v>18.67</v>
      </c>
    </row>
    <row r="613" spans="1:6" ht="12.75">
      <c r="A613" s="147">
        <v>71205</v>
      </c>
      <c r="B613" s="148" t="s">
        <v>639</v>
      </c>
      <c r="C613" s="149" t="s">
        <v>161</v>
      </c>
      <c r="D613" s="150">
        <v>13.43</v>
      </c>
      <c r="E613" s="151">
        <v>12.22</v>
      </c>
      <c r="F613" s="151">
        <v>25.65</v>
      </c>
    </row>
    <row r="614" spans="1:6" ht="12.75">
      <c r="A614" s="147">
        <v>71206</v>
      </c>
      <c r="B614" s="148" t="s">
        <v>640</v>
      </c>
      <c r="C614" s="149" t="s">
        <v>161</v>
      </c>
      <c r="D614" s="150">
        <v>39.5</v>
      </c>
      <c r="E614" s="151">
        <v>16.37</v>
      </c>
      <c r="F614" s="151">
        <v>55.87</v>
      </c>
    </row>
    <row r="615" spans="1:6" ht="12.75">
      <c r="A615" s="147">
        <v>71207</v>
      </c>
      <c r="B615" s="148" t="s">
        <v>641</v>
      </c>
      <c r="C615" s="149" t="s">
        <v>161</v>
      </c>
      <c r="D615" s="150">
        <v>39.72</v>
      </c>
      <c r="E615" s="151">
        <v>19.55</v>
      </c>
      <c r="F615" s="151">
        <v>59.27</v>
      </c>
    </row>
    <row r="616" spans="1:6" ht="12.75">
      <c r="A616" s="147">
        <v>71208</v>
      </c>
      <c r="B616" s="148" t="s">
        <v>642</v>
      </c>
      <c r="C616" s="149" t="s">
        <v>161</v>
      </c>
      <c r="D616" s="150">
        <v>66.69</v>
      </c>
      <c r="E616" s="151">
        <v>24.44</v>
      </c>
      <c r="F616" s="151">
        <v>91.13</v>
      </c>
    </row>
    <row r="617" spans="1:6" ht="12.75">
      <c r="A617" s="147">
        <v>71210</v>
      </c>
      <c r="B617" s="148" t="s">
        <v>643</v>
      </c>
      <c r="C617" s="149" t="s">
        <v>161</v>
      </c>
      <c r="D617" s="150">
        <v>14.37</v>
      </c>
      <c r="E617" s="151">
        <v>4.89</v>
      </c>
      <c r="F617" s="151">
        <v>19.26</v>
      </c>
    </row>
    <row r="618" spans="1:6" ht="12.75">
      <c r="A618" s="147">
        <v>71211</v>
      </c>
      <c r="B618" s="148" t="s">
        <v>644</v>
      </c>
      <c r="C618" s="149" t="s">
        <v>161</v>
      </c>
      <c r="D618" s="150">
        <v>17.44</v>
      </c>
      <c r="E618" s="151">
        <v>7.33</v>
      </c>
      <c r="F618" s="151">
        <v>24.77</v>
      </c>
    </row>
    <row r="619" spans="1:6" ht="12.75">
      <c r="A619" s="147">
        <v>71212</v>
      </c>
      <c r="B619" s="148" t="s">
        <v>645</v>
      </c>
      <c r="C619" s="149" t="s">
        <v>161</v>
      </c>
      <c r="D619" s="150">
        <v>24.05</v>
      </c>
      <c r="E619" s="151">
        <v>9.77</v>
      </c>
      <c r="F619" s="151">
        <v>33.82</v>
      </c>
    </row>
    <row r="620" spans="1:6" ht="12.75">
      <c r="A620" s="147">
        <v>71213</v>
      </c>
      <c r="B620" s="148" t="s">
        <v>646</v>
      </c>
      <c r="C620" s="149" t="s">
        <v>161</v>
      </c>
      <c r="D620" s="150">
        <v>18.72</v>
      </c>
      <c r="E620" s="151">
        <v>15.89</v>
      </c>
      <c r="F620" s="151">
        <v>34.61</v>
      </c>
    </row>
    <row r="621" spans="1:6" ht="12.75">
      <c r="A621" s="147">
        <v>71214</v>
      </c>
      <c r="B621" s="148" t="s">
        <v>647</v>
      </c>
      <c r="C621" s="149" t="s">
        <v>161</v>
      </c>
      <c r="D621" s="150">
        <v>35.71</v>
      </c>
      <c r="E621" s="151">
        <v>17.11</v>
      </c>
      <c r="F621" s="151">
        <v>52.82</v>
      </c>
    </row>
    <row r="622" spans="1:6" ht="12.75">
      <c r="A622" s="147">
        <v>71215</v>
      </c>
      <c r="B622" s="148" t="s">
        <v>648</v>
      </c>
      <c r="C622" s="149" t="s">
        <v>161</v>
      </c>
      <c r="D622" s="150">
        <v>45.2</v>
      </c>
      <c r="E622" s="151">
        <v>19.55</v>
      </c>
      <c r="F622" s="151">
        <v>64.75</v>
      </c>
    </row>
    <row r="623" spans="1:6" ht="12.75">
      <c r="A623" s="147">
        <v>71216</v>
      </c>
      <c r="B623" s="148" t="s">
        <v>649</v>
      </c>
      <c r="C623" s="149" t="s">
        <v>161</v>
      </c>
      <c r="D623" s="150">
        <v>75</v>
      </c>
      <c r="E623" s="151">
        <v>34.21</v>
      </c>
      <c r="F623" s="151">
        <v>109.21</v>
      </c>
    </row>
    <row r="624" spans="1:6" ht="12.75">
      <c r="A624" s="147">
        <v>71217</v>
      </c>
      <c r="B624" s="148" t="s">
        <v>650</v>
      </c>
      <c r="C624" s="149" t="s">
        <v>161</v>
      </c>
      <c r="D624" s="150">
        <v>109</v>
      </c>
      <c r="E624" s="151">
        <v>39.11</v>
      </c>
      <c r="F624" s="151">
        <v>148.11</v>
      </c>
    </row>
    <row r="625" spans="1:6" ht="12.75">
      <c r="A625" s="147">
        <v>71218</v>
      </c>
      <c r="B625" s="148" t="s">
        <v>651</v>
      </c>
      <c r="C625" s="149" t="s">
        <v>161</v>
      </c>
      <c r="D625" s="150">
        <v>167.15</v>
      </c>
      <c r="E625" s="151">
        <v>48.88</v>
      </c>
      <c r="F625" s="151">
        <v>216.03</v>
      </c>
    </row>
    <row r="626" spans="1:6" ht="12.75">
      <c r="A626" s="147">
        <v>71230</v>
      </c>
      <c r="B626" s="148" t="s">
        <v>652</v>
      </c>
      <c r="C626" s="149" t="s">
        <v>161</v>
      </c>
      <c r="D626" s="150">
        <v>3.06</v>
      </c>
      <c r="E626" s="151">
        <v>4.15</v>
      </c>
      <c r="F626" s="151">
        <v>7.21</v>
      </c>
    </row>
    <row r="627" spans="1:6" ht="12.75">
      <c r="A627" s="147">
        <v>71231</v>
      </c>
      <c r="B627" s="148" t="s">
        <v>653</v>
      </c>
      <c r="C627" s="149" t="s">
        <v>161</v>
      </c>
      <c r="D627" s="150">
        <v>3.66</v>
      </c>
      <c r="E627" s="151">
        <v>4.15</v>
      </c>
      <c r="F627" s="151">
        <v>7.81</v>
      </c>
    </row>
    <row r="628" spans="1:6" ht="12.75">
      <c r="A628" s="147">
        <v>71232</v>
      </c>
      <c r="B628" s="148" t="s">
        <v>654</v>
      </c>
      <c r="C628" s="149" t="s">
        <v>161</v>
      </c>
      <c r="D628" s="150">
        <v>4.76</v>
      </c>
      <c r="E628" s="151">
        <v>4.15</v>
      </c>
      <c r="F628" s="151">
        <v>8.91</v>
      </c>
    </row>
    <row r="629" spans="1:6" ht="12.75">
      <c r="A629" s="147">
        <v>71250</v>
      </c>
      <c r="B629" s="148" t="s">
        <v>655</v>
      </c>
      <c r="C629" s="149" t="s">
        <v>161</v>
      </c>
      <c r="D629" s="150">
        <v>8.09</v>
      </c>
      <c r="E629" s="151">
        <v>4.89</v>
      </c>
      <c r="F629" s="151">
        <v>12.98</v>
      </c>
    </row>
    <row r="630" spans="1:6" ht="12.75">
      <c r="A630" s="147">
        <v>71251</v>
      </c>
      <c r="B630" s="148" t="s">
        <v>656</v>
      </c>
      <c r="C630" s="149" t="s">
        <v>161</v>
      </c>
      <c r="D630" s="150">
        <v>9.65</v>
      </c>
      <c r="E630" s="151">
        <v>7.33</v>
      </c>
      <c r="F630" s="151">
        <v>16.98</v>
      </c>
    </row>
    <row r="631" spans="1:6" ht="12.75">
      <c r="A631" s="147">
        <v>71252</v>
      </c>
      <c r="B631" s="148" t="s">
        <v>657</v>
      </c>
      <c r="C631" s="149" t="s">
        <v>161</v>
      </c>
      <c r="D631" s="150">
        <v>12.99</v>
      </c>
      <c r="E631" s="151">
        <v>9.77</v>
      </c>
      <c r="F631" s="151">
        <v>22.76</v>
      </c>
    </row>
    <row r="632" spans="1:6" ht="12.75">
      <c r="A632" s="147">
        <v>71253</v>
      </c>
      <c r="B632" s="148" t="s">
        <v>658</v>
      </c>
      <c r="C632" s="149" t="s">
        <v>161</v>
      </c>
      <c r="D632" s="150">
        <v>13.5</v>
      </c>
      <c r="E632" s="151">
        <v>15.89</v>
      </c>
      <c r="F632" s="151">
        <v>29.39</v>
      </c>
    </row>
    <row r="633" spans="1:6" ht="12.75">
      <c r="A633" s="147">
        <v>71254</v>
      </c>
      <c r="B633" s="148" t="s">
        <v>659</v>
      </c>
      <c r="C633" s="149" t="s">
        <v>161</v>
      </c>
      <c r="D633" s="150">
        <v>28.42</v>
      </c>
      <c r="E633" s="151">
        <v>17.11</v>
      </c>
      <c r="F633" s="151">
        <v>45.53</v>
      </c>
    </row>
    <row r="634" spans="1:6" ht="12.75">
      <c r="A634" s="147">
        <v>71255</v>
      </c>
      <c r="B634" s="148" t="s">
        <v>660</v>
      </c>
      <c r="C634" s="149" t="s">
        <v>161</v>
      </c>
      <c r="D634" s="150">
        <v>32.49</v>
      </c>
      <c r="E634" s="151">
        <v>19.55</v>
      </c>
      <c r="F634" s="151">
        <v>52.04</v>
      </c>
    </row>
    <row r="635" spans="1:6" ht="12.75">
      <c r="A635" s="147">
        <v>71256</v>
      </c>
      <c r="B635" s="148" t="s">
        <v>661</v>
      </c>
      <c r="C635" s="149" t="s">
        <v>161</v>
      </c>
      <c r="D635" s="150">
        <v>49</v>
      </c>
      <c r="E635" s="151">
        <v>34.21</v>
      </c>
      <c r="F635" s="151">
        <v>83.21</v>
      </c>
    </row>
    <row r="636" spans="1:6" ht="12.75">
      <c r="A636" s="147">
        <v>71257</v>
      </c>
      <c r="B636" s="148" t="s">
        <v>662</v>
      </c>
      <c r="C636" s="149" t="s">
        <v>161</v>
      </c>
      <c r="D636" s="150">
        <v>85.2</v>
      </c>
      <c r="E636" s="151">
        <v>39.11</v>
      </c>
      <c r="F636" s="151">
        <v>124.31</v>
      </c>
    </row>
    <row r="637" spans="1:6" ht="12.75">
      <c r="A637" s="147">
        <v>71258</v>
      </c>
      <c r="B637" s="148" t="s">
        <v>663</v>
      </c>
      <c r="C637" s="149" t="s">
        <v>161</v>
      </c>
      <c r="D637" s="150">
        <v>121.98</v>
      </c>
      <c r="E637" s="151">
        <v>48.88</v>
      </c>
      <c r="F637" s="151">
        <v>170.86</v>
      </c>
    </row>
    <row r="638" spans="1:6" ht="12.75">
      <c r="A638" s="147">
        <v>71267</v>
      </c>
      <c r="B638" s="148" t="s">
        <v>664</v>
      </c>
      <c r="C638" s="149" t="s">
        <v>43</v>
      </c>
      <c r="D638" s="150">
        <v>1.38</v>
      </c>
      <c r="E638" s="151">
        <v>6.12</v>
      </c>
      <c r="F638" s="151">
        <v>7.5</v>
      </c>
    </row>
    <row r="639" spans="1:6" ht="12.75">
      <c r="A639" s="147">
        <v>71268</v>
      </c>
      <c r="B639" s="148" t="s">
        <v>665</v>
      </c>
      <c r="C639" s="149" t="s">
        <v>43</v>
      </c>
      <c r="D639" s="150">
        <v>1.38</v>
      </c>
      <c r="E639" s="151">
        <v>6.12</v>
      </c>
      <c r="F639" s="151">
        <v>7.5</v>
      </c>
    </row>
    <row r="640" spans="1:6" ht="12.75">
      <c r="A640" s="147">
        <v>71270</v>
      </c>
      <c r="B640" s="148" t="s">
        <v>666</v>
      </c>
      <c r="C640" s="149" t="s">
        <v>43</v>
      </c>
      <c r="D640" s="150">
        <v>1.6</v>
      </c>
      <c r="E640" s="151">
        <v>6.12</v>
      </c>
      <c r="F640" s="151">
        <v>7.72</v>
      </c>
    </row>
    <row r="641" spans="1:6" ht="12.75">
      <c r="A641" s="147">
        <v>71271</v>
      </c>
      <c r="B641" s="148" t="s">
        <v>667</v>
      </c>
      <c r="C641" s="149" t="s">
        <v>43</v>
      </c>
      <c r="D641" s="150">
        <v>1.5</v>
      </c>
      <c r="E641" s="151">
        <v>6.12</v>
      </c>
      <c r="F641" s="151">
        <v>7.62</v>
      </c>
    </row>
    <row r="642" spans="1:6" ht="12.75">
      <c r="A642" s="147">
        <v>71275</v>
      </c>
      <c r="B642" s="148" t="s">
        <v>668</v>
      </c>
      <c r="C642" s="149" t="s">
        <v>43</v>
      </c>
      <c r="D642" s="150">
        <v>7</v>
      </c>
      <c r="E642" s="151">
        <v>4.89</v>
      </c>
      <c r="F642" s="151">
        <v>11.89</v>
      </c>
    </row>
    <row r="643" spans="1:6" ht="12.75">
      <c r="A643" s="147">
        <v>71277</v>
      </c>
      <c r="B643" s="148" t="s">
        <v>669</v>
      </c>
      <c r="C643" s="149" t="s">
        <v>43</v>
      </c>
      <c r="D643" s="150">
        <v>1</v>
      </c>
      <c r="E643" s="151">
        <v>3.67</v>
      </c>
      <c r="F643" s="151">
        <v>4.67</v>
      </c>
    </row>
    <row r="644" spans="1:6" ht="12.75">
      <c r="A644" s="147">
        <v>71278</v>
      </c>
      <c r="B644" s="148" t="s">
        <v>670</v>
      </c>
      <c r="C644" s="149" t="s">
        <v>43</v>
      </c>
      <c r="D644" s="150">
        <v>2.5</v>
      </c>
      <c r="E644" s="151">
        <v>0.74</v>
      </c>
      <c r="F644" s="151">
        <v>3.24</v>
      </c>
    </row>
    <row r="645" spans="1:6" ht="12.75">
      <c r="A645" s="147">
        <v>71279</v>
      </c>
      <c r="B645" s="148" t="s">
        <v>671</v>
      </c>
      <c r="C645" s="149" t="s">
        <v>43</v>
      </c>
      <c r="D645" s="150">
        <v>2.5</v>
      </c>
      <c r="E645" s="151">
        <v>0.81</v>
      </c>
      <c r="F645" s="151">
        <v>3.31</v>
      </c>
    </row>
    <row r="646" spans="1:6" ht="12.75">
      <c r="A646" s="147">
        <v>71280</v>
      </c>
      <c r="B646" s="148" t="s">
        <v>672</v>
      </c>
      <c r="C646" s="149" t="s">
        <v>161</v>
      </c>
      <c r="D646" s="150">
        <v>0.83</v>
      </c>
      <c r="E646" s="151">
        <v>1.34</v>
      </c>
      <c r="F646" s="151">
        <v>2.17</v>
      </c>
    </row>
    <row r="647" spans="1:6" ht="12.75">
      <c r="A647" s="147">
        <v>71281</v>
      </c>
      <c r="B647" s="148" t="s">
        <v>673</v>
      </c>
      <c r="C647" s="149" t="s">
        <v>161</v>
      </c>
      <c r="D647" s="150">
        <v>1.35</v>
      </c>
      <c r="E647" s="151">
        <v>1.47</v>
      </c>
      <c r="F647" s="151">
        <v>2.82</v>
      </c>
    </row>
    <row r="648" spans="1:6" ht="12.75">
      <c r="A648" s="147">
        <v>71282</v>
      </c>
      <c r="B648" s="148" t="s">
        <v>674</v>
      </c>
      <c r="C648" s="149" t="s">
        <v>161</v>
      </c>
      <c r="D648" s="150">
        <v>2.06</v>
      </c>
      <c r="E648" s="151">
        <v>1.59</v>
      </c>
      <c r="F648" s="151">
        <v>3.65</v>
      </c>
    </row>
    <row r="649" spans="1:6" ht="12.75">
      <c r="A649" s="147">
        <v>71283</v>
      </c>
      <c r="B649" s="148" t="s">
        <v>675</v>
      </c>
      <c r="C649" s="149" t="s">
        <v>161</v>
      </c>
      <c r="D649" s="150">
        <v>2.98</v>
      </c>
      <c r="E649" s="151">
        <v>1.71</v>
      </c>
      <c r="F649" s="151">
        <v>4.69</v>
      </c>
    </row>
    <row r="650" spans="1:6" ht="12.75">
      <c r="A650" s="147">
        <v>71290</v>
      </c>
      <c r="B650" s="148" t="s">
        <v>676</v>
      </c>
      <c r="C650" s="149" t="s">
        <v>161</v>
      </c>
      <c r="D650" s="150">
        <v>0.61</v>
      </c>
      <c r="E650" s="151">
        <v>1.22</v>
      </c>
      <c r="F650" s="151">
        <v>1.83</v>
      </c>
    </row>
    <row r="651" spans="1:6" ht="12.75">
      <c r="A651" s="147">
        <v>71291</v>
      </c>
      <c r="B651" s="148" t="s">
        <v>677</v>
      </c>
      <c r="C651" s="149" t="s">
        <v>161</v>
      </c>
      <c r="D651" s="150">
        <v>0.98</v>
      </c>
      <c r="E651" s="151">
        <v>1.34</v>
      </c>
      <c r="F651" s="151">
        <v>2.32</v>
      </c>
    </row>
    <row r="652" spans="1:6" ht="12.75">
      <c r="A652" s="147">
        <v>71292</v>
      </c>
      <c r="B652" s="148" t="s">
        <v>678</v>
      </c>
      <c r="C652" s="149" t="s">
        <v>161</v>
      </c>
      <c r="D652" s="150">
        <v>1.54</v>
      </c>
      <c r="E652" s="151">
        <v>1.47</v>
      </c>
      <c r="F652" s="151">
        <v>3.01</v>
      </c>
    </row>
    <row r="653" spans="1:6" ht="12.75">
      <c r="A653" s="147">
        <v>71293</v>
      </c>
      <c r="B653" s="148" t="s">
        <v>679</v>
      </c>
      <c r="C653" s="149" t="s">
        <v>161</v>
      </c>
      <c r="D653" s="150">
        <v>2.1</v>
      </c>
      <c r="E653" s="151">
        <v>1.59</v>
      </c>
      <c r="F653" s="151">
        <v>3.69</v>
      </c>
    </row>
    <row r="654" spans="1:6" ht="12.75">
      <c r="A654" s="147">
        <v>71294</v>
      </c>
      <c r="B654" s="148" t="s">
        <v>680</v>
      </c>
      <c r="C654" s="149" t="s">
        <v>161</v>
      </c>
      <c r="D654" s="150">
        <v>3.56</v>
      </c>
      <c r="E654" s="151">
        <v>1.71</v>
      </c>
      <c r="F654" s="151">
        <v>5.27</v>
      </c>
    </row>
    <row r="655" spans="1:6" ht="12.75">
      <c r="A655" s="147">
        <v>71300</v>
      </c>
      <c r="B655" s="148" t="s">
        <v>681</v>
      </c>
      <c r="C655" s="149" t="s">
        <v>161</v>
      </c>
      <c r="D655" s="150">
        <v>0.33</v>
      </c>
      <c r="E655" s="151">
        <v>1.34</v>
      </c>
      <c r="F655" s="151">
        <v>1.67</v>
      </c>
    </row>
    <row r="656" spans="1:6" ht="12.75">
      <c r="A656" s="147">
        <v>71301</v>
      </c>
      <c r="B656" s="148" t="s">
        <v>682</v>
      </c>
      <c r="C656" s="149" t="s">
        <v>161</v>
      </c>
      <c r="D656" s="150">
        <v>0.52</v>
      </c>
      <c r="E656" s="151">
        <v>1.47</v>
      </c>
      <c r="F656" s="151">
        <v>1.99</v>
      </c>
    </row>
    <row r="657" spans="1:6" ht="12.75">
      <c r="A657" s="147">
        <v>71320</v>
      </c>
      <c r="B657" s="148" t="s">
        <v>683</v>
      </c>
      <c r="C657" s="149" t="s">
        <v>43</v>
      </c>
      <c r="D657" s="150">
        <v>2.2</v>
      </c>
      <c r="E657" s="151">
        <v>1.22</v>
      </c>
      <c r="F657" s="151">
        <v>3.42</v>
      </c>
    </row>
    <row r="658" spans="1:6" ht="12.75">
      <c r="A658" s="147">
        <v>71321</v>
      </c>
      <c r="B658" s="148" t="s">
        <v>684</v>
      </c>
      <c r="C658" s="149" t="s">
        <v>43</v>
      </c>
      <c r="D658" s="150">
        <v>9.74</v>
      </c>
      <c r="E658" s="151">
        <v>4.89</v>
      </c>
      <c r="F658" s="151">
        <v>14.63</v>
      </c>
    </row>
    <row r="659" spans="1:6" ht="12.75">
      <c r="A659" s="147">
        <v>71329</v>
      </c>
      <c r="B659" s="148" t="s">
        <v>685</v>
      </c>
      <c r="C659" s="149" t="s">
        <v>43</v>
      </c>
      <c r="D659" s="150">
        <v>1.6</v>
      </c>
      <c r="E659" s="151">
        <v>2.45</v>
      </c>
      <c r="F659" s="151">
        <v>4.05</v>
      </c>
    </row>
    <row r="660" spans="1:6" ht="12.75">
      <c r="A660" s="147">
        <v>71330</v>
      </c>
      <c r="B660" s="148" t="s">
        <v>686</v>
      </c>
      <c r="C660" s="149" t="s">
        <v>43</v>
      </c>
      <c r="D660" s="150">
        <v>1.81</v>
      </c>
      <c r="E660" s="151">
        <v>4.89</v>
      </c>
      <c r="F660" s="151">
        <v>6.7</v>
      </c>
    </row>
    <row r="661" spans="1:6" ht="12.75">
      <c r="A661" s="147">
        <v>71331</v>
      </c>
      <c r="B661" s="148" t="s">
        <v>687</v>
      </c>
      <c r="C661" s="149" t="s">
        <v>43</v>
      </c>
      <c r="D661" s="150">
        <v>3.15</v>
      </c>
      <c r="E661" s="151">
        <v>9.77</v>
      </c>
      <c r="F661" s="151">
        <v>12.92</v>
      </c>
    </row>
    <row r="662" spans="1:6" ht="12.75">
      <c r="A662" s="147">
        <v>71365</v>
      </c>
      <c r="B662" s="148" t="s">
        <v>688</v>
      </c>
      <c r="C662" s="149" t="s">
        <v>339</v>
      </c>
      <c r="D662" s="150">
        <v>31.8</v>
      </c>
      <c r="E662" s="151">
        <v>9.77</v>
      </c>
      <c r="F662" s="151">
        <v>41.57</v>
      </c>
    </row>
    <row r="663" spans="1:6" ht="12.75">
      <c r="A663" s="147">
        <v>71371</v>
      </c>
      <c r="B663" s="148" t="s">
        <v>689</v>
      </c>
      <c r="C663" s="149" t="s">
        <v>43</v>
      </c>
      <c r="D663" s="150">
        <v>0.32</v>
      </c>
      <c r="E663" s="151">
        <v>3.91</v>
      </c>
      <c r="F663" s="151">
        <v>4.23</v>
      </c>
    </row>
    <row r="664" spans="1:6" ht="12.75">
      <c r="A664" s="147">
        <v>71380</v>
      </c>
      <c r="B664" s="148" t="s">
        <v>690</v>
      </c>
      <c r="C664" s="149" t="s">
        <v>43</v>
      </c>
      <c r="D664" s="150">
        <v>21.5</v>
      </c>
      <c r="E664" s="151">
        <v>7.33</v>
      </c>
      <c r="F664" s="151">
        <v>28.83</v>
      </c>
    </row>
    <row r="665" spans="1:6" ht="12.75">
      <c r="A665" s="147">
        <v>71381</v>
      </c>
      <c r="B665" s="148" t="s">
        <v>691</v>
      </c>
      <c r="C665" s="149" t="s">
        <v>43</v>
      </c>
      <c r="D665" s="150">
        <v>27.6</v>
      </c>
      <c r="E665" s="151">
        <v>9.77</v>
      </c>
      <c r="F665" s="151">
        <v>37.37</v>
      </c>
    </row>
    <row r="666" spans="1:6" ht="12.75">
      <c r="A666" s="147">
        <v>71390</v>
      </c>
      <c r="B666" s="148" t="s">
        <v>692</v>
      </c>
      <c r="C666" s="149" t="s">
        <v>43</v>
      </c>
      <c r="D666" s="150">
        <v>29.69</v>
      </c>
      <c r="E666" s="151">
        <v>9.77</v>
      </c>
      <c r="F666" s="151">
        <v>39.46</v>
      </c>
    </row>
    <row r="667" spans="1:6" ht="12.75">
      <c r="A667" s="147">
        <v>71391</v>
      </c>
      <c r="B667" s="148" t="s">
        <v>693</v>
      </c>
      <c r="C667" s="149" t="s">
        <v>43</v>
      </c>
      <c r="D667" s="150">
        <v>38.69</v>
      </c>
      <c r="E667" s="151">
        <v>12.22</v>
      </c>
      <c r="F667" s="151">
        <v>50.91</v>
      </c>
    </row>
    <row r="668" spans="1:6" ht="12.75">
      <c r="A668" s="147">
        <v>71400</v>
      </c>
      <c r="B668" s="148" t="s">
        <v>694</v>
      </c>
      <c r="C668" s="149" t="s">
        <v>43</v>
      </c>
      <c r="D668" s="150">
        <v>20</v>
      </c>
      <c r="E668" s="151">
        <v>9.77</v>
      </c>
      <c r="F668" s="151">
        <v>29.77</v>
      </c>
    </row>
    <row r="669" spans="1:6" ht="18">
      <c r="A669" s="142" t="s">
        <v>27</v>
      </c>
      <c r="B669" s="142" t="s">
        <v>28</v>
      </c>
      <c r="C669" s="143" t="s">
        <v>29</v>
      </c>
      <c r="D669" s="144" t="s">
        <v>30</v>
      </c>
      <c r="E669" s="145" t="s">
        <v>31</v>
      </c>
      <c r="F669" s="145" t="s">
        <v>32</v>
      </c>
    </row>
    <row r="670" spans="1:6" ht="12.75" customHeight="1">
      <c r="A670" s="147">
        <v>71410</v>
      </c>
      <c r="B670" s="148" t="s">
        <v>695</v>
      </c>
      <c r="C670" s="149" t="s">
        <v>43</v>
      </c>
      <c r="D670" s="150">
        <v>41.91</v>
      </c>
      <c r="E670" s="151">
        <v>9.05</v>
      </c>
      <c r="F670" s="151">
        <v>50.96</v>
      </c>
    </row>
    <row r="671" spans="1:6" ht="12.75">
      <c r="A671" s="147">
        <v>71411</v>
      </c>
      <c r="B671" s="148" t="s">
        <v>696</v>
      </c>
      <c r="C671" s="149" t="s">
        <v>43</v>
      </c>
      <c r="D671" s="150">
        <v>3.5</v>
      </c>
      <c r="E671" s="151">
        <v>5.13</v>
      </c>
      <c r="F671" s="151">
        <v>8.63</v>
      </c>
    </row>
    <row r="672" spans="1:6" ht="12.75">
      <c r="A672" s="147">
        <v>71412</v>
      </c>
      <c r="B672" s="148" t="s">
        <v>697</v>
      </c>
      <c r="C672" s="149" t="s">
        <v>43</v>
      </c>
      <c r="D672" s="150">
        <v>5.22</v>
      </c>
      <c r="E672" s="151">
        <v>9.05</v>
      </c>
      <c r="F672" s="151">
        <v>14.27</v>
      </c>
    </row>
    <row r="673" spans="1:6" ht="12.75">
      <c r="A673" s="147">
        <v>71430</v>
      </c>
      <c r="B673" s="148" t="s">
        <v>698</v>
      </c>
      <c r="C673" s="149" t="s">
        <v>43</v>
      </c>
      <c r="D673" s="150">
        <v>15.9</v>
      </c>
      <c r="E673" s="151">
        <v>12.96</v>
      </c>
      <c r="F673" s="151">
        <v>28.86</v>
      </c>
    </row>
    <row r="674" spans="1:6" ht="12.75">
      <c r="A674" s="147">
        <v>71431</v>
      </c>
      <c r="B674" s="148" t="s">
        <v>699</v>
      </c>
      <c r="C674" s="149" t="s">
        <v>43</v>
      </c>
      <c r="D674" s="150">
        <v>7.45</v>
      </c>
      <c r="E674" s="151">
        <v>7.09</v>
      </c>
      <c r="F674" s="151">
        <v>14.54</v>
      </c>
    </row>
    <row r="675" spans="1:6" ht="12.75">
      <c r="A675" s="147">
        <v>71432</v>
      </c>
      <c r="B675" s="148" t="s">
        <v>700</v>
      </c>
      <c r="C675" s="149" t="s">
        <v>43</v>
      </c>
      <c r="D675" s="150">
        <v>13</v>
      </c>
      <c r="E675" s="151">
        <v>12.96</v>
      </c>
      <c r="F675" s="151">
        <v>25.96</v>
      </c>
    </row>
    <row r="676" spans="1:6" ht="12.75">
      <c r="A676" s="147">
        <v>71440</v>
      </c>
      <c r="B676" s="148" t="s">
        <v>701</v>
      </c>
      <c r="C676" s="149" t="s">
        <v>43</v>
      </c>
      <c r="D676" s="150">
        <v>3.97</v>
      </c>
      <c r="E676" s="151">
        <v>5.13</v>
      </c>
      <c r="F676" s="151">
        <v>9.1</v>
      </c>
    </row>
    <row r="677" spans="1:6" ht="12.75">
      <c r="A677" s="147">
        <v>71441</v>
      </c>
      <c r="B677" s="148" t="s">
        <v>702</v>
      </c>
      <c r="C677" s="149" t="s">
        <v>43</v>
      </c>
      <c r="D677" s="150">
        <v>4.65</v>
      </c>
      <c r="E677" s="151">
        <v>9.05</v>
      </c>
      <c r="F677" s="151">
        <v>13.7</v>
      </c>
    </row>
    <row r="678" spans="1:6" ht="12.75">
      <c r="A678" s="147">
        <v>71442</v>
      </c>
      <c r="B678" s="148" t="s">
        <v>703</v>
      </c>
      <c r="C678" s="149" t="s">
        <v>43</v>
      </c>
      <c r="D678" s="150">
        <v>5.74</v>
      </c>
      <c r="E678" s="151">
        <v>12.96</v>
      </c>
      <c r="F678" s="151">
        <v>18.7</v>
      </c>
    </row>
    <row r="679" spans="1:6" ht="12.75" customHeight="1">
      <c r="A679" s="147">
        <v>71443</v>
      </c>
      <c r="B679" s="148" t="s">
        <v>704</v>
      </c>
      <c r="C679" s="149" t="s">
        <v>43</v>
      </c>
      <c r="D679" s="150">
        <v>4.26</v>
      </c>
      <c r="E679" s="151">
        <v>9.05</v>
      </c>
      <c r="F679" s="151">
        <v>13.31</v>
      </c>
    </row>
    <row r="680" spans="1:6" ht="12.75">
      <c r="A680" s="147">
        <v>71450</v>
      </c>
      <c r="B680" s="148" t="s">
        <v>705</v>
      </c>
      <c r="C680" s="149" t="s">
        <v>43</v>
      </c>
      <c r="D680" s="150">
        <v>83.95</v>
      </c>
      <c r="E680" s="151">
        <v>14.67</v>
      </c>
      <c r="F680" s="151">
        <v>98.62</v>
      </c>
    </row>
    <row r="681" spans="1:6" ht="12.75">
      <c r="A681" s="147">
        <v>71451</v>
      </c>
      <c r="B681" s="148" t="s">
        <v>706</v>
      </c>
      <c r="C681" s="149" t="s">
        <v>43</v>
      </c>
      <c r="D681" s="150">
        <v>84</v>
      </c>
      <c r="E681" s="151">
        <v>14.67</v>
      </c>
      <c r="F681" s="151">
        <v>98.67</v>
      </c>
    </row>
    <row r="682" spans="1:6" ht="12.75">
      <c r="A682" s="147">
        <v>71452</v>
      </c>
      <c r="B682" s="148" t="s">
        <v>707</v>
      </c>
      <c r="C682" s="149" t="s">
        <v>43</v>
      </c>
      <c r="D682" s="150">
        <v>86.2</v>
      </c>
      <c r="E682" s="151">
        <v>14.67</v>
      </c>
      <c r="F682" s="151">
        <v>100.87</v>
      </c>
    </row>
    <row r="683" spans="1:6" ht="12.75">
      <c r="A683" s="147">
        <v>71455</v>
      </c>
      <c r="B683" s="148" t="s">
        <v>708</v>
      </c>
      <c r="C683" s="149" t="s">
        <v>43</v>
      </c>
      <c r="D683" s="150">
        <v>80</v>
      </c>
      <c r="E683" s="151">
        <v>24.44</v>
      </c>
      <c r="F683" s="151">
        <v>104.44</v>
      </c>
    </row>
    <row r="684" spans="1:6" ht="12.75">
      <c r="A684" s="147">
        <v>71456</v>
      </c>
      <c r="B684" s="148" t="s">
        <v>709</v>
      </c>
      <c r="C684" s="149" t="s">
        <v>43</v>
      </c>
      <c r="D684" s="150">
        <v>87.02</v>
      </c>
      <c r="E684" s="151">
        <v>24.44</v>
      </c>
      <c r="F684" s="151">
        <v>111.46</v>
      </c>
    </row>
    <row r="685" spans="1:6" ht="12.75">
      <c r="A685" s="147">
        <v>71457</v>
      </c>
      <c r="B685" s="148" t="s">
        <v>710</v>
      </c>
      <c r="C685" s="149" t="s">
        <v>43</v>
      </c>
      <c r="D685" s="150">
        <v>88.73</v>
      </c>
      <c r="E685" s="151">
        <v>24.44</v>
      </c>
      <c r="F685" s="151">
        <v>113.17</v>
      </c>
    </row>
    <row r="686" spans="1:6" ht="12.75">
      <c r="A686" s="147">
        <v>71460</v>
      </c>
      <c r="B686" s="148" t="s">
        <v>711</v>
      </c>
      <c r="C686" s="149" t="s">
        <v>43</v>
      </c>
      <c r="D686" s="150">
        <v>4.2</v>
      </c>
      <c r="E686" s="151">
        <v>7.33</v>
      </c>
      <c r="F686" s="151">
        <v>11.53</v>
      </c>
    </row>
    <row r="687" spans="1:6" ht="12.75">
      <c r="A687" s="147">
        <v>71461</v>
      </c>
      <c r="B687" s="148" t="s">
        <v>712</v>
      </c>
      <c r="C687" s="149" t="s">
        <v>43</v>
      </c>
      <c r="D687" s="150">
        <v>4.15</v>
      </c>
      <c r="E687" s="151">
        <v>7.33</v>
      </c>
      <c r="F687" s="151">
        <v>11.48</v>
      </c>
    </row>
    <row r="688" spans="1:6" ht="12.75">
      <c r="A688" s="147">
        <v>71462</v>
      </c>
      <c r="B688" s="148" t="s">
        <v>713</v>
      </c>
      <c r="C688" s="149" t="s">
        <v>43</v>
      </c>
      <c r="D688" s="150">
        <v>7.57</v>
      </c>
      <c r="E688" s="151">
        <v>7.33</v>
      </c>
      <c r="F688" s="151">
        <v>14.9</v>
      </c>
    </row>
    <row r="689" spans="1:6" ht="12.75">
      <c r="A689" s="147">
        <v>71463</v>
      </c>
      <c r="B689" s="148" t="s">
        <v>714</v>
      </c>
      <c r="C689" s="149" t="s">
        <v>43</v>
      </c>
      <c r="D689" s="150">
        <v>8.28</v>
      </c>
      <c r="E689" s="151">
        <v>7.33</v>
      </c>
      <c r="F689" s="151">
        <v>15.61</v>
      </c>
    </row>
    <row r="690" spans="1:6" ht="12.75">
      <c r="A690" s="147">
        <v>71464</v>
      </c>
      <c r="B690" s="148" t="s">
        <v>715</v>
      </c>
      <c r="C690" s="149" t="s">
        <v>43</v>
      </c>
      <c r="D690" s="150">
        <v>5.37</v>
      </c>
      <c r="E690" s="151">
        <v>7.33</v>
      </c>
      <c r="F690" s="151">
        <v>12.7</v>
      </c>
    </row>
    <row r="691" spans="1:6" ht="12.75">
      <c r="A691" s="147">
        <v>71465</v>
      </c>
      <c r="B691" s="148" t="s">
        <v>716</v>
      </c>
      <c r="C691" s="149" t="s">
        <v>43</v>
      </c>
      <c r="D691" s="150">
        <v>9.29</v>
      </c>
      <c r="E691" s="151">
        <v>7.33</v>
      </c>
      <c r="F691" s="151">
        <v>16.62</v>
      </c>
    </row>
    <row r="692" spans="1:6" ht="12.75">
      <c r="A692" s="147">
        <v>71470</v>
      </c>
      <c r="B692" s="148" t="s">
        <v>717</v>
      </c>
      <c r="C692" s="149" t="s">
        <v>43</v>
      </c>
      <c r="D692" s="150">
        <v>8.45</v>
      </c>
      <c r="E692" s="151">
        <v>8.93</v>
      </c>
      <c r="F692" s="151">
        <v>17.38</v>
      </c>
    </row>
    <row r="693" spans="1:6" ht="12.75">
      <c r="A693" s="147">
        <v>71471</v>
      </c>
      <c r="B693" s="148" t="s">
        <v>718</v>
      </c>
      <c r="C693" s="149" t="s">
        <v>43</v>
      </c>
      <c r="D693" s="150">
        <v>4.47</v>
      </c>
      <c r="E693" s="151">
        <v>8.55</v>
      </c>
      <c r="F693" s="151">
        <v>13.02</v>
      </c>
    </row>
    <row r="694" spans="1:6" ht="12.75">
      <c r="A694" s="147">
        <v>71472</v>
      </c>
      <c r="B694" s="148" t="s">
        <v>719</v>
      </c>
      <c r="C694" s="149" t="s">
        <v>43</v>
      </c>
      <c r="D694" s="150">
        <v>2.95</v>
      </c>
      <c r="E694" s="151">
        <v>8.93</v>
      </c>
      <c r="F694" s="151">
        <v>11.88</v>
      </c>
    </row>
    <row r="695" spans="1:6" ht="12.75">
      <c r="A695" s="147">
        <v>71473</v>
      </c>
      <c r="B695" s="148" t="s">
        <v>720</v>
      </c>
      <c r="C695" s="149" t="s">
        <v>43</v>
      </c>
      <c r="D695" s="150">
        <v>9.9</v>
      </c>
      <c r="E695" s="151">
        <v>17.87</v>
      </c>
      <c r="F695" s="151">
        <v>27.77</v>
      </c>
    </row>
    <row r="696" spans="1:6" ht="12.75">
      <c r="A696" s="147">
        <v>71474</v>
      </c>
      <c r="B696" s="148" t="s">
        <v>721</v>
      </c>
      <c r="C696" s="149" t="s">
        <v>43</v>
      </c>
      <c r="D696" s="150">
        <v>4.65</v>
      </c>
      <c r="E696" s="151">
        <v>8.93</v>
      </c>
      <c r="F696" s="151">
        <v>13.58</v>
      </c>
    </row>
    <row r="697" spans="1:6" ht="12.75">
      <c r="A697" s="147">
        <v>71476</v>
      </c>
      <c r="B697" s="148" t="s">
        <v>722</v>
      </c>
      <c r="C697" s="149" t="s">
        <v>339</v>
      </c>
      <c r="D697" s="150">
        <v>40.5</v>
      </c>
      <c r="E697" s="151">
        <v>4.89</v>
      </c>
      <c r="F697" s="151">
        <v>45.39</v>
      </c>
    </row>
    <row r="698" spans="1:6" ht="12.75">
      <c r="A698" s="147">
        <v>71480</v>
      </c>
      <c r="B698" s="148" t="s">
        <v>723</v>
      </c>
      <c r="C698" s="149" t="s">
        <v>43</v>
      </c>
      <c r="D698" s="150">
        <v>2.5</v>
      </c>
      <c r="E698" s="151">
        <v>4.89</v>
      </c>
      <c r="F698" s="151">
        <v>7.39</v>
      </c>
    </row>
    <row r="699" spans="1:6" ht="12.75">
      <c r="A699" s="147">
        <v>71481</v>
      </c>
      <c r="B699" s="148" t="s">
        <v>724</v>
      </c>
      <c r="C699" s="149" t="s">
        <v>43</v>
      </c>
      <c r="D699" s="150">
        <v>3.2</v>
      </c>
      <c r="E699" s="151">
        <v>4.89</v>
      </c>
      <c r="F699" s="151">
        <v>8.09</v>
      </c>
    </row>
    <row r="700" spans="1:6" ht="12.75">
      <c r="A700" s="147">
        <v>71490</v>
      </c>
      <c r="B700" s="148" t="s">
        <v>725</v>
      </c>
      <c r="C700" s="149" t="s">
        <v>43</v>
      </c>
      <c r="D700" s="150">
        <v>0.1</v>
      </c>
      <c r="E700" s="151">
        <v>3.67</v>
      </c>
      <c r="F700" s="151">
        <v>3.77</v>
      </c>
    </row>
    <row r="701" spans="1:6" ht="12.75">
      <c r="A701" s="147">
        <v>71491</v>
      </c>
      <c r="B701" s="148" t="s">
        <v>726</v>
      </c>
      <c r="C701" s="149" t="s">
        <v>43</v>
      </c>
      <c r="D701" s="150">
        <v>0.15</v>
      </c>
      <c r="E701" s="151">
        <v>3.67</v>
      </c>
      <c r="F701" s="151">
        <v>3.82</v>
      </c>
    </row>
    <row r="702" spans="1:6" ht="12.75">
      <c r="A702" s="147">
        <v>71492</v>
      </c>
      <c r="B702" s="148" t="s">
        <v>727</v>
      </c>
      <c r="C702" s="149" t="s">
        <v>43</v>
      </c>
      <c r="D702" s="150">
        <v>0.23</v>
      </c>
      <c r="E702" s="151">
        <v>4.89</v>
      </c>
      <c r="F702" s="151">
        <v>5.12</v>
      </c>
    </row>
    <row r="703" spans="1:6" ht="12.75">
      <c r="A703" s="147">
        <v>71500</v>
      </c>
      <c r="B703" s="148" t="s">
        <v>728</v>
      </c>
      <c r="C703" s="149" t="s">
        <v>43</v>
      </c>
      <c r="D703" s="150">
        <v>24.9</v>
      </c>
      <c r="E703" s="151">
        <v>4.89</v>
      </c>
      <c r="F703" s="151">
        <v>29.79</v>
      </c>
    </row>
    <row r="704" spans="1:6" ht="12.75">
      <c r="A704" s="147">
        <v>71510</v>
      </c>
      <c r="B704" s="148" t="s">
        <v>729</v>
      </c>
      <c r="C704" s="149" t="s">
        <v>43</v>
      </c>
      <c r="D704" s="150">
        <v>3.5</v>
      </c>
      <c r="E704" s="151">
        <v>4.89</v>
      </c>
      <c r="F704" s="151">
        <v>8.39</v>
      </c>
    </row>
    <row r="705" spans="1:6" ht="12.75">
      <c r="A705" s="147">
        <v>71520</v>
      </c>
      <c r="B705" s="148" t="s">
        <v>730</v>
      </c>
      <c r="C705" s="149" t="s">
        <v>43</v>
      </c>
      <c r="D705" s="150">
        <v>7.19</v>
      </c>
      <c r="E705" s="151">
        <v>0.36</v>
      </c>
      <c r="F705" s="151">
        <v>7.55</v>
      </c>
    </row>
    <row r="706" spans="1:6" ht="12.75">
      <c r="A706" s="147">
        <v>71521</v>
      </c>
      <c r="B706" s="148" t="s">
        <v>731</v>
      </c>
      <c r="C706" s="149" t="s">
        <v>43</v>
      </c>
      <c r="D706" s="150">
        <v>13.12</v>
      </c>
      <c r="E706" s="151">
        <v>0.36</v>
      </c>
      <c r="F706" s="151">
        <v>13.48</v>
      </c>
    </row>
    <row r="707" spans="1:6" ht="12.75">
      <c r="A707" s="147">
        <v>71522</v>
      </c>
      <c r="B707" s="148" t="s">
        <v>732</v>
      </c>
      <c r="C707" s="149" t="s">
        <v>43</v>
      </c>
      <c r="D707" s="150">
        <v>21.54</v>
      </c>
      <c r="E707" s="151">
        <v>1.95</v>
      </c>
      <c r="F707" s="151">
        <v>23.49</v>
      </c>
    </row>
    <row r="708" spans="1:6" ht="12.75">
      <c r="A708" s="147">
        <v>71523</v>
      </c>
      <c r="B708" s="148" t="s">
        <v>733</v>
      </c>
      <c r="C708" s="149" t="s">
        <v>43</v>
      </c>
      <c r="D708" s="150">
        <v>381.9</v>
      </c>
      <c r="E708" s="151">
        <v>5.86</v>
      </c>
      <c r="F708" s="151">
        <v>387.76</v>
      </c>
    </row>
    <row r="709" spans="1:6" ht="12.75">
      <c r="A709" s="147">
        <v>71524</v>
      </c>
      <c r="B709" s="148" t="s">
        <v>734</v>
      </c>
      <c r="C709" s="149" t="s">
        <v>43</v>
      </c>
      <c r="D709" s="150">
        <v>32</v>
      </c>
      <c r="E709" s="151">
        <v>1.95</v>
      </c>
      <c r="F709" s="151">
        <v>33.95</v>
      </c>
    </row>
    <row r="710" spans="1:6" ht="12.75">
      <c r="A710" s="147">
        <v>71525</v>
      </c>
      <c r="B710" s="148" t="s">
        <v>735</v>
      </c>
      <c r="C710" s="149" t="s">
        <v>43</v>
      </c>
      <c r="D710" s="150">
        <v>32.5</v>
      </c>
      <c r="E710" s="151">
        <v>1.95</v>
      </c>
      <c r="F710" s="151">
        <v>34.45</v>
      </c>
    </row>
    <row r="711" spans="1:6" ht="12.75">
      <c r="A711" s="147">
        <v>71526</v>
      </c>
      <c r="B711" s="148" t="s">
        <v>736</v>
      </c>
      <c r="C711" s="149" t="s">
        <v>43</v>
      </c>
      <c r="D711" s="150">
        <v>32.92</v>
      </c>
      <c r="E711" s="151">
        <v>1.95</v>
      </c>
      <c r="F711" s="151">
        <v>34.87</v>
      </c>
    </row>
    <row r="712" spans="1:6" ht="12.75">
      <c r="A712" s="147">
        <v>71527</v>
      </c>
      <c r="B712" s="148" t="s">
        <v>737</v>
      </c>
      <c r="C712" s="149" t="s">
        <v>43</v>
      </c>
      <c r="D712" s="150">
        <v>39.99</v>
      </c>
      <c r="E712" s="151">
        <v>1.95</v>
      </c>
      <c r="F712" s="151">
        <v>41.94</v>
      </c>
    </row>
    <row r="713" spans="1:6" ht="12.75">
      <c r="A713" s="147">
        <v>71528</v>
      </c>
      <c r="B713" s="148" t="s">
        <v>738</v>
      </c>
      <c r="C713" s="149" t="s">
        <v>43</v>
      </c>
      <c r="D713" s="150">
        <v>283.68</v>
      </c>
      <c r="E713" s="151">
        <v>1.95</v>
      </c>
      <c r="F713" s="151">
        <v>285.63</v>
      </c>
    </row>
    <row r="714" spans="1:6" ht="12.75">
      <c r="A714" s="147">
        <v>71530</v>
      </c>
      <c r="B714" s="148" t="s">
        <v>739</v>
      </c>
      <c r="C714" s="149" t="s">
        <v>43</v>
      </c>
      <c r="D714" s="150">
        <v>3.22</v>
      </c>
      <c r="E714" s="151">
        <v>0.36</v>
      </c>
      <c r="F714" s="151">
        <v>3.58</v>
      </c>
    </row>
    <row r="715" spans="1:6" ht="12.75">
      <c r="A715" s="147">
        <v>71531</v>
      </c>
      <c r="B715" s="148" t="s">
        <v>740</v>
      </c>
      <c r="C715" s="149" t="s">
        <v>43</v>
      </c>
      <c r="D715" s="150">
        <v>3.22</v>
      </c>
      <c r="E715" s="151">
        <v>0.36</v>
      </c>
      <c r="F715" s="151">
        <v>3.58</v>
      </c>
    </row>
    <row r="716" spans="1:6" ht="12.75">
      <c r="A716" s="147">
        <v>71532</v>
      </c>
      <c r="B716" s="148" t="s">
        <v>741</v>
      </c>
      <c r="C716" s="149" t="s">
        <v>43</v>
      </c>
      <c r="D716" s="150">
        <v>3.39</v>
      </c>
      <c r="E716" s="151">
        <v>0.36</v>
      </c>
      <c r="F716" s="151">
        <v>3.75</v>
      </c>
    </row>
    <row r="717" spans="1:6" ht="12.75">
      <c r="A717" s="147">
        <v>71533</v>
      </c>
      <c r="B717" s="148" t="s">
        <v>742</v>
      </c>
      <c r="C717" s="149" t="s">
        <v>43</v>
      </c>
      <c r="D717" s="150">
        <v>3.7</v>
      </c>
      <c r="E717" s="151">
        <v>0.36</v>
      </c>
      <c r="F717" s="151">
        <v>4.06</v>
      </c>
    </row>
    <row r="718" spans="1:6" ht="12.75">
      <c r="A718" s="147">
        <v>71540</v>
      </c>
      <c r="B718" s="148" t="s">
        <v>743</v>
      </c>
      <c r="C718" s="149" t="s">
        <v>43</v>
      </c>
      <c r="D718" s="150">
        <v>1.1</v>
      </c>
      <c r="E718" s="151">
        <v>0.15</v>
      </c>
      <c r="F718" s="151">
        <v>1.25</v>
      </c>
    </row>
    <row r="719" spans="1:6" ht="12.75">
      <c r="A719" s="147">
        <v>71541</v>
      </c>
      <c r="B719" s="148" t="s">
        <v>744</v>
      </c>
      <c r="C719" s="149" t="s">
        <v>43</v>
      </c>
      <c r="D719" s="150">
        <v>1.05</v>
      </c>
      <c r="E719" s="151">
        <v>0.15</v>
      </c>
      <c r="F719" s="151">
        <v>1.2</v>
      </c>
    </row>
    <row r="720" spans="1:6" ht="12.75">
      <c r="A720" s="147">
        <v>71542</v>
      </c>
      <c r="B720" s="148" t="s">
        <v>745</v>
      </c>
      <c r="C720" s="149" t="s">
        <v>43</v>
      </c>
      <c r="D720" s="150">
        <v>1.09</v>
      </c>
      <c r="E720" s="151">
        <v>0.15</v>
      </c>
      <c r="F720" s="151">
        <v>1.24</v>
      </c>
    </row>
    <row r="721" spans="1:6" ht="12.75">
      <c r="A721" s="147">
        <v>71543</v>
      </c>
      <c r="B721" s="148" t="s">
        <v>746</v>
      </c>
      <c r="C721" s="149" t="s">
        <v>43</v>
      </c>
      <c r="D721" s="150">
        <v>2.33</v>
      </c>
      <c r="E721" s="151">
        <v>0.15</v>
      </c>
      <c r="F721" s="151">
        <v>2.48</v>
      </c>
    </row>
    <row r="722" spans="1:6" ht="12.75">
      <c r="A722" s="147">
        <v>71560</v>
      </c>
      <c r="B722" s="148" t="s">
        <v>747</v>
      </c>
      <c r="C722" s="149" t="s">
        <v>43</v>
      </c>
      <c r="D722" s="150">
        <v>9.53</v>
      </c>
      <c r="E722" s="151">
        <v>0.36</v>
      </c>
      <c r="F722" s="151">
        <v>9.89</v>
      </c>
    </row>
    <row r="723" spans="1:6" ht="12.75">
      <c r="A723" s="147">
        <v>71561</v>
      </c>
      <c r="B723" s="148" t="s">
        <v>748</v>
      </c>
      <c r="C723" s="149" t="s">
        <v>43</v>
      </c>
      <c r="D723" s="150">
        <v>12.64</v>
      </c>
      <c r="E723" s="151">
        <v>0.36</v>
      </c>
      <c r="F723" s="151">
        <v>13</v>
      </c>
    </row>
    <row r="724" spans="1:6" ht="12.75">
      <c r="A724" s="147">
        <v>71562</v>
      </c>
      <c r="B724" s="148" t="s">
        <v>749</v>
      </c>
      <c r="C724" s="149" t="s">
        <v>43</v>
      </c>
      <c r="D724" s="150">
        <v>26.44</v>
      </c>
      <c r="E724" s="151">
        <v>5.86</v>
      </c>
      <c r="F724" s="151">
        <v>32.3</v>
      </c>
    </row>
    <row r="725" spans="1:6" ht="12.75">
      <c r="A725" s="147">
        <v>71564</v>
      </c>
      <c r="B725" s="148" t="s">
        <v>750</v>
      </c>
      <c r="C725" s="149" t="s">
        <v>43</v>
      </c>
      <c r="D725" s="150">
        <v>7</v>
      </c>
      <c r="E725" s="151">
        <v>0.15</v>
      </c>
      <c r="F725" s="151">
        <v>7.15</v>
      </c>
    </row>
    <row r="726" spans="1:6" ht="12.75">
      <c r="A726" s="147">
        <v>71565</v>
      </c>
      <c r="B726" s="148" t="s">
        <v>751</v>
      </c>
      <c r="C726" s="149" t="s">
        <v>43</v>
      </c>
      <c r="D726" s="150">
        <v>5.95</v>
      </c>
      <c r="E726" s="151">
        <v>0.15</v>
      </c>
      <c r="F726" s="151">
        <v>6.1</v>
      </c>
    </row>
    <row r="727" spans="1:6" ht="12.75">
      <c r="A727" s="147">
        <v>71566</v>
      </c>
      <c r="B727" s="148" t="s">
        <v>752</v>
      </c>
      <c r="C727" s="149" t="s">
        <v>43</v>
      </c>
      <c r="D727" s="150">
        <v>5.87</v>
      </c>
      <c r="E727" s="151">
        <v>0.15</v>
      </c>
      <c r="F727" s="151">
        <v>6.02</v>
      </c>
    </row>
    <row r="728" spans="1:6" ht="12.75">
      <c r="A728" s="147">
        <v>71567</v>
      </c>
      <c r="B728" s="148" t="s">
        <v>753</v>
      </c>
      <c r="C728" s="149" t="s">
        <v>43</v>
      </c>
      <c r="D728" s="150">
        <v>5.09</v>
      </c>
      <c r="E728" s="151">
        <v>0.15</v>
      </c>
      <c r="F728" s="151">
        <v>5.24</v>
      </c>
    </row>
    <row r="729" spans="1:6" ht="12.75">
      <c r="A729" s="147">
        <v>71570</v>
      </c>
      <c r="B729" s="148" t="s">
        <v>754</v>
      </c>
      <c r="C729" s="149" t="s">
        <v>43</v>
      </c>
      <c r="D729" s="150">
        <v>2.35</v>
      </c>
      <c r="E729" s="151">
        <v>0.15</v>
      </c>
      <c r="F729" s="151">
        <v>2.5</v>
      </c>
    </row>
    <row r="730" spans="1:6" ht="12.75">
      <c r="A730" s="147">
        <v>71571</v>
      </c>
      <c r="B730" s="148" t="s">
        <v>755</v>
      </c>
      <c r="C730" s="149" t="s">
        <v>43</v>
      </c>
      <c r="D730" s="150">
        <v>2.58</v>
      </c>
      <c r="E730" s="151">
        <v>0.15</v>
      </c>
      <c r="F730" s="151">
        <v>2.73</v>
      </c>
    </row>
    <row r="731" spans="1:6" ht="12.75">
      <c r="A731" s="147">
        <v>71577</v>
      </c>
      <c r="B731" s="148" t="s">
        <v>756</v>
      </c>
      <c r="C731" s="149" t="s">
        <v>43</v>
      </c>
      <c r="D731" s="150">
        <v>5.35</v>
      </c>
      <c r="E731" s="151">
        <v>0.15</v>
      </c>
      <c r="F731" s="151">
        <v>5.5</v>
      </c>
    </row>
    <row r="732" spans="1:6" ht="12.75">
      <c r="A732" s="147">
        <v>71580</v>
      </c>
      <c r="B732" s="148" t="s">
        <v>757</v>
      </c>
      <c r="C732" s="149" t="s">
        <v>43</v>
      </c>
      <c r="D732" s="150">
        <v>1.12</v>
      </c>
      <c r="E732" s="151">
        <v>0.15</v>
      </c>
      <c r="F732" s="151">
        <v>1.27</v>
      </c>
    </row>
    <row r="733" spans="1:6" ht="12.75">
      <c r="A733" s="147">
        <v>71581</v>
      </c>
      <c r="B733" s="148" t="s">
        <v>758</v>
      </c>
      <c r="C733" s="149" t="s">
        <v>43</v>
      </c>
      <c r="D733" s="150">
        <v>1.22</v>
      </c>
      <c r="E733" s="151">
        <v>0.15</v>
      </c>
      <c r="F733" s="151">
        <v>1.37</v>
      </c>
    </row>
    <row r="734" spans="1:6" ht="12.75">
      <c r="A734" s="147">
        <v>71590</v>
      </c>
      <c r="B734" s="148" t="s">
        <v>759</v>
      </c>
      <c r="C734" s="149" t="s">
        <v>43</v>
      </c>
      <c r="D734" s="150">
        <v>20.44</v>
      </c>
      <c r="E734" s="151">
        <v>0.36</v>
      </c>
      <c r="F734" s="151">
        <v>20.8</v>
      </c>
    </row>
    <row r="735" spans="1:6" ht="12.75">
      <c r="A735" s="147">
        <v>71591</v>
      </c>
      <c r="B735" s="148" t="s">
        <v>760</v>
      </c>
      <c r="C735" s="149" t="s">
        <v>43</v>
      </c>
      <c r="D735" s="150">
        <v>23.69</v>
      </c>
      <c r="E735" s="151">
        <v>0.36</v>
      </c>
      <c r="F735" s="151">
        <v>24.05</v>
      </c>
    </row>
    <row r="736" spans="1:6" ht="12.75">
      <c r="A736" s="147">
        <v>71592</v>
      </c>
      <c r="B736" s="148" t="s">
        <v>761</v>
      </c>
      <c r="C736" s="149" t="s">
        <v>43</v>
      </c>
      <c r="D736" s="150">
        <v>29.43</v>
      </c>
      <c r="E736" s="151">
        <v>1.95</v>
      </c>
      <c r="F736" s="151">
        <v>31.38</v>
      </c>
    </row>
    <row r="737" spans="1:6" ht="12.75">
      <c r="A737" s="147">
        <v>71596</v>
      </c>
      <c r="B737" s="148" t="s">
        <v>762</v>
      </c>
      <c r="C737" s="149" t="s">
        <v>43</v>
      </c>
      <c r="D737" s="150">
        <v>2.5</v>
      </c>
      <c r="E737" s="151">
        <v>3.17</v>
      </c>
      <c r="F737" s="151">
        <v>5.67</v>
      </c>
    </row>
    <row r="738" spans="1:6" ht="12.75">
      <c r="A738" s="147">
        <v>71600</v>
      </c>
      <c r="B738" s="148" t="s">
        <v>763</v>
      </c>
      <c r="C738" s="149" t="s">
        <v>43</v>
      </c>
      <c r="D738" s="150">
        <v>17.97</v>
      </c>
      <c r="E738" s="151">
        <v>19.55</v>
      </c>
      <c r="F738" s="151">
        <v>37.52</v>
      </c>
    </row>
    <row r="739" spans="1:6" ht="12.75">
      <c r="A739" s="147">
        <v>71601</v>
      </c>
      <c r="B739" s="148" t="s">
        <v>764</v>
      </c>
      <c r="C739" s="149" t="s">
        <v>43</v>
      </c>
      <c r="D739" s="150">
        <v>99.23</v>
      </c>
      <c r="E739" s="151">
        <v>1.95</v>
      </c>
      <c r="F739" s="151">
        <v>101.18</v>
      </c>
    </row>
    <row r="740" spans="1:6" ht="12.75">
      <c r="A740" s="147">
        <v>71602</v>
      </c>
      <c r="B740" s="148" t="s">
        <v>765</v>
      </c>
      <c r="C740" s="149" t="s">
        <v>43</v>
      </c>
      <c r="D740" s="150">
        <v>132.59</v>
      </c>
      <c r="E740" s="151">
        <v>24.44</v>
      </c>
      <c r="F740" s="151">
        <v>157.03</v>
      </c>
    </row>
    <row r="741" spans="1:6" ht="12.75">
      <c r="A741" s="147">
        <v>71603</v>
      </c>
      <c r="B741" s="148" t="s">
        <v>766</v>
      </c>
      <c r="C741" s="149" t="s">
        <v>43</v>
      </c>
      <c r="D741" s="150">
        <v>120.17</v>
      </c>
      <c r="E741" s="151">
        <v>27.45</v>
      </c>
      <c r="F741" s="151">
        <v>147.62</v>
      </c>
    </row>
    <row r="742" spans="1:6" ht="12.75">
      <c r="A742" s="147">
        <v>71604</v>
      </c>
      <c r="B742" s="148" t="s">
        <v>767</v>
      </c>
      <c r="C742" s="149" t="s">
        <v>43</v>
      </c>
      <c r="D742" s="150">
        <v>300.03</v>
      </c>
      <c r="E742" s="151">
        <v>16.37</v>
      </c>
      <c r="F742" s="151">
        <v>316.4</v>
      </c>
    </row>
    <row r="743" spans="1:6" ht="12.75">
      <c r="A743" s="147">
        <v>71605</v>
      </c>
      <c r="B743" s="148" t="s">
        <v>768</v>
      </c>
      <c r="C743" s="149" t="s">
        <v>43</v>
      </c>
      <c r="D743" s="150">
        <v>384.07</v>
      </c>
      <c r="E743" s="151">
        <v>25.4</v>
      </c>
      <c r="F743" s="151">
        <v>409.47</v>
      </c>
    </row>
    <row r="744" spans="1:6" ht="18">
      <c r="A744" s="142" t="s">
        <v>27</v>
      </c>
      <c r="B744" s="142" t="s">
        <v>28</v>
      </c>
      <c r="C744" s="143" t="s">
        <v>29</v>
      </c>
      <c r="D744" s="144" t="s">
        <v>30</v>
      </c>
      <c r="E744" s="145" t="s">
        <v>31</v>
      </c>
      <c r="F744" s="145" t="s">
        <v>32</v>
      </c>
    </row>
    <row r="745" spans="1:6" ht="12.75" customHeight="1">
      <c r="A745" s="147">
        <v>71606</v>
      </c>
      <c r="B745" s="148" t="s">
        <v>769</v>
      </c>
      <c r="C745" s="149" t="s">
        <v>43</v>
      </c>
      <c r="D745" s="150">
        <v>603.53</v>
      </c>
      <c r="E745" s="151">
        <v>34.43</v>
      </c>
      <c r="F745" s="151">
        <v>637.96</v>
      </c>
    </row>
    <row r="746" spans="1:6" ht="12.75">
      <c r="A746" s="147">
        <v>71607</v>
      </c>
      <c r="B746" s="148" t="s">
        <v>770</v>
      </c>
      <c r="C746" s="149" t="s">
        <v>43</v>
      </c>
      <c r="D746" s="150">
        <v>790.08</v>
      </c>
      <c r="E746" s="151">
        <v>43.46</v>
      </c>
      <c r="F746" s="151">
        <v>833.54</v>
      </c>
    </row>
    <row r="747" spans="1:6" ht="12.75">
      <c r="A747" s="147">
        <v>71608</v>
      </c>
      <c r="B747" s="148" t="s">
        <v>771</v>
      </c>
      <c r="C747" s="149" t="s">
        <v>43</v>
      </c>
      <c r="D747" s="150">
        <v>290.2</v>
      </c>
      <c r="E747" s="151">
        <v>12.7</v>
      </c>
      <c r="F747" s="151">
        <v>302.9</v>
      </c>
    </row>
    <row r="748" spans="1:6" ht="12.75">
      <c r="A748" s="147">
        <v>71609</v>
      </c>
      <c r="B748" s="148" t="s">
        <v>772</v>
      </c>
      <c r="C748" s="149" t="s">
        <v>43</v>
      </c>
      <c r="D748" s="150">
        <v>50.3</v>
      </c>
      <c r="E748" s="151">
        <v>12.22</v>
      </c>
      <c r="F748" s="151">
        <v>62.52</v>
      </c>
    </row>
    <row r="749" spans="1:6" ht="12.75">
      <c r="A749" s="147">
        <v>71610</v>
      </c>
      <c r="B749" s="148" t="s">
        <v>773</v>
      </c>
      <c r="C749" s="149" t="s">
        <v>43</v>
      </c>
      <c r="D749" s="150">
        <v>60.98</v>
      </c>
      <c r="E749" s="151">
        <v>9.77</v>
      </c>
      <c r="F749" s="151">
        <v>70.75</v>
      </c>
    </row>
    <row r="750" spans="1:6" ht="12.75">
      <c r="A750" s="147">
        <v>71611</v>
      </c>
      <c r="B750" s="148" t="s">
        <v>774</v>
      </c>
      <c r="C750" s="149" t="s">
        <v>43</v>
      </c>
      <c r="D750" s="150">
        <v>79.74</v>
      </c>
      <c r="E750" s="151">
        <v>9.77</v>
      </c>
      <c r="F750" s="151">
        <v>89.51</v>
      </c>
    </row>
    <row r="751" spans="1:6" ht="12.75">
      <c r="A751" s="147">
        <v>71620</v>
      </c>
      <c r="B751" s="148" t="s">
        <v>775</v>
      </c>
      <c r="C751" s="149" t="s">
        <v>43</v>
      </c>
      <c r="D751" s="150">
        <v>60.98</v>
      </c>
      <c r="E751" s="151">
        <v>9.77</v>
      </c>
      <c r="F751" s="151">
        <v>70.75</v>
      </c>
    </row>
    <row r="752" spans="1:6" ht="12.75">
      <c r="A752" s="147">
        <v>71621</v>
      </c>
      <c r="B752" s="148" t="s">
        <v>776</v>
      </c>
      <c r="C752" s="149" t="s">
        <v>43</v>
      </c>
      <c r="D752" s="150">
        <v>79.74</v>
      </c>
      <c r="E752" s="151">
        <v>9.77</v>
      </c>
      <c r="F752" s="151">
        <v>89.51</v>
      </c>
    </row>
    <row r="753" spans="1:6" ht="12.75">
      <c r="A753" s="147">
        <v>71630</v>
      </c>
      <c r="B753" s="148" t="s">
        <v>777</v>
      </c>
      <c r="C753" s="149" t="s">
        <v>43</v>
      </c>
      <c r="D753" s="150">
        <v>6.32</v>
      </c>
      <c r="E753" s="151">
        <v>24.44</v>
      </c>
      <c r="F753" s="151">
        <v>30.76</v>
      </c>
    </row>
    <row r="754" spans="1:6" ht="12.75">
      <c r="A754" s="147">
        <v>71631</v>
      </c>
      <c r="B754" s="148" t="s">
        <v>778</v>
      </c>
      <c r="C754" s="149" t="s">
        <v>43</v>
      </c>
      <c r="D754" s="150">
        <v>4.83</v>
      </c>
      <c r="E754" s="151">
        <v>24.44</v>
      </c>
      <c r="F754" s="151">
        <v>29.27</v>
      </c>
    </row>
    <row r="755" spans="1:6" ht="12.75">
      <c r="A755" s="147">
        <v>71640</v>
      </c>
      <c r="B755" s="148" t="s">
        <v>779</v>
      </c>
      <c r="C755" s="149" t="s">
        <v>43</v>
      </c>
      <c r="D755" s="150">
        <v>25.68</v>
      </c>
      <c r="E755" s="151">
        <v>24.44</v>
      </c>
      <c r="F755" s="151">
        <v>50.12</v>
      </c>
    </row>
    <row r="756" spans="1:6" ht="12.75">
      <c r="A756" s="147">
        <v>71641</v>
      </c>
      <c r="B756" s="148" t="s">
        <v>780</v>
      </c>
      <c r="C756" s="149" t="s">
        <v>43</v>
      </c>
      <c r="D756" s="150">
        <v>5.35</v>
      </c>
      <c r="E756" s="151">
        <v>14.67</v>
      </c>
      <c r="F756" s="151">
        <v>20.02</v>
      </c>
    </row>
    <row r="757" spans="1:6" ht="12.75">
      <c r="A757" s="147">
        <v>71642</v>
      </c>
      <c r="B757" s="148" t="s">
        <v>781</v>
      </c>
      <c r="C757" s="149" t="s">
        <v>43</v>
      </c>
      <c r="D757" s="150">
        <v>46.3</v>
      </c>
      <c r="E757" s="151">
        <v>24.44</v>
      </c>
      <c r="F757" s="151">
        <v>70.74</v>
      </c>
    </row>
    <row r="758" spans="1:6" ht="12.75">
      <c r="A758" s="147">
        <v>71643</v>
      </c>
      <c r="B758" s="148" t="s">
        <v>782</v>
      </c>
      <c r="C758" s="149" t="s">
        <v>43</v>
      </c>
      <c r="D758" s="150">
        <v>23.17</v>
      </c>
      <c r="E758" s="151">
        <v>14.67</v>
      </c>
      <c r="F758" s="151">
        <v>37.84</v>
      </c>
    </row>
    <row r="759" spans="1:6" ht="12.75">
      <c r="A759" s="147">
        <v>71644</v>
      </c>
      <c r="B759" s="148" t="s">
        <v>783</v>
      </c>
      <c r="C759" s="149" t="s">
        <v>43</v>
      </c>
      <c r="D759" s="150">
        <v>28.15</v>
      </c>
      <c r="E759" s="151">
        <v>14.67</v>
      </c>
      <c r="F759" s="151">
        <v>42.82</v>
      </c>
    </row>
    <row r="760" spans="1:6" ht="12.75">
      <c r="A760" s="147">
        <v>71655</v>
      </c>
      <c r="B760" s="148" t="s">
        <v>784</v>
      </c>
      <c r="C760" s="149" t="s">
        <v>43</v>
      </c>
      <c r="D760" s="150">
        <v>56.99</v>
      </c>
      <c r="E760" s="151">
        <v>46.93</v>
      </c>
      <c r="F760" s="151">
        <v>103.92</v>
      </c>
    </row>
    <row r="761" spans="1:6" ht="12.75">
      <c r="A761" s="147">
        <v>71660</v>
      </c>
      <c r="B761" s="148" t="s">
        <v>785</v>
      </c>
      <c r="C761" s="149" t="s">
        <v>43</v>
      </c>
      <c r="D761" s="150">
        <v>67.05</v>
      </c>
      <c r="E761" s="151">
        <v>48.88</v>
      </c>
      <c r="F761" s="151">
        <v>115.93</v>
      </c>
    </row>
    <row r="762" spans="1:6" ht="12.75">
      <c r="A762" s="147">
        <v>71670</v>
      </c>
      <c r="B762" s="148" t="s">
        <v>786</v>
      </c>
      <c r="C762" s="149" t="s">
        <v>43</v>
      </c>
      <c r="D762" s="150">
        <v>34.92</v>
      </c>
      <c r="E762" s="151">
        <v>14.67</v>
      </c>
      <c r="F762" s="151">
        <v>49.59</v>
      </c>
    </row>
    <row r="763" spans="1:6" ht="12.75">
      <c r="A763" s="147">
        <v>71680</v>
      </c>
      <c r="B763" s="148" t="s">
        <v>787</v>
      </c>
      <c r="C763" s="149" t="s">
        <v>43</v>
      </c>
      <c r="D763" s="150">
        <v>17.28</v>
      </c>
      <c r="E763" s="151">
        <v>12.7</v>
      </c>
      <c r="F763" s="151">
        <v>29.98</v>
      </c>
    </row>
    <row r="764" spans="1:6" ht="12.75">
      <c r="A764" s="147">
        <v>71681</v>
      </c>
      <c r="B764" s="148" t="s">
        <v>788</v>
      </c>
      <c r="C764" s="149" t="s">
        <v>43</v>
      </c>
      <c r="D764" s="150">
        <v>21.48</v>
      </c>
      <c r="E764" s="151">
        <v>12.7</v>
      </c>
      <c r="F764" s="151">
        <v>34.18</v>
      </c>
    </row>
    <row r="765" spans="1:6" ht="12.75">
      <c r="A765" s="147">
        <v>71700</v>
      </c>
      <c r="B765" s="148" t="s">
        <v>789</v>
      </c>
      <c r="C765" s="149" t="s">
        <v>43</v>
      </c>
      <c r="D765" s="150">
        <v>0.9</v>
      </c>
      <c r="E765" s="151">
        <v>0.74</v>
      </c>
      <c r="F765" s="151">
        <v>1.64</v>
      </c>
    </row>
    <row r="766" spans="1:6" ht="12.75">
      <c r="A766" s="147">
        <v>71701</v>
      </c>
      <c r="B766" s="148" t="s">
        <v>790</v>
      </c>
      <c r="C766" s="149" t="s">
        <v>43</v>
      </c>
      <c r="D766" s="150">
        <v>0.98</v>
      </c>
      <c r="E766" s="151">
        <v>0.98</v>
      </c>
      <c r="F766" s="151">
        <v>1.96</v>
      </c>
    </row>
    <row r="767" spans="1:6" ht="12.75">
      <c r="A767" s="147">
        <v>71702</v>
      </c>
      <c r="B767" s="148" t="s">
        <v>791</v>
      </c>
      <c r="C767" s="149" t="s">
        <v>43</v>
      </c>
      <c r="D767" s="150">
        <v>1.19</v>
      </c>
      <c r="E767" s="151">
        <v>1.47</v>
      </c>
      <c r="F767" s="151">
        <v>2.66</v>
      </c>
    </row>
    <row r="768" spans="1:6" ht="12.75">
      <c r="A768" s="147">
        <v>71703</v>
      </c>
      <c r="B768" s="148" t="s">
        <v>792</v>
      </c>
      <c r="C768" s="149" t="s">
        <v>43</v>
      </c>
      <c r="D768" s="150">
        <v>2.46</v>
      </c>
      <c r="E768" s="151">
        <v>1.95</v>
      </c>
      <c r="F768" s="151">
        <v>4.41</v>
      </c>
    </row>
    <row r="769" spans="1:6" ht="12.75">
      <c r="A769" s="147">
        <v>71704</v>
      </c>
      <c r="B769" s="148" t="s">
        <v>793</v>
      </c>
      <c r="C769" s="149" t="s">
        <v>43</v>
      </c>
      <c r="D769" s="150">
        <v>3.91</v>
      </c>
      <c r="E769" s="151">
        <v>2.69</v>
      </c>
      <c r="F769" s="151">
        <v>6.6</v>
      </c>
    </row>
    <row r="770" spans="1:6" ht="12.75">
      <c r="A770" s="147">
        <v>71705</v>
      </c>
      <c r="B770" s="148" t="s">
        <v>794</v>
      </c>
      <c r="C770" s="149" t="s">
        <v>43</v>
      </c>
      <c r="D770" s="150">
        <v>3.94</v>
      </c>
      <c r="E770" s="151">
        <v>3.17</v>
      </c>
      <c r="F770" s="151">
        <v>7.11</v>
      </c>
    </row>
    <row r="771" spans="1:6" ht="12.75">
      <c r="A771" s="147">
        <v>71706</v>
      </c>
      <c r="B771" s="148" t="s">
        <v>795</v>
      </c>
      <c r="C771" s="149" t="s">
        <v>43</v>
      </c>
      <c r="D771" s="150">
        <v>6.35</v>
      </c>
      <c r="E771" s="151">
        <v>6.12</v>
      </c>
      <c r="F771" s="151">
        <v>12.47</v>
      </c>
    </row>
    <row r="772" spans="1:6" ht="12.75">
      <c r="A772" s="147">
        <v>71707</v>
      </c>
      <c r="B772" s="148" t="s">
        <v>796</v>
      </c>
      <c r="C772" s="149" t="s">
        <v>43</v>
      </c>
      <c r="D772" s="150">
        <v>9.06</v>
      </c>
      <c r="E772" s="151">
        <v>10.51</v>
      </c>
      <c r="F772" s="151">
        <v>19.57</v>
      </c>
    </row>
    <row r="773" spans="1:6" ht="12.75">
      <c r="A773" s="147">
        <v>71708</v>
      </c>
      <c r="B773" s="148" t="s">
        <v>797</v>
      </c>
      <c r="C773" s="149" t="s">
        <v>43</v>
      </c>
      <c r="D773" s="150">
        <v>12.95</v>
      </c>
      <c r="E773" s="151">
        <v>13.44</v>
      </c>
      <c r="F773" s="151">
        <v>26.39</v>
      </c>
    </row>
    <row r="774" spans="1:6" ht="12.75">
      <c r="A774" s="147">
        <v>71710</v>
      </c>
      <c r="B774" s="148" t="s">
        <v>798</v>
      </c>
      <c r="C774" s="149" t="s">
        <v>43</v>
      </c>
      <c r="D774" s="150">
        <v>4.17</v>
      </c>
      <c r="E774" s="151">
        <v>6.84</v>
      </c>
      <c r="F774" s="151">
        <v>11.01</v>
      </c>
    </row>
    <row r="775" spans="1:6" ht="12.75">
      <c r="A775" s="147">
        <v>71720</v>
      </c>
      <c r="B775" s="148" t="s">
        <v>799</v>
      </c>
      <c r="C775" s="149" t="s">
        <v>43</v>
      </c>
      <c r="D775" s="150">
        <v>0.66</v>
      </c>
      <c r="E775" s="151">
        <v>0.74</v>
      </c>
      <c r="F775" s="151">
        <v>1.4</v>
      </c>
    </row>
    <row r="776" spans="1:6" ht="12.75">
      <c r="A776" s="147">
        <v>71721</v>
      </c>
      <c r="B776" s="148" t="s">
        <v>800</v>
      </c>
      <c r="C776" s="149" t="s">
        <v>43</v>
      </c>
      <c r="D776" s="150">
        <v>0.98</v>
      </c>
      <c r="E776" s="151">
        <v>1.47</v>
      </c>
      <c r="F776" s="151">
        <v>2.45</v>
      </c>
    </row>
    <row r="777" spans="1:6" ht="12.75">
      <c r="A777" s="147">
        <v>71722</v>
      </c>
      <c r="B777" s="148" t="s">
        <v>801</v>
      </c>
      <c r="C777" s="149" t="s">
        <v>43</v>
      </c>
      <c r="D777" s="150">
        <v>0.79</v>
      </c>
      <c r="E777" s="151">
        <v>0.98</v>
      </c>
      <c r="F777" s="151">
        <v>1.77</v>
      </c>
    </row>
    <row r="778" spans="1:6" ht="12.75">
      <c r="A778" s="147">
        <v>71723</v>
      </c>
      <c r="B778" s="148" t="s">
        <v>802</v>
      </c>
      <c r="C778" s="149" t="s">
        <v>43</v>
      </c>
      <c r="D778" s="150">
        <v>2.28</v>
      </c>
      <c r="E778" s="151">
        <v>1.95</v>
      </c>
      <c r="F778" s="151">
        <v>4.23</v>
      </c>
    </row>
    <row r="779" spans="1:6" ht="12.75">
      <c r="A779" s="147">
        <v>71724</v>
      </c>
      <c r="B779" s="148" t="s">
        <v>803</v>
      </c>
      <c r="C779" s="149" t="s">
        <v>43</v>
      </c>
      <c r="D779" s="150">
        <v>2.28</v>
      </c>
      <c r="E779" s="151">
        <v>2.69</v>
      </c>
      <c r="F779" s="151">
        <v>4.97</v>
      </c>
    </row>
    <row r="780" spans="1:6" ht="12.75">
      <c r="A780" s="147">
        <v>71725</v>
      </c>
      <c r="B780" s="148" t="s">
        <v>804</v>
      </c>
      <c r="C780" s="149" t="s">
        <v>43</v>
      </c>
      <c r="D780" s="150">
        <v>2.58</v>
      </c>
      <c r="E780" s="151">
        <v>3.17</v>
      </c>
      <c r="F780" s="151">
        <v>5.75</v>
      </c>
    </row>
    <row r="781" spans="1:6" ht="12.75">
      <c r="A781" s="147">
        <v>71726</v>
      </c>
      <c r="B781" s="148" t="s">
        <v>805</v>
      </c>
      <c r="C781" s="149" t="s">
        <v>43</v>
      </c>
      <c r="D781" s="150">
        <v>4.78</v>
      </c>
      <c r="E781" s="151">
        <v>6.12</v>
      </c>
      <c r="F781" s="151">
        <v>10.9</v>
      </c>
    </row>
    <row r="782" spans="1:6" ht="12.75">
      <c r="A782" s="147">
        <v>71727</v>
      </c>
      <c r="B782" s="148" t="s">
        <v>806</v>
      </c>
      <c r="C782" s="149" t="s">
        <v>43</v>
      </c>
      <c r="D782" s="150">
        <v>7.07</v>
      </c>
      <c r="E782" s="151">
        <v>10.51</v>
      </c>
      <c r="F782" s="151">
        <v>17.58</v>
      </c>
    </row>
    <row r="783" spans="1:6" ht="12.75">
      <c r="A783" s="147">
        <v>71728</v>
      </c>
      <c r="B783" s="148" t="s">
        <v>807</v>
      </c>
      <c r="C783" s="149" t="s">
        <v>43</v>
      </c>
      <c r="D783" s="150">
        <v>8.19</v>
      </c>
      <c r="E783" s="151">
        <v>13.44</v>
      </c>
      <c r="F783" s="151">
        <v>21.63</v>
      </c>
    </row>
    <row r="784" spans="1:6" ht="12.75">
      <c r="A784" s="147">
        <v>71740</v>
      </c>
      <c r="B784" s="148" t="s">
        <v>808</v>
      </c>
      <c r="C784" s="149" t="s">
        <v>43</v>
      </c>
      <c r="D784" s="150">
        <v>0.3</v>
      </c>
      <c r="E784" s="151">
        <v>0.49</v>
      </c>
      <c r="F784" s="151">
        <v>0.79</v>
      </c>
    </row>
    <row r="785" spans="1:6" ht="12.75">
      <c r="A785" s="147">
        <v>71741</v>
      </c>
      <c r="B785" s="148" t="s">
        <v>809</v>
      </c>
      <c r="C785" s="149" t="s">
        <v>43</v>
      </c>
      <c r="D785" s="150">
        <v>0.34</v>
      </c>
      <c r="E785" s="151">
        <v>0.74</v>
      </c>
      <c r="F785" s="151">
        <v>1.08</v>
      </c>
    </row>
    <row r="786" spans="1:6" ht="12.75">
      <c r="A786" s="147">
        <v>71742</v>
      </c>
      <c r="B786" s="148" t="s">
        <v>810</v>
      </c>
      <c r="C786" s="149" t="s">
        <v>43</v>
      </c>
      <c r="D786" s="150">
        <v>0.39</v>
      </c>
      <c r="E786" s="151">
        <v>1.22</v>
      </c>
      <c r="F786" s="151">
        <v>1.61</v>
      </c>
    </row>
    <row r="787" spans="1:6" ht="12.75">
      <c r="A787" s="147">
        <v>71743</v>
      </c>
      <c r="B787" s="148" t="s">
        <v>811</v>
      </c>
      <c r="C787" s="149" t="s">
        <v>43</v>
      </c>
      <c r="D787" s="150">
        <v>0.5</v>
      </c>
      <c r="E787" s="151">
        <v>1.71</v>
      </c>
      <c r="F787" s="151">
        <v>2.21</v>
      </c>
    </row>
    <row r="788" spans="1:6" ht="12.75">
      <c r="A788" s="147">
        <v>71744</v>
      </c>
      <c r="B788" s="148" t="s">
        <v>812</v>
      </c>
      <c r="C788" s="149" t="s">
        <v>43</v>
      </c>
      <c r="D788" s="150">
        <v>0.94</v>
      </c>
      <c r="E788" s="151">
        <v>2.2</v>
      </c>
      <c r="F788" s="151">
        <v>3.14</v>
      </c>
    </row>
    <row r="789" spans="1:6" ht="12.75">
      <c r="A789" s="147">
        <v>71745</v>
      </c>
      <c r="B789" s="148" t="s">
        <v>813</v>
      </c>
      <c r="C789" s="149" t="s">
        <v>43</v>
      </c>
      <c r="D789" s="150">
        <v>1.03</v>
      </c>
      <c r="E789" s="151">
        <v>2.45</v>
      </c>
      <c r="F789" s="151">
        <v>3.48</v>
      </c>
    </row>
    <row r="790" spans="1:6" ht="12.75">
      <c r="A790" s="147">
        <v>71746</v>
      </c>
      <c r="B790" s="148" t="s">
        <v>814</v>
      </c>
      <c r="C790" s="149" t="s">
        <v>43</v>
      </c>
      <c r="D790" s="150">
        <v>1.74</v>
      </c>
      <c r="E790" s="151">
        <v>4.89</v>
      </c>
      <c r="F790" s="151">
        <v>6.63</v>
      </c>
    </row>
    <row r="791" spans="1:6" ht="12.75">
      <c r="A791" s="147">
        <v>71747</v>
      </c>
      <c r="B791" s="148" t="s">
        <v>815</v>
      </c>
      <c r="C791" s="149" t="s">
        <v>43</v>
      </c>
      <c r="D791" s="150">
        <v>2.74</v>
      </c>
      <c r="E791" s="151">
        <v>9.29</v>
      </c>
      <c r="F791" s="151">
        <v>12.03</v>
      </c>
    </row>
    <row r="792" spans="1:6" ht="12.75">
      <c r="A792" s="147">
        <v>71748</v>
      </c>
      <c r="B792" s="148" t="s">
        <v>816</v>
      </c>
      <c r="C792" s="149" t="s">
        <v>43</v>
      </c>
      <c r="D792" s="150">
        <v>3.62</v>
      </c>
      <c r="E792" s="151">
        <v>11.73</v>
      </c>
      <c r="F792" s="151">
        <v>15.35</v>
      </c>
    </row>
    <row r="793" spans="1:6" ht="12.75">
      <c r="A793" s="147">
        <v>71750</v>
      </c>
      <c r="B793" s="148" t="s">
        <v>817</v>
      </c>
      <c r="C793" s="149" t="s">
        <v>339</v>
      </c>
      <c r="D793" s="150">
        <v>3.29</v>
      </c>
      <c r="E793" s="151">
        <v>9.77</v>
      </c>
      <c r="F793" s="151">
        <v>13.06</v>
      </c>
    </row>
    <row r="794" spans="1:6" ht="19.5" customHeight="1">
      <c r="A794" s="147">
        <v>71761</v>
      </c>
      <c r="B794" s="148" t="s">
        <v>818</v>
      </c>
      <c r="C794" s="149" t="s">
        <v>35</v>
      </c>
      <c r="D794" s="150">
        <v>103.09</v>
      </c>
      <c r="E794" s="151">
        <v>136.57</v>
      </c>
      <c r="F794" s="151">
        <v>239.66</v>
      </c>
    </row>
    <row r="795" spans="1:6" ht="12.75">
      <c r="A795" s="147">
        <v>71764</v>
      </c>
      <c r="B795" s="148" t="s">
        <v>819</v>
      </c>
      <c r="C795" s="149" t="s">
        <v>43</v>
      </c>
      <c r="D795" s="150">
        <v>1.09</v>
      </c>
      <c r="E795" s="151">
        <v>3.91</v>
      </c>
      <c r="F795" s="151">
        <v>5</v>
      </c>
    </row>
    <row r="796" spans="1:6" ht="12.75">
      <c r="A796" s="147">
        <v>71765</v>
      </c>
      <c r="B796" s="148" t="s">
        <v>820</v>
      </c>
      <c r="C796" s="149" t="s">
        <v>43</v>
      </c>
      <c r="D796" s="150">
        <v>8.04</v>
      </c>
      <c r="E796" s="151">
        <v>3.67</v>
      </c>
      <c r="F796" s="151">
        <v>11.71</v>
      </c>
    </row>
    <row r="797" spans="1:6" ht="12.75">
      <c r="A797" s="147">
        <v>71768</v>
      </c>
      <c r="B797" s="148" t="s">
        <v>821</v>
      </c>
      <c r="C797" s="149" t="s">
        <v>43</v>
      </c>
      <c r="D797" s="150">
        <v>9</v>
      </c>
      <c r="E797" s="151">
        <v>8.43</v>
      </c>
      <c r="F797" s="151">
        <v>17.43</v>
      </c>
    </row>
    <row r="798" spans="1:6" ht="12.75">
      <c r="A798" s="147">
        <v>71773</v>
      </c>
      <c r="B798" s="148" t="s">
        <v>822</v>
      </c>
      <c r="C798" s="149" t="s">
        <v>43</v>
      </c>
      <c r="D798" s="150">
        <v>4.45</v>
      </c>
      <c r="E798" s="151">
        <v>2.45</v>
      </c>
      <c r="F798" s="151">
        <v>6.9</v>
      </c>
    </row>
    <row r="799" spans="1:6" ht="12.75">
      <c r="A799" s="147">
        <v>71774</v>
      </c>
      <c r="B799" s="148" t="s">
        <v>823</v>
      </c>
      <c r="C799" s="149" t="s">
        <v>339</v>
      </c>
      <c r="D799" s="150">
        <v>4.6</v>
      </c>
      <c r="E799" s="151">
        <v>2.45</v>
      </c>
      <c r="F799" s="151">
        <v>7.05</v>
      </c>
    </row>
    <row r="800" spans="1:6" ht="12.75">
      <c r="A800" s="147">
        <v>71776</v>
      </c>
      <c r="B800" s="148" t="s">
        <v>824</v>
      </c>
      <c r="C800" s="149" t="s">
        <v>43</v>
      </c>
      <c r="D800" s="150">
        <v>20.43</v>
      </c>
      <c r="E800" s="151">
        <v>6.12</v>
      </c>
      <c r="F800" s="151">
        <v>26.55</v>
      </c>
    </row>
    <row r="801" spans="1:6" ht="12.75">
      <c r="A801" s="147">
        <v>71777</v>
      </c>
      <c r="B801" s="148" t="s">
        <v>825</v>
      </c>
      <c r="C801" s="149" t="s">
        <v>43</v>
      </c>
      <c r="D801" s="150">
        <v>30.21</v>
      </c>
      <c r="E801" s="151">
        <v>10.51</v>
      </c>
      <c r="F801" s="151">
        <v>40.72</v>
      </c>
    </row>
    <row r="802" spans="1:6" ht="12.75">
      <c r="A802" s="147">
        <v>71780</v>
      </c>
      <c r="B802" s="148" t="s">
        <v>826</v>
      </c>
      <c r="C802" s="149" t="s">
        <v>43</v>
      </c>
      <c r="D802" s="150">
        <v>49.73</v>
      </c>
      <c r="E802" s="151">
        <v>13.44</v>
      </c>
      <c r="F802" s="151">
        <v>63.17</v>
      </c>
    </row>
    <row r="803" spans="1:6" ht="12.75">
      <c r="A803" s="147">
        <v>71791</v>
      </c>
      <c r="B803" s="148" t="s">
        <v>827</v>
      </c>
      <c r="C803" s="149" t="s">
        <v>43</v>
      </c>
      <c r="D803" s="150">
        <v>12.32</v>
      </c>
      <c r="E803" s="151">
        <v>6.84</v>
      </c>
      <c r="F803" s="151">
        <v>19.16</v>
      </c>
    </row>
    <row r="804" spans="1:6" ht="12.75">
      <c r="A804" s="147">
        <v>71795</v>
      </c>
      <c r="B804" s="148" t="s">
        <v>828</v>
      </c>
      <c r="C804" s="149" t="s">
        <v>339</v>
      </c>
      <c r="D804" s="150">
        <v>2.6</v>
      </c>
      <c r="E804" s="151">
        <v>7.33</v>
      </c>
      <c r="F804" s="151">
        <v>9.93</v>
      </c>
    </row>
    <row r="805" spans="1:6" ht="12.75">
      <c r="A805" s="147">
        <v>71796</v>
      </c>
      <c r="B805" s="148" t="s">
        <v>829</v>
      </c>
      <c r="C805" s="149" t="s">
        <v>43</v>
      </c>
      <c r="D805" s="150">
        <v>11.5</v>
      </c>
      <c r="E805" s="151">
        <v>2.85</v>
      </c>
      <c r="F805" s="151">
        <v>14.35</v>
      </c>
    </row>
    <row r="806" spans="1:6" ht="12.75">
      <c r="A806" s="147">
        <v>71801</v>
      </c>
      <c r="B806" s="148" t="s">
        <v>830</v>
      </c>
      <c r="C806" s="149" t="s">
        <v>43</v>
      </c>
      <c r="D806" s="150">
        <v>343</v>
      </c>
      <c r="E806" s="151">
        <v>63.14</v>
      </c>
      <c r="F806" s="151">
        <v>406.14</v>
      </c>
    </row>
    <row r="807" spans="1:6" ht="12.75">
      <c r="A807" s="147">
        <v>71805</v>
      </c>
      <c r="B807" s="148" t="s">
        <v>831</v>
      </c>
      <c r="C807" s="149" t="s">
        <v>43</v>
      </c>
      <c r="D807" s="150">
        <v>548</v>
      </c>
      <c r="E807" s="151">
        <v>63.14</v>
      </c>
      <c r="F807" s="151">
        <v>611.14</v>
      </c>
    </row>
    <row r="808" spans="1:6" ht="12.75">
      <c r="A808" s="147">
        <v>71820</v>
      </c>
      <c r="B808" s="148" t="s">
        <v>832</v>
      </c>
      <c r="C808" s="149" t="s">
        <v>43</v>
      </c>
      <c r="D808" s="150">
        <v>990.89</v>
      </c>
      <c r="E808" s="151">
        <v>77.4</v>
      </c>
      <c r="F808" s="153">
        <v>1068.29</v>
      </c>
    </row>
    <row r="809" spans="1:6" ht="12.75">
      <c r="A809" s="147">
        <v>71821</v>
      </c>
      <c r="B809" s="148" t="s">
        <v>833</v>
      </c>
      <c r="C809" s="149" t="s">
        <v>43</v>
      </c>
      <c r="D809" s="150">
        <v>553</v>
      </c>
      <c r="E809" s="151">
        <v>77.4</v>
      </c>
      <c r="F809" s="151">
        <v>630.4</v>
      </c>
    </row>
    <row r="810" spans="1:6" ht="12.75">
      <c r="A810" s="147">
        <v>71822</v>
      </c>
      <c r="B810" s="148" t="s">
        <v>834</v>
      </c>
      <c r="C810" s="149" t="s">
        <v>43</v>
      </c>
      <c r="D810" s="150">
        <v>802</v>
      </c>
      <c r="E810" s="151">
        <v>77.4</v>
      </c>
      <c r="F810" s="151">
        <v>879.4</v>
      </c>
    </row>
    <row r="811" spans="1:6" ht="12.75">
      <c r="A811" s="147">
        <v>71823</v>
      </c>
      <c r="B811" s="148" t="s">
        <v>835</v>
      </c>
      <c r="C811" s="149" t="s">
        <v>43</v>
      </c>
      <c r="D811" s="150">
        <v>750</v>
      </c>
      <c r="E811" s="151">
        <v>84.53</v>
      </c>
      <c r="F811" s="151">
        <v>834.53</v>
      </c>
    </row>
    <row r="812" spans="1:6" ht="12.75">
      <c r="A812" s="147">
        <v>71824</v>
      </c>
      <c r="B812" s="148" t="s">
        <v>836</v>
      </c>
      <c r="C812" s="149" t="s">
        <v>43</v>
      </c>
      <c r="D812" s="152">
        <v>1460</v>
      </c>
      <c r="E812" s="151">
        <v>77.4</v>
      </c>
      <c r="F812" s="153">
        <v>1537.4</v>
      </c>
    </row>
    <row r="813" spans="1:6" ht="12.75">
      <c r="A813" s="147">
        <v>71825</v>
      </c>
      <c r="B813" s="148" t="s">
        <v>837</v>
      </c>
      <c r="C813" s="149" t="s">
        <v>43</v>
      </c>
      <c r="D813" s="152">
        <v>1025</v>
      </c>
      <c r="E813" s="151">
        <v>77.4</v>
      </c>
      <c r="F813" s="153">
        <v>1102.4</v>
      </c>
    </row>
    <row r="814" spans="1:6" ht="12.75">
      <c r="A814" s="147">
        <v>71826</v>
      </c>
      <c r="B814" s="148" t="s">
        <v>838</v>
      </c>
      <c r="C814" s="149" t="s">
        <v>43</v>
      </c>
      <c r="D814" s="152">
        <v>1107.63</v>
      </c>
      <c r="E814" s="151">
        <v>77.4</v>
      </c>
      <c r="F814" s="153">
        <v>1185.03</v>
      </c>
    </row>
    <row r="815" spans="1:6" ht="12.75">
      <c r="A815" s="147">
        <v>71827</v>
      </c>
      <c r="B815" s="148" t="s">
        <v>839</v>
      </c>
      <c r="C815" s="149" t="s">
        <v>43</v>
      </c>
      <c r="D815" s="150">
        <v>957.79</v>
      </c>
      <c r="E815" s="151">
        <v>77.4</v>
      </c>
      <c r="F815" s="153">
        <v>1035.19</v>
      </c>
    </row>
    <row r="816" spans="1:6" ht="12.75">
      <c r="A816" s="147">
        <v>71830</v>
      </c>
      <c r="B816" s="148" t="s">
        <v>840</v>
      </c>
      <c r="C816" s="149" t="s">
        <v>43</v>
      </c>
      <c r="D816" s="150">
        <v>152.53</v>
      </c>
      <c r="E816" s="151">
        <v>36.66</v>
      </c>
      <c r="F816" s="151">
        <v>189.19</v>
      </c>
    </row>
    <row r="817" spans="1:6" ht="12.75">
      <c r="A817" s="147">
        <v>71831</v>
      </c>
      <c r="B817" s="148" t="s">
        <v>841</v>
      </c>
      <c r="C817" s="149" t="s">
        <v>43</v>
      </c>
      <c r="D817" s="150">
        <v>44.17</v>
      </c>
      <c r="E817" s="151">
        <v>36.66</v>
      </c>
      <c r="F817" s="151">
        <v>80.83</v>
      </c>
    </row>
    <row r="818" spans="1:6" ht="12.75" customHeight="1">
      <c r="A818" s="142" t="s">
        <v>27</v>
      </c>
      <c r="B818" s="142" t="s">
        <v>28</v>
      </c>
      <c r="C818" s="143" t="s">
        <v>29</v>
      </c>
      <c r="D818" s="144" t="s">
        <v>30</v>
      </c>
      <c r="E818" s="145" t="s">
        <v>31</v>
      </c>
      <c r="F818" s="145" t="s">
        <v>32</v>
      </c>
    </row>
    <row r="819" spans="1:6" ht="18">
      <c r="A819" s="147">
        <v>71833</v>
      </c>
      <c r="B819" s="148" t="s">
        <v>842</v>
      </c>
      <c r="C819" s="149" t="s">
        <v>43</v>
      </c>
      <c r="D819" s="150">
        <v>128.97</v>
      </c>
      <c r="E819" s="151">
        <v>36.66</v>
      </c>
      <c r="F819" s="151">
        <v>165.63</v>
      </c>
    </row>
    <row r="820" spans="1:6" ht="12.75">
      <c r="A820" s="147">
        <v>71835</v>
      </c>
      <c r="B820" s="148" t="s">
        <v>843</v>
      </c>
      <c r="C820" s="149" t="s">
        <v>43</v>
      </c>
      <c r="D820" s="150">
        <v>2.48</v>
      </c>
      <c r="E820" s="151">
        <v>0.16</v>
      </c>
      <c r="F820" s="151">
        <v>2.64</v>
      </c>
    </row>
    <row r="821" spans="1:6" ht="12.75">
      <c r="A821" s="147">
        <v>71837</v>
      </c>
      <c r="B821" s="148" t="s">
        <v>844</v>
      </c>
      <c r="C821" s="149" t="s">
        <v>339</v>
      </c>
      <c r="D821" s="150">
        <v>2.28</v>
      </c>
      <c r="E821" s="151">
        <v>0.16</v>
      </c>
      <c r="F821" s="151">
        <v>2.44</v>
      </c>
    </row>
    <row r="822" spans="1:6" ht="12.75">
      <c r="A822" s="147">
        <v>71840</v>
      </c>
      <c r="B822" s="148" t="s">
        <v>845</v>
      </c>
      <c r="C822" s="149" t="s">
        <v>43</v>
      </c>
      <c r="D822" s="150">
        <v>3.35</v>
      </c>
      <c r="E822" s="151">
        <v>0.16</v>
      </c>
      <c r="F822" s="151">
        <v>3.51</v>
      </c>
    </row>
    <row r="823" spans="1:6" ht="12.75">
      <c r="A823" s="147">
        <v>71841</v>
      </c>
      <c r="B823" s="148" t="s">
        <v>846</v>
      </c>
      <c r="C823" s="149" t="s">
        <v>43</v>
      </c>
      <c r="D823" s="150">
        <v>4.18</v>
      </c>
      <c r="E823" s="151">
        <v>0.16</v>
      </c>
      <c r="F823" s="151">
        <v>4.34</v>
      </c>
    </row>
    <row r="824" spans="1:6" ht="12.75">
      <c r="A824" s="147">
        <v>71850</v>
      </c>
      <c r="B824" s="148" t="s">
        <v>847</v>
      </c>
      <c r="C824" s="149" t="s">
        <v>43</v>
      </c>
      <c r="D824" s="150">
        <v>3.41</v>
      </c>
      <c r="E824" s="151">
        <v>1.22</v>
      </c>
      <c r="F824" s="151">
        <v>4.63</v>
      </c>
    </row>
    <row r="825" spans="1:6" ht="12.75">
      <c r="A825" s="147">
        <v>71851</v>
      </c>
      <c r="B825" s="148" t="s">
        <v>848</v>
      </c>
      <c r="C825" s="149" t="s">
        <v>43</v>
      </c>
      <c r="D825" s="150">
        <v>4.05</v>
      </c>
      <c r="E825" s="151">
        <v>1.22</v>
      </c>
      <c r="F825" s="151">
        <v>5.27</v>
      </c>
    </row>
    <row r="826" spans="1:6" ht="12.75">
      <c r="A826" s="147">
        <v>71860</v>
      </c>
      <c r="B826" s="148" t="s">
        <v>849</v>
      </c>
      <c r="C826" s="149" t="s">
        <v>43</v>
      </c>
      <c r="D826" s="150">
        <v>0.05</v>
      </c>
      <c r="E826" s="151">
        <v>0.24</v>
      </c>
      <c r="F826" s="151">
        <v>0.29</v>
      </c>
    </row>
    <row r="827" spans="1:6" ht="12.75">
      <c r="A827" s="147">
        <v>71861</v>
      </c>
      <c r="B827" s="148" t="s">
        <v>850</v>
      </c>
      <c r="C827" s="149" t="s">
        <v>43</v>
      </c>
      <c r="D827" s="150">
        <v>0.09</v>
      </c>
      <c r="E827" s="151">
        <v>0.24</v>
      </c>
      <c r="F827" s="151">
        <v>0.33</v>
      </c>
    </row>
    <row r="828" spans="1:6" ht="12.75">
      <c r="A828" s="147">
        <v>71862</v>
      </c>
      <c r="B828" s="148" t="s">
        <v>851</v>
      </c>
      <c r="C828" s="149" t="s">
        <v>43</v>
      </c>
      <c r="D828" s="150">
        <v>0.13</v>
      </c>
      <c r="E828" s="151">
        <v>0.45</v>
      </c>
      <c r="F828" s="151">
        <v>0.58</v>
      </c>
    </row>
    <row r="829" spans="1:6" ht="12.75">
      <c r="A829" s="147">
        <v>71863</v>
      </c>
      <c r="B829" s="148" t="s">
        <v>852</v>
      </c>
      <c r="C829" s="149" t="s">
        <v>43</v>
      </c>
      <c r="D829" s="150">
        <v>0.19</v>
      </c>
      <c r="E829" s="151">
        <v>0.69</v>
      </c>
      <c r="F829" s="151">
        <v>0.88</v>
      </c>
    </row>
    <row r="830" spans="1:6" ht="12.75">
      <c r="A830" s="147">
        <v>71864</v>
      </c>
      <c r="B830" s="148" t="s">
        <v>853</v>
      </c>
      <c r="C830" s="149" t="s">
        <v>43</v>
      </c>
      <c r="D830" s="150">
        <v>0.27</v>
      </c>
      <c r="E830" s="151">
        <v>1.13</v>
      </c>
      <c r="F830" s="151">
        <v>1.4</v>
      </c>
    </row>
    <row r="831" spans="1:6" ht="12.75">
      <c r="A831" s="147">
        <v>71870</v>
      </c>
      <c r="B831" s="148" t="s">
        <v>854</v>
      </c>
      <c r="C831" s="149" t="s">
        <v>43</v>
      </c>
      <c r="D831" s="150">
        <v>0.07</v>
      </c>
      <c r="E831" s="151">
        <v>0.16</v>
      </c>
      <c r="F831" s="151">
        <v>0.23</v>
      </c>
    </row>
    <row r="832" spans="1:6" ht="12.75">
      <c r="A832" s="147">
        <v>71871</v>
      </c>
      <c r="B832" s="148" t="s">
        <v>855</v>
      </c>
      <c r="C832" s="149" t="s">
        <v>43</v>
      </c>
      <c r="D832" s="150">
        <v>0.15</v>
      </c>
      <c r="E832" s="151">
        <v>0.16</v>
      </c>
      <c r="F832" s="151">
        <v>0.31</v>
      </c>
    </row>
    <row r="833" spans="1:6" ht="12.75">
      <c r="A833" s="147">
        <v>71872</v>
      </c>
      <c r="B833" s="148" t="s">
        <v>856</v>
      </c>
      <c r="C833" s="149" t="s">
        <v>43</v>
      </c>
      <c r="D833" s="150">
        <v>0.06</v>
      </c>
      <c r="E833" s="151">
        <v>0.16</v>
      </c>
      <c r="F833" s="151">
        <v>0.22</v>
      </c>
    </row>
    <row r="834" spans="1:6" ht="12.75">
      <c r="A834" s="147">
        <v>71880</v>
      </c>
      <c r="B834" s="148" t="s">
        <v>857</v>
      </c>
      <c r="C834" s="149" t="s">
        <v>43</v>
      </c>
      <c r="D834" s="150">
        <v>8.86</v>
      </c>
      <c r="E834" s="151">
        <v>0.16</v>
      </c>
      <c r="F834" s="151">
        <v>9.02</v>
      </c>
    </row>
    <row r="835" spans="1:6" ht="12.75">
      <c r="A835" s="147">
        <v>71886</v>
      </c>
      <c r="B835" s="148" t="s">
        <v>858</v>
      </c>
      <c r="C835" s="149" t="s">
        <v>43</v>
      </c>
      <c r="D835" s="150">
        <v>8.5</v>
      </c>
      <c r="E835" s="151">
        <v>3.17</v>
      </c>
      <c r="F835" s="151">
        <v>11.67</v>
      </c>
    </row>
    <row r="836" spans="1:6" ht="12.75">
      <c r="A836" s="147">
        <v>71887</v>
      </c>
      <c r="B836" s="148" t="s">
        <v>859</v>
      </c>
      <c r="C836" s="149" t="s">
        <v>43</v>
      </c>
      <c r="D836" s="150">
        <v>226.56</v>
      </c>
      <c r="E836" s="151">
        <v>57.04</v>
      </c>
      <c r="F836" s="151">
        <v>283.6</v>
      </c>
    </row>
    <row r="837" spans="1:6" ht="12.75">
      <c r="A837" s="147">
        <v>71900</v>
      </c>
      <c r="B837" s="148" t="s">
        <v>860</v>
      </c>
      <c r="C837" s="149" t="s">
        <v>43</v>
      </c>
      <c r="D837" s="150">
        <v>4.92</v>
      </c>
      <c r="E837" s="151">
        <v>6.36</v>
      </c>
      <c r="F837" s="151">
        <v>11.28</v>
      </c>
    </row>
    <row r="838" spans="1:6" ht="12.75">
      <c r="A838" s="147">
        <v>71901</v>
      </c>
      <c r="B838" s="148" t="s">
        <v>861</v>
      </c>
      <c r="C838" s="149" t="s">
        <v>43</v>
      </c>
      <c r="D838" s="150">
        <v>4.4</v>
      </c>
      <c r="E838" s="151">
        <v>6.36</v>
      </c>
      <c r="F838" s="151">
        <v>10.76</v>
      </c>
    </row>
    <row r="839" spans="1:6" ht="12.75">
      <c r="A839" s="147">
        <v>71902</v>
      </c>
      <c r="B839" s="148" t="s">
        <v>862</v>
      </c>
      <c r="C839" s="149" t="s">
        <v>43</v>
      </c>
      <c r="D839" s="150">
        <v>6.85</v>
      </c>
      <c r="E839" s="151">
        <v>6.36</v>
      </c>
      <c r="F839" s="151">
        <v>13.21</v>
      </c>
    </row>
    <row r="840" spans="1:6" ht="12.75">
      <c r="A840" s="147">
        <v>71920</v>
      </c>
      <c r="B840" s="148" t="s">
        <v>863</v>
      </c>
      <c r="C840" s="149" t="s">
        <v>43</v>
      </c>
      <c r="D840" s="150">
        <v>3.84</v>
      </c>
      <c r="E840" s="151">
        <v>4.4</v>
      </c>
      <c r="F840" s="151">
        <v>8.24</v>
      </c>
    </row>
    <row r="841" spans="1:6" ht="12.75">
      <c r="A841" s="147">
        <v>71921</v>
      </c>
      <c r="B841" s="148" t="s">
        <v>864</v>
      </c>
      <c r="C841" s="149" t="s">
        <v>43</v>
      </c>
      <c r="D841" s="150">
        <v>4.06</v>
      </c>
      <c r="E841" s="151">
        <v>4.4</v>
      </c>
      <c r="F841" s="151">
        <v>8.46</v>
      </c>
    </row>
    <row r="842" spans="1:6" ht="12.75">
      <c r="A842" s="147">
        <v>71923</v>
      </c>
      <c r="B842" s="148" t="s">
        <v>865</v>
      </c>
      <c r="C842" s="149" t="s">
        <v>43</v>
      </c>
      <c r="D842" s="150">
        <v>6.28</v>
      </c>
      <c r="E842" s="151">
        <v>4.4</v>
      </c>
      <c r="F842" s="151">
        <v>10.68</v>
      </c>
    </row>
    <row r="843" spans="1:6" ht="12.75">
      <c r="A843" s="147">
        <v>71930</v>
      </c>
      <c r="B843" s="148" t="s">
        <v>866</v>
      </c>
      <c r="C843" s="149" t="s">
        <v>43</v>
      </c>
      <c r="D843" s="150">
        <v>5.4</v>
      </c>
      <c r="E843" s="151">
        <v>6.36</v>
      </c>
      <c r="F843" s="151">
        <v>11.76</v>
      </c>
    </row>
    <row r="844" spans="1:6" ht="12.75">
      <c r="A844" s="147">
        <v>71931</v>
      </c>
      <c r="B844" s="148" t="s">
        <v>867</v>
      </c>
      <c r="C844" s="149" t="s">
        <v>43</v>
      </c>
      <c r="D844" s="150">
        <v>4.2</v>
      </c>
      <c r="E844" s="151">
        <v>6.36</v>
      </c>
      <c r="F844" s="151">
        <v>10.56</v>
      </c>
    </row>
    <row r="845" spans="1:6" ht="12.75">
      <c r="A845" s="147">
        <v>71932</v>
      </c>
      <c r="B845" s="148" t="s">
        <v>868</v>
      </c>
      <c r="C845" s="149" t="s">
        <v>43</v>
      </c>
      <c r="D845" s="150">
        <v>8.89</v>
      </c>
      <c r="E845" s="151">
        <v>6.36</v>
      </c>
      <c r="F845" s="151">
        <v>15.25</v>
      </c>
    </row>
    <row r="846" spans="1:6" ht="12.75">
      <c r="A846" s="147">
        <v>71940</v>
      </c>
      <c r="B846" s="148" t="s">
        <v>869</v>
      </c>
      <c r="C846" s="149" t="s">
        <v>43</v>
      </c>
      <c r="D846" s="150">
        <v>4.47</v>
      </c>
      <c r="E846" s="151">
        <v>8.31</v>
      </c>
      <c r="F846" s="151">
        <v>12.78</v>
      </c>
    </row>
    <row r="847" spans="1:6" ht="12.75">
      <c r="A847" s="147">
        <v>71941</v>
      </c>
      <c r="B847" s="148" t="s">
        <v>870</v>
      </c>
      <c r="C847" s="149" t="s">
        <v>43</v>
      </c>
      <c r="D847" s="150">
        <v>5.01</v>
      </c>
      <c r="E847" s="151">
        <v>8.31</v>
      </c>
      <c r="F847" s="151">
        <v>13.32</v>
      </c>
    </row>
    <row r="848" spans="1:6" ht="12.75">
      <c r="A848" s="147">
        <v>71942</v>
      </c>
      <c r="B848" s="148" t="s">
        <v>871</v>
      </c>
      <c r="C848" s="149" t="s">
        <v>43</v>
      </c>
      <c r="D848" s="150">
        <v>7.62</v>
      </c>
      <c r="E848" s="151">
        <v>8.31</v>
      </c>
      <c r="F848" s="151">
        <v>15.93</v>
      </c>
    </row>
    <row r="849" spans="1:6" ht="12.75">
      <c r="A849" s="147">
        <v>71950</v>
      </c>
      <c r="B849" s="148" t="s">
        <v>872</v>
      </c>
      <c r="C849" s="149" t="s">
        <v>43</v>
      </c>
      <c r="D849" s="150">
        <v>8.47</v>
      </c>
      <c r="E849" s="151">
        <v>10.27</v>
      </c>
      <c r="F849" s="151">
        <v>18.74</v>
      </c>
    </row>
    <row r="850" spans="1:6" ht="12.75">
      <c r="A850" s="147">
        <v>71951</v>
      </c>
      <c r="B850" s="148" t="s">
        <v>873</v>
      </c>
      <c r="C850" s="149" t="s">
        <v>43</v>
      </c>
      <c r="D850" s="150">
        <v>6.92</v>
      </c>
      <c r="E850" s="151">
        <v>10.27</v>
      </c>
      <c r="F850" s="151">
        <v>17.19</v>
      </c>
    </row>
    <row r="851" spans="1:6" ht="12.75">
      <c r="A851" s="147">
        <v>71953</v>
      </c>
      <c r="B851" s="148" t="s">
        <v>874</v>
      </c>
      <c r="C851" s="149" t="s">
        <v>43</v>
      </c>
      <c r="D851" s="150">
        <v>10.1</v>
      </c>
      <c r="E851" s="151">
        <v>10.27</v>
      </c>
      <c r="F851" s="151">
        <v>20.37</v>
      </c>
    </row>
    <row r="852" spans="1:6" ht="12.75">
      <c r="A852" s="147">
        <v>71973</v>
      </c>
      <c r="B852" s="148" t="s">
        <v>875</v>
      </c>
      <c r="C852" s="149" t="s">
        <v>43</v>
      </c>
      <c r="D852" s="150">
        <v>10.69</v>
      </c>
      <c r="E852" s="151">
        <v>6.6</v>
      </c>
      <c r="F852" s="151">
        <v>17.29</v>
      </c>
    </row>
    <row r="853" spans="1:6" ht="12.75">
      <c r="A853" s="147">
        <v>71980</v>
      </c>
      <c r="B853" s="148" t="s">
        <v>876</v>
      </c>
      <c r="C853" s="149" t="s">
        <v>43</v>
      </c>
      <c r="D853" s="150">
        <v>1.29</v>
      </c>
      <c r="E853" s="151">
        <v>0.16</v>
      </c>
      <c r="F853" s="151">
        <v>1.45</v>
      </c>
    </row>
    <row r="854" spans="1:6" ht="12.75">
      <c r="A854" s="147">
        <v>71981</v>
      </c>
      <c r="B854" s="148" t="s">
        <v>877</v>
      </c>
      <c r="C854" s="149" t="s">
        <v>43</v>
      </c>
      <c r="D854" s="150">
        <v>0.1</v>
      </c>
      <c r="E854" s="151">
        <v>0.16</v>
      </c>
      <c r="F854" s="151">
        <v>0.26</v>
      </c>
    </row>
    <row r="855" spans="1:6" ht="12.75">
      <c r="A855" s="147">
        <v>71982</v>
      </c>
      <c r="B855" s="148" t="s">
        <v>878</v>
      </c>
      <c r="C855" s="149" t="s">
        <v>43</v>
      </c>
      <c r="D855" s="150">
        <v>0.07</v>
      </c>
      <c r="E855" s="151">
        <v>0.16</v>
      </c>
      <c r="F855" s="151">
        <v>0.23</v>
      </c>
    </row>
    <row r="856" spans="1:6" ht="12.75">
      <c r="A856" s="147">
        <v>71983</v>
      </c>
      <c r="B856" s="148" t="s">
        <v>879</v>
      </c>
      <c r="C856" s="149" t="s">
        <v>43</v>
      </c>
      <c r="D856" s="150">
        <v>0.66</v>
      </c>
      <c r="E856" s="151">
        <v>0.16</v>
      </c>
      <c r="F856" s="151">
        <v>0.82</v>
      </c>
    </row>
    <row r="857" spans="1:6" ht="12.75">
      <c r="A857" s="147">
        <v>71991</v>
      </c>
      <c r="B857" s="148" t="s">
        <v>880</v>
      </c>
      <c r="C857" s="149" t="s">
        <v>43</v>
      </c>
      <c r="D857" s="150">
        <v>541.98</v>
      </c>
      <c r="E857" s="151">
        <v>33.07</v>
      </c>
      <c r="F857" s="151">
        <v>575.05</v>
      </c>
    </row>
    <row r="858" spans="1:6" ht="12.75">
      <c r="A858" s="147">
        <v>71992</v>
      </c>
      <c r="B858" s="148" t="s">
        <v>881</v>
      </c>
      <c r="C858" s="149" t="s">
        <v>43</v>
      </c>
      <c r="D858" s="150">
        <v>829.67</v>
      </c>
      <c r="E858" s="151">
        <v>33.07</v>
      </c>
      <c r="F858" s="151">
        <v>862.74</v>
      </c>
    </row>
    <row r="859" spans="1:6" ht="12.75">
      <c r="A859" s="147">
        <v>71993</v>
      </c>
      <c r="B859" s="148" t="s">
        <v>882</v>
      </c>
      <c r="C859" s="149" t="s">
        <v>43</v>
      </c>
      <c r="D859" s="152">
        <v>1238.3</v>
      </c>
      <c r="E859" s="151">
        <v>33.07</v>
      </c>
      <c r="F859" s="153">
        <v>1271.37</v>
      </c>
    </row>
    <row r="860" spans="1:6" ht="18">
      <c r="A860" s="147">
        <v>71995</v>
      </c>
      <c r="B860" s="148" t="s">
        <v>883</v>
      </c>
      <c r="C860" s="149" t="s">
        <v>54</v>
      </c>
      <c r="D860" s="150">
        <v>0</v>
      </c>
      <c r="E860" s="151">
        <v>41.43</v>
      </c>
      <c r="F860" s="151">
        <v>41.43</v>
      </c>
    </row>
    <row r="861" spans="1:6" ht="18">
      <c r="A861" s="147">
        <v>71996</v>
      </c>
      <c r="B861" s="148" t="s">
        <v>884</v>
      </c>
      <c r="C861" s="149" t="s">
        <v>113</v>
      </c>
      <c r="D861" s="150">
        <v>142.77</v>
      </c>
      <c r="E861" s="151">
        <v>219</v>
      </c>
      <c r="F861" s="151">
        <v>361.77</v>
      </c>
    </row>
    <row r="862" spans="1:6" ht="18">
      <c r="A862" s="147">
        <v>71997</v>
      </c>
      <c r="B862" s="148" t="s">
        <v>885</v>
      </c>
      <c r="C862" s="149" t="s">
        <v>113</v>
      </c>
      <c r="D862" s="150">
        <v>153.78</v>
      </c>
      <c r="E862" s="151">
        <v>243.74</v>
      </c>
      <c r="F862" s="151">
        <v>397.52</v>
      </c>
    </row>
    <row r="863" spans="1:6" ht="18">
      <c r="A863" s="147">
        <v>71998</v>
      </c>
      <c r="B863" s="148" t="s">
        <v>886</v>
      </c>
      <c r="C863" s="149" t="s">
        <v>113</v>
      </c>
      <c r="D863" s="150">
        <v>153.27</v>
      </c>
      <c r="E863" s="151">
        <v>273.68</v>
      </c>
      <c r="F863" s="151">
        <v>426.95</v>
      </c>
    </row>
    <row r="864" spans="1:6" ht="18">
      <c r="A864" s="147">
        <v>71999</v>
      </c>
      <c r="B864" s="148" t="s">
        <v>887</v>
      </c>
      <c r="C864" s="149" t="s">
        <v>113</v>
      </c>
      <c r="D864" s="150">
        <v>276.66</v>
      </c>
      <c r="E864" s="151">
        <v>430.03</v>
      </c>
      <c r="F864" s="151">
        <v>706.69</v>
      </c>
    </row>
    <row r="865" spans="1:6" ht="18">
      <c r="A865" s="147">
        <v>72000</v>
      </c>
      <c r="B865" s="148" t="s">
        <v>888</v>
      </c>
      <c r="C865" s="149" t="s">
        <v>54</v>
      </c>
      <c r="D865" s="150">
        <v>0</v>
      </c>
      <c r="E865" s="151">
        <v>38.07</v>
      </c>
      <c r="F865" s="151">
        <v>38.07</v>
      </c>
    </row>
    <row r="866" spans="1:6" ht="12.75">
      <c r="A866" s="147">
        <v>72001</v>
      </c>
      <c r="B866" s="148" t="s">
        <v>889</v>
      </c>
      <c r="C866" s="149" t="s">
        <v>43</v>
      </c>
      <c r="D866" s="150">
        <v>445</v>
      </c>
      <c r="E866" s="151">
        <v>0</v>
      </c>
      <c r="F866" s="151">
        <v>445</v>
      </c>
    </row>
    <row r="867" spans="1:6" ht="12.75">
      <c r="A867" s="147">
        <v>72005</v>
      </c>
      <c r="B867" s="148" t="s">
        <v>890</v>
      </c>
      <c r="C867" s="149" t="s">
        <v>43</v>
      </c>
      <c r="D867" s="152">
        <v>4021.72</v>
      </c>
      <c r="E867" s="151">
        <v>0</v>
      </c>
      <c r="F867" s="153">
        <v>4021.72</v>
      </c>
    </row>
    <row r="868" spans="1:6" ht="12.75">
      <c r="A868" s="147">
        <v>72010</v>
      </c>
      <c r="B868" s="148" t="s">
        <v>891</v>
      </c>
      <c r="C868" s="149" t="s">
        <v>43</v>
      </c>
      <c r="D868" s="152">
        <v>4290.56</v>
      </c>
      <c r="E868" s="151">
        <v>0</v>
      </c>
      <c r="F868" s="153">
        <v>4290.56</v>
      </c>
    </row>
    <row r="869" spans="1:6" ht="12.75">
      <c r="A869" s="147">
        <v>72015</v>
      </c>
      <c r="B869" s="148" t="s">
        <v>892</v>
      </c>
      <c r="C869" s="149" t="s">
        <v>43</v>
      </c>
      <c r="D869" s="152">
        <v>4400.3</v>
      </c>
      <c r="E869" s="151">
        <v>0</v>
      </c>
      <c r="F869" s="153">
        <v>4400.3</v>
      </c>
    </row>
    <row r="870" spans="1:6" ht="12.75">
      <c r="A870" s="147">
        <v>72020</v>
      </c>
      <c r="B870" s="148" t="s">
        <v>893</v>
      </c>
      <c r="C870" s="149" t="s">
        <v>43</v>
      </c>
      <c r="D870" s="152">
        <v>4784.37</v>
      </c>
      <c r="E870" s="151">
        <v>0</v>
      </c>
      <c r="F870" s="153">
        <v>4784.37</v>
      </c>
    </row>
    <row r="871" spans="1:6" ht="12.75">
      <c r="A871" s="147">
        <v>72025</v>
      </c>
      <c r="B871" s="148" t="s">
        <v>894</v>
      </c>
      <c r="C871" s="149" t="s">
        <v>43</v>
      </c>
      <c r="D871" s="152">
        <v>4455.16</v>
      </c>
      <c r="E871" s="151">
        <v>0</v>
      </c>
      <c r="F871" s="153">
        <v>4455.16</v>
      </c>
    </row>
    <row r="872" spans="1:6" ht="12.75">
      <c r="A872" s="147">
        <v>72030</v>
      </c>
      <c r="B872" s="148" t="s">
        <v>895</v>
      </c>
      <c r="C872" s="149" t="s">
        <v>43</v>
      </c>
      <c r="D872" s="152">
        <v>5322.05</v>
      </c>
      <c r="E872" s="151">
        <v>0</v>
      </c>
      <c r="F872" s="153">
        <v>5322.05</v>
      </c>
    </row>
    <row r="873" spans="1:6" ht="12.75">
      <c r="A873" s="147">
        <v>72035</v>
      </c>
      <c r="B873" s="148" t="s">
        <v>896</v>
      </c>
      <c r="C873" s="149" t="s">
        <v>43</v>
      </c>
      <c r="D873" s="152">
        <v>5766.47</v>
      </c>
      <c r="E873" s="151">
        <v>0</v>
      </c>
      <c r="F873" s="153">
        <v>5766.47</v>
      </c>
    </row>
    <row r="874" spans="1:6" ht="12.75">
      <c r="A874" s="147">
        <v>72040</v>
      </c>
      <c r="B874" s="148" t="s">
        <v>897</v>
      </c>
      <c r="C874" s="149" t="s">
        <v>43</v>
      </c>
      <c r="D874" s="152">
        <v>6205.41</v>
      </c>
      <c r="E874" s="151">
        <v>0</v>
      </c>
      <c r="F874" s="153">
        <v>6205.41</v>
      </c>
    </row>
    <row r="875" spans="1:6" ht="12.75">
      <c r="A875" s="147">
        <v>72042</v>
      </c>
      <c r="B875" s="148" t="s">
        <v>898</v>
      </c>
      <c r="C875" s="149" t="s">
        <v>339</v>
      </c>
      <c r="D875" s="150">
        <v>962.5</v>
      </c>
      <c r="E875" s="151">
        <v>0</v>
      </c>
      <c r="F875" s="151">
        <v>962.5</v>
      </c>
    </row>
    <row r="876" spans="1:6" ht="12.75">
      <c r="A876" s="147">
        <v>72060</v>
      </c>
      <c r="B876" s="148" t="s">
        <v>899</v>
      </c>
      <c r="C876" s="149" t="s">
        <v>43</v>
      </c>
      <c r="D876" s="150">
        <v>825</v>
      </c>
      <c r="E876" s="151">
        <v>0</v>
      </c>
      <c r="F876" s="151">
        <v>825</v>
      </c>
    </row>
    <row r="877" spans="1:6" ht="12.75">
      <c r="A877" s="147">
        <v>72061</v>
      </c>
      <c r="B877" s="148" t="s">
        <v>900</v>
      </c>
      <c r="C877" s="149" t="s">
        <v>43</v>
      </c>
      <c r="D877" s="152">
        <v>1045.5</v>
      </c>
      <c r="E877" s="151">
        <v>0</v>
      </c>
      <c r="F877" s="153">
        <v>1045.5</v>
      </c>
    </row>
    <row r="878" spans="1:6" ht="12.75">
      <c r="A878" s="147">
        <v>72080</v>
      </c>
      <c r="B878" s="148" t="s">
        <v>901</v>
      </c>
      <c r="C878" s="149" t="s">
        <v>88</v>
      </c>
      <c r="D878" s="150">
        <v>110</v>
      </c>
      <c r="E878" s="151">
        <v>0</v>
      </c>
      <c r="F878" s="151">
        <v>110</v>
      </c>
    </row>
    <row r="879" spans="1:6" ht="12.75">
      <c r="A879" s="147">
        <v>72085</v>
      </c>
      <c r="B879" s="148" t="s">
        <v>902</v>
      </c>
      <c r="C879" s="149" t="s">
        <v>88</v>
      </c>
      <c r="D879" s="150">
        <v>160</v>
      </c>
      <c r="E879" s="151">
        <v>0</v>
      </c>
      <c r="F879" s="151">
        <v>160</v>
      </c>
    </row>
    <row r="880" spans="1:6" ht="12.75">
      <c r="A880" s="147">
        <v>72100</v>
      </c>
      <c r="B880" s="148" t="s">
        <v>903</v>
      </c>
      <c r="C880" s="149" t="s">
        <v>43</v>
      </c>
      <c r="D880" s="150">
        <v>30.95</v>
      </c>
      <c r="E880" s="151">
        <v>24.44</v>
      </c>
      <c r="F880" s="151">
        <v>55.39</v>
      </c>
    </row>
    <row r="881" spans="1:6" ht="12.75">
      <c r="A881" s="147">
        <v>72101</v>
      </c>
      <c r="B881" s="148" t="s">
        <v>904</v>
      </c>
      <c r="C881" s="149" t="s">
        <v>43</v>
      </c>
      <c r="D881" s="150">
        <v>73.89</v>
      </c>
      <c r="E881" s="151">
        <v>24.44</v>
      </c>
      <c r="F881" s="151">
        <v>98.33</v>
      </c>
    </row>
    <row r="882" spans="1:6" ht="12.75">
      <c r="A882" s="147">
        <v>72120</v>
      </c>
      <c r="B882" s="148" t="s">
        <v>905</v>
      </c>
      <c r="C882" s="149" t="s">
        <v>43</v>
      </c>
      <c r="D882" s="150">
        <v>28.53</v>
      </c>
      <c r="E882" s="151">
        <v>24.44</v>
      </c>
      <c r="F882" s="151">
        <v>52.97</v>
      </c>
    </row>
    <row r="883" spans="1:6" ht="12.75">
      <c r="A883" s="147">
        <v>72125</v>
      </c>
      <c r="B883" s="148" t="s">
        <v>906</v>
      </c>
      <c r="C883" s="149" t="s">
        <v>43</v>
      </c>
      <c r="D883" s="150">
        <v>30.32</v>
      </c>
      <c r="E883" s="151">
        <v>24.44</v>
      </c>
      <c r="F883" s="151">
        <v>54.76</v>
      </c>
    </row>
    <row r="884" spans="1:6" ht="12.75">
      <c r="A884" s="147">
        <v>72128</v>
      </c>
      <c r="B884" s="148" t="s">
        <v>907</v>
      </c>
      <c r="C884" s="149" t="s">
        <v>43</v>
      </c>
      <c r="D884" s="150">
        <v>81.87</v>
      </c>
      <c r="E884" s="151">
        <v>36.66</v>
      </c>
      <c r="F884" s="151">
        <v>118.53</v>
      </c>
    </row>
    <row r="885" spans="1:6" ht="12.75">
      <c r="A885" s="147">
        <v>72130</v>
      </c>
      <c r="B885" s="148" t="s">
        <v>908</v>
      </c>
      <c r="C885" s="149" t="s">
        <v>43</v>
      </c>
      <c r="D885" s="150">
        <v>313.77</v>
      </c>
      <c r="E885" s="151">
        <v>36.66</v>
      </c>
      <c r="F885" s="151">
        <v>350.43</v>
      </c>
    </row>
    <row r="886" spans="1:6" ht="12.75">
      <c r="A886" s="147">
        <v>72135</v>
      </c>
      <c r="B886" s="148" t="s">
        <v>909</v>
      </c>
      <c r="C886" s="149" t="s">
        <v>43</v>
      </c>
      <c r="D886" s="150">
        <v>156.1</v>
      </c>
      <c r="E886" s="151">
        <v>24.44</v>
      </c>
      <c r="F886" s="151">
        <v>180.54</v>
      </c>
    </row>
    <row r="887" spans="1:6" ht="12.75" customHeight="1">
      <c r="A887" s="142" t="s">
        <v>27</v>
      </c>
      <c r="B887" s="142" t="s">
        <v>28</v>
      </c>
      <c r="C887" s="143" t="s">
        <v>29</v>
      </c>
      <c r="D887" s="144" t="s">
        <v>30</v>
      </c>
      <c r="E887" s="145" t="s">
        <v>31</v>
      </c>
      <c r="F887" s="145" t="s">
        <v>32</v>
      </c>
    </row>
    <row r="888" spans="1:6" ht="12.75">
      <c r="A888" s="147">
        <v>72140</v>
      </c>
      <c r="B888" s="148" t="s">
        <v>910</v>
      </c>
      <c r="C888" s="149" t="s">
        <v>43</v>
      </c>
      <c r="D888" s="150">
        <v>37.55</v>
      </c>
      <c r="E888" s="151">
        <v>24.44</v>
      </c>
      <c r="F888" s="151">
        <v>61.99</v>
      </c>
    </row>
    <row r="889" spans="1:6" ht="12.75">
      <c r="A889" s="147">
        <v>72145</v>
      </c>
      <c r="B889" s="148" t="s">
        <v>911</v>
      </c>
      <c r="C889" s="149" t="s">
        <v>339</v>
      </c>
      <c r="D889" s="150">
        <v>15.1</v>
      </c>
      <c r="E889" s="151">
        <v>0.36</v>
      </c>
      <c r="F889" s="151">
        <v>15.46</v>
      </c>
    </row>
    <row r="890" spans="1:6" ht="12.75">
      <c r="A890" s="147">
        <v>72160</v>
      </c>
      <c r="B890" s="148" t="s">
        <v>912</v>
      </c>
      <c r="C890" s="149" t="s">
        <v>43</v>
      </c>
      <c r="D890" s="150">
        <v>4.17</v>
      </c>
      <c r="E890" s="151">
        <v>5.13</v>
      </c>
      <c r="F890" s="151">
        <v>9.3</v>
      </c>
    </row>
    <row r="891" spans="1:6" ht="12.75">
      <c r="A891" s="147">
        <v>72170</v>
      </c>
      <c r="B891" s="148" t="s">
        <v>913</v>
      </c>
      <c r="C891" s="149" t="s">
        <v>43</v>
      </c>
      <c r="D891" s="150">
        <v>183.2</v>
      </c>
      <c r="E891" s="151">
        <v>48.88</v>
      </c>
      <c r="F891" s="151">
        <v>232.08</v>
      </c>
    </row>
    <row r="892" spans="1:6" ht="12.75">
      <c r="A892" s="147">
        <v>72175</v>
      </c>
      <c r="B892" s="148" t="s">
        <v>914</v>
      </c>
      <c r="C892" s="149" t="s">
        <v>43</v>
      </c>
      <c r="D892" s="150">
        <v>226.35</v>
      </c>
      <c r="E892" s="151">
        <v>48.88</v>
      </c>
      <c r="F892" s="151">
        <v>275.23</v>
      </c>
    </row>
    <row r="893" spans="1:6" ht="12.75">
      <c r="A893" s="147">
        <v>72180</v>
      </c>
      <c r="B893" s="148" t="s">
        <v>915</v>
      </c>
      <c r="C893" s="149" t="s">
        <v>43</v>
      </c>
      <c r="D893" s="150">
        <v>325.29</v>
      </c>
      <c r="E893" s="151">
        <v>48.88</v>
      </c>
      <c r="F893" s="151">
        <v>374.17</v>
      </c>
    </row>
    <row r="894" spans="1:6" ht="12.75">
      <c r="A894" s="147">
        <v>72185</v>
      </c>
      <c r="B894" s="148" t="s">
        <v>916</v>
      </c>
      <c r="C894" s="149" t="s">
        <v>43</v>
      </c>
      <c r="D894" s="150">
        <v>187.62</v>
      </c>
      <c r="E894" s="151">
        <v>48.88</v>
      </c>
      <c r="F894" s="151">
        <v>236.5</v>
      </c>
    </row>
    <row r="895" spans="1:6" ht="12.75">
      <c r="A895" s="147">
        <v>72190</v>
      </c>
      <c r="B895" s="148" t="s">
        <v>917</v>
      </c>
      <c r="C895" s="149" t="s">
        <v>43</v>
      </c>
      <c r="D895" s="150">
        <v>315.93</v>
      </c>
      <c r="E895" s="151">
        <v>73.32</v>
      </c>
      <c r="F895" s="151">
        <v>389.25</v>
      </c>
    </row>
    <row r="896" spans="1:6" ht="12.75">
      <c r="A896" s="147">
        <v>72195</v>
      </c>
      <c r="B896" s="148" t="s">
        <v>918</v>
      </c>
      <c r="C896" s="149" t="s">
        <v>43</v>
      </c>
      <c r="D896" s="150">
        <v>240.51</v>
      </c>
      <c r="E896" s="151">
        <v>73.32</v>
      </c>
      <c r="F896" s="151">
        <v>313.83</v>
      </c>
    </row>
    <row r="897" spans="1:6" ht="12.75">
      <c r="A897" s="147">
        <v>72198</v>
      </c>
      <c r="B897" s="148" t="s">
        <v>919</v>
      </c>
      <c r="C897" s="149" t="s">
        <v>43</v>
      </c>
      <c r="D897" s="150">
        <v>294.17</v>
      </c>
      <c r="E897" s="151">
        <v>73.32</v>
      </c>
      <c r="F897" s="151">
        <v>367.49</v>
      </c>
    </row>
    <row r="898" spans="1:6" ht="12.75">
      <c r="A898" s="147">
        <v>72201</v>
      </c>
      <c r="B898" s="148" t="s">
        <v>920</v>
      </c>
      <c r="C898" s="149" t="s">
        <v>43</v>
      </c>
      <c r="D898" s="150">
        <v>318.23</v>
      </c>
      <c r="E898" s="151">
        <v>97.76</v>
      </c>
      <c r="F898" s="151">
        <v>415.99</v>
      </c>
    </row>
    <row r="899" spans="1:6" ht="12.75">
      <c r="A899" s="147">
        <v>72205</v>
      </c>
      <c r="B899" s="148" t="s">
        <v>921</v>
      </c>
      <c r="C899" s="149" t="s">
        <v>43</v>
      </c>
      <c r="D899" s="150">
        <v>358</v>
      </c>
      <c r="E899" s="151">
        <v>122.2</v>
      </c>
      <c r="F899" s="151">
        <v>480.2</v>
      </c>
    </row>
    <row r="900" spans="1:6" ht="12.75">
      <c r="A900" s="147">
        <v>72210</v>
      </c>
      <c r="B900" s="148" t="s">
        <v>922</v>
      </c>
      <c r="C900" s="149" t="s">
        <v>43</v>
      </c>
      <c r="D900" s="150">
        <v>24.5</v>
      </c>
      <c r="E900" s="151">
        <v>24.44</v>
      </c>
      <c r="F900" s="151">
        <v>48.94</v>
      </c>
    </row>
    <row r="901" spans="1:6" ht="12.75">
      <c r="A901" s="147">
        <v>72215</v>
      </c>
      <c r="B901" s="148" t="s">
        <v>923</v>
      </c>
      <c r="C901" s="149" t="s">
        <v>43</v>
      </c>
      <c r="D901" s="150">
        <v>81.85</v>
      </c>
      <c r="E901" s="151">
        <v>36.66</v>
      </c>
      <c r="F901" s="151">
        <v>118.51</v>
      </c>
    </row>
    <row r="902" spans="1:6" ht="12.75">
      <c r="A902" s="147">
        <v>72220</v>
      </c>
      <c r="B902" s="148" t="s">
        <v>924</v>
      </c>
      <c r="C902" s="149" t="s">
        <v>43</v>
      </c>
      <c r="D902" s="150">
        <v>9.4</v>
      </c>
      <c r="E902" s="151">
        <v>24.44</v>
      </c>
      <c r="F902" s="151">
        <v>33.84</v>
      </c>
    </row>
    <row r="903" spans="1:6" ht="12.75">
      <c r="A903" s="147">
        <v>72221</v>
      </c>
      <c r="B903" s="148" t="s">
        <v>925</v>
      </c>
      <c r="C903" s="149" t="s">
        <v>43</v>
      </c>
      <c r="D903" s="150">
        <v>16.1</v>
      </c>
      <c r="E903" s="151">
        <v>24.44</v>
      </c>
      <c r="F903" s="151">
        <v>40.54</v>
      </c>
    </row>
    <row r="904" spans="1:6" ht="12.75">
      <c r="A904" s="147">
        <v>72226</v>
      </c>
      <c r="B904" s="148" t="s">
        <v>926</v>
      </c>
      <c r="C904" s="149" t="s">
        <v>339</v>
      </c>
      <c r="D904" s="150">
        <v>320</v>
      </c>
      <c r="E904" s="151">
        <v>4.08</v>
      </c>
      <c r="F904" s="151">
        <v>324.08</v>
      </c>
    </row>
    <row r="905" spans="1:6" ht="12.75">
      <c r="A905" s="147">
        <v>72227</v>
      </c>
      <c r="B905" s="148" t="s">
        <v>927</v>
      </c>
      <c r="C905" s="149" t="s">
        <v>339</v>
      </c>
      <c r="D905" s="150">
        <v>720</v>
      </c>
      <c r="E905" s="151">
        <v>2.04</v>
      </c>
      <c r="F905" s="151">
        <v>722.04</v>
      </c>
    </row>
    <row r="906" spans="1:6" ht="12.75">
      <c r="A906" s="147">
        <v>72228</v>
      </c>
      <c r="B906" s="148" t="s">
        <v>928</v>
      </c>
      <c r="C906" s="149" t="s">
        <v>339</v>
      </c>
      <c r="D906" s="150">
        <v>950</v>
      </c>
      <c r="E906" s="151">
        <v>2.04</v>
      </c>
      <c r="F906" s="151">
        <v>952.04</v>
      </c>
    </row>
    <row r="907" spans="1:6" ht="12.75">
      <c r="A907" s="147">
        <v>72230</v>
      </c>
      <c r="B907" s="148" t="s">
        <v>929</v>
      </c>
      <c r="C907" s="149" t="s">
        <v>43</v>
      </c>
      <c r="D907" s="150">
        <v>11.96</v>
      </c>
      <c r="E907" s="151">
        <v>12.22</v>
      </c>
      <c r="F907" s="151">
        <v>24.18</v>
      </c>
    </row>
    <row r="908" spans="1:6" ht="12.75">
      <c r="A908" s="147">
        <v>72231</v>
      </c>
      <c r="B908" s="148" t="s">
        <v>930</v>
      </c>
      <c r="C908" s="149" t="s">
        <v>43</v>
      </c>
      <c r="D908" s="150">
        <v>16.79</v>
      </c>
      <c r="E908" s="151">
        <v>24.44</v>
      </c>
      <c r="F908" s="151">
        <v>41.23</v>
      </c>
    </row>
    <row r="909" spans="1:6" ht="12.75">
      <c r="A909" s="147">
        <v>72232</v>
      </c>
      <c r="B909" s="148" t="s">
        <v>931</v>
      </c>
      <c r="C909" s="149" t="s">
        <v>43</v>
      </c>
      <c r="D909" s="150">
        <v>30.25</v>
      </c>
      <c r="E909" s="151">
        <v>36.66</v>
      </c>
      <c r="F909" s="151">
        <v>66.91</v>
      </c>
    </row>
    <row r="910" spans="1:6" ht="12.75">
      <c r="A910" s="147">
        <v>72233</v>
      </c>
      <c r="B910" s="148" t="s">
        <v>932</v>
      </c>
      <c r="C910" s="149" t="s">
        <v>43</v>
      </c>
      <c r="D910" s="150">
        <v>43</v>
      </c>
      <c r="E910" s="151">
        <v>48.88</v>
      </c>
      <c r="F910" s="151">
        <v>91.88</v>
      </c>
    </row>
    <row r="911" spans="1:6" ht="12.75">
      <c r="A911" s="147">
        <v>72235</v>
      </c>
      <c r="B911" s="148" t="s">
        <v>933</v>
      </c>
      <c r="C911" s="149" t="s">
        <v>43</v>
      </c>
      <c r="D911" s="150">
        <v>34.9</v>
      </c>
      <c r="E911" s="151">
        <v>19.55</v>
      </c>
      <c r="F911" s="151">
        <v>54.45</v>
      </c>
    </row>
    <row r="912" spans="1:6" ht="12.75">
      <c r="A912" s="147">
        <v>72236</v>
      </c>
      <c r="B912" s="148" t="s">
        <v>934</v>
      </c>
      <c r="C912" s="149" t="s">
        <v>43</v>
      </c>
      <c r="D912" s="150">
        <v>48</v>
      </c>
      <c r="E912" s="151">
        <v>19.55</v>
      </c>
      <c r="F912" s="151">
        <v>67.55</v>
      </c>
    </row>
    <row r="913" spans="1:6" ht="12.75">
      <c r="A913" s="147">
        <v>72237</v>
      </c>
      <c r="B913" s="148" t="s">
        <v>935</v>
      </c>
      <c r="C913" s="149" t="s">
        <v>43</v>
      </c>
      <c r="D913" s="150">
        <v>59</v>
      </c>
      <c r="E913" s="151">
        <v>19.55</v>
      </c>
      <c r="F913" s="151">
        <v>78.55</v>
      </c>
    </row>
    <row r="914" spans="1:6" ht="12.75">
      <c r="A914" s="147">
        <v>72238</v>
      </c>
      <c r="B914" s="148" t="s">
        <v>936</v>
      </c>
      <c r="C914" s="149" t="s">
        <v>43</v>
      </c>
      <c r="D914" s="150">
        <v>78.25</v>
      </c>
      <c r="E914" s="151">
        <v>19.55</v>
      </c>
      <c r="F914" s="151">
        <v>97.8</v>
      </c>
    </row>
    <row r="915" spans="1:6" ht="12.75">
      <c r="A915" s="147">
        <v>72239</v>
      </c>
      <c r="B915" s="148" t="s">
        <v>937</v>
      </c>
      <c r="C915" s="149" t="s">
        <v>43</v>
      </c>
      <c r="D915" s="150">
        <v>200</v>
      </c>
      <c r="E915" s="151">
        <v>19.55</v>
      </c>
      <c r="F915" s="151">
        <v>219.55</v>
      </c>
    </row>
    <row r="916" spans="1:6" ht="12.75">
      <c r="A916" s="147">
        <v>72240</v>
      </c>
      <c r="B916" s="148" t="s">
        <v>938</v>
      </c>
      <c r="C916" s="149" t="s">
        <v>43</v>
      </c>
      <c r="D916" s="150">
        <v>328</v>
      </c>
      <c r="E916" s="151">
        <v>19.55</v>
      </c>
      <c r="F916" s="151">
        <v>347.55</v>
      </c>
    </row>
    <row r="917" spans="1:6" ht="12.75">
      <c r="A917" s="147">
        <v>72241</v>
      </c>
      <c r="B917" s="148" t="s">
        <v>939</v>
      </c>
      <c r="C917" s="149" t="s">
        <v>43</v>
      </c>
      <c r="D917" s="150">
        <v>28</v>
      </c>
      <c r="E917" s="151">
        <v>19.55</v>
      </c>
      <c r="F917" s="151">
        <v>47.55</v>
      </c>
    </row>
    <row r="918" spans="1:6" ht="12.75">
      <c r="A918" s="147">
        <v>72242</v>
      </c>
      <c r="B918" s="148" t="s">
        <v>940</v>
      </c>
      <c r="C918" s="149" t="s">
        <v>43</v>
      </c>
      <c r="D918" s="150">
        <v>39.48</v>
      </c>
      <c r="E918" s="151">
        <v>19.55</v>
      </c>
      <c r="F918" s="151">
        <v>59.03</v>
      </c>
    </row>
    <row r="919" spans="1:6" ht="12.75">
      <c r="A919" s="147">
        <v>72243</v>
      </c>
      <c r="B919" s="148" t="s">
        <v>941</v>
      </c>
      <c r="C919" s="149" t="s">
        <v>43</v>
      </c>
      <c r="D919" s="150">
        <v>42.48</v>
      </c>
      <c r="E919" s="151">
        <v>19.55</v>
      </c>
      <c r="F919" s="151">
        <v>62.03</v>
      </c>
    </row>
    <row r="920" spans="1:6" ht="12.75">
      <c r="A920" s="147">
        <v>72244</v>
      </c>
      <c r="B920" s="148" t="s">
        <v>942</v>
      </c>
      <c r="C920" s="149" t="s">
        <v>43</v>
      </c>
      <c r="D920" s="150">
        <v>28</v>
      </c>
      <c r="E920" s="151">
        <v>19.55</v>
      </c>
      <c r="F920" s="151">
        <v>47.55</v>
      </c>
    </row>
    <row r="921" spans="1:6" ht="12.75">
      <c r="A921" s="147">
        <v>72245</v>
      </c>
      <c r="B921" s="148" t="s">
        <v>943</v>
      </c>
      <c r="C921" s="149" t="s">
        <v>43</v>
      </c>
      <c r="D921" s="150">
        <v>45</v>
      </c>
      <c r="E921" s="151">
        <v>19.55</v>
      </c>
      <c r="F921" s="151">
        <v>64.55</v>
      </c>
    </row>
    <row r="922" spans="1:6" ht="12.75">
      <c r="A922" s="147">
        <v>72250</v>
      </c>
      <c r="B922" s="148" t="s">
        <v>944</v>
      </c>
      <c r="C922" s="149" t="s">
        <v>43</v>
      </c>
      <c r="D922" s="150">
        <v>48.12</v>
      </c>
      <c r="E922" s="151">
        <v>19.55</v>
      </c>
      <c r="F922" s="151">
        <v>67.67</v>
      </c>
    </row>
    <row r="923" spans="1:6" ht="12.75">
      <c r="A923" s="147">
        <v>72254</v>
      </c>
      <c r="B923" s="148" t="s">
        <v>945</v>
      </c>
      <c r="C923" s="149" t="s">
        <v>43</v>
      </c>
      <c r="D923" s="150">
        <v>16</v>
      </c>
      <c r="E923" s="151">
        <v>4.3</v>
      </c>
      <c r="F923" s="151">
        <v>20.3</v>
      </c>
    </row>
    <row r="924" spans="1:6" ht="12.75">
      <c r="A924" s="147">
        <v>72255</v>
      </c>
      <c r="B924" s="148" t="s">
        <v>946</v>
      </c>
      <c r="C924" s="149" t="s">
        <v>43</v>
      </c>
      <c r="D924" s="150">
        <v>18.78</v>
      </c>
      <c r="E924" s="151">
        <v>4.3</v>
      </c>
      <c r="F924" s="151">
        <v>23.08</v>
      </c>
    </row>
    <row r="925" spans="1:6" ht="12.75">
      <c r="A925" s="147">
        <v>72256</v>
      </c>
      <c r="B925" s="148" t="s">
        <v>947</v>
      </c>
      <c r="C925" s="149" t="s">
        <v>43</v>
      </c>
      <c r="D925" s="150">
        <v>19.4</v>
      </c>
      <c r="E925" s="151">
        <v>4.3</v>
      </c>
      <c r="F925" s="151">
        <v>23.7</v>
      </c>
    </row>
    <row r="926" spans="1:6" ht="12.75">
      <c r="A926" s="147">
        <v>72257</v>
      </c>
      <c r="B926" s="148" t="s">
        <v>948</v>
      </c>
      <c r="C926" s="149" t="s">
        <v>43</v>
      </c>
      <c r="D926" s="150">
        <v>18</v>
      </c>
      <c r="E926" s="151">
        <v>4.3</v>
      </c>
      <c r="F926" s="151">
        <v>22.3</v>
      </c>
    </row>
    <row r="927" spans="1:6" ht="12.75">
      <c r="A927" s="147">
        <v>72260</v>
      </c>
      <c r="B927" s="148" t="s">
        <v>949</v>
      </c>
      <c r="C927" s="149" t="s">
        <v>43</v>
      </c>
      <c r="D927" s="150">
        <v>11.17</v>
      </c>
      <c r="E927" s="151">
        <v>4.3</v>
      </c>
      <c r="F927" s="151">
        <v>15.47</v>
      </c>
    </row>
    <row r="928" spans="1:6" ht="12.75">
      <c r="A928" s="147">
        <v>72261</v>
      </c>
      <c r="B928" s="148" t="s">
        <v>950</v>
      </c>
      <c r="C928" s="149" t="s">
        <v>43</v>
      </c>
      <c r="D928" s="150">
        <v>12.29</v>
      </c>
      <c r="E928" s="151">
        <v>4.3</v>
      </c>
      <c r="F928" s="151">
        <v>16.59</v>
      </c>
    </row>
    <row r="929" spans="1:6" ht="12.75">
      <c r="A929" s="147">
        <v>72263</v>
      </c>
      <c r="B929" s="148" t="s">
        <v>951</v>
      </c>
      <c r="C929" s="149" t="s">
        <v>43</v>
      </c>
      <c r="D929" s="150">
        <v>15.21</v>
      </c>
      <c r="E929" s="151">
        <v>4.3</v>
      </c>
      <c r="F929" s="151">
        <v>19.51</v>
      </c>
    </row>
    <row r="930" spans="1:6" ht="12.75">
      <c r="A930" s="147">
        <v>72264</v>
      </c>
      <c r="B930" s="148" t="s">
        <v>952</v>
      </c>
      <c r="C930" s="149" t="s">
        <v>43</v>
      </c>
      <c r="D930" s="150">
        <v>15.32</v>
      </c>
      <c r="E930" s="151">
        <v>4.3</v>
      </c>
      <c r="F930" s="151">
        <v>19.62</v>
      </c>
    </row>
    <row r="931" spans="1:6" ht="12.75">
      <c r="A931" s="147">
        <v>72265</v>
      </c>
      <c r="B931" s="148" t="s">
        <v>953</v>
      </c>
      <c r="C931" s="149" t="s">
        <v>43</v>
      </c>
      <c r="D931" s="150">
        <v>15</v>
      </c>
      <c r="E931" s="151">
        <v>4.3</v>
      </c>
      <c r="F931" s="151">
        <v>19.3</v>
      </c>
    </row>
    <row r="932" spans="1:6" ht="12.75">
      <c r="A932" s="147">
        <v>72266</v>
      </c>
      <c r="B932" s="148" t="s">
        <v>954</v>
      </c>
      <c r="C932" s="149" t="s">
        <v>43</v>
      </c>
      <c r="D932" s="150">
        <v>15.32</v>
      </c>
      <c r="E932" s="151">
        <v>4.3</v>
      </c>
      <c r="F932" s="151">
        <v>19.62</v>
      </c>
    </row>
    <row r="933" spans="1:6" ht="12.75">
      <c r="A933" s="147">
        <v>72267</v>
      </c>
      <c r="B933" s="148" t="s">
        <v>955</v>
      </c>
      <c r="C933" s="149" t="s">
        <v>43</v>
      </c>
      <c r="D933" s="150">
        <v>16.44</v>
      </c>
      <c r="E933" s="151">
        <v>3.91</v>
      </c>
      <c r="F933" s="151">
        <v>20.35</v>
      </c>
    </row>
    <row r="934" spans="1:6" ht="12.75">
      <c r="A934" s="147">
        <v>72268</v>
      </c>
      <c r="B934" s="148" t="s">
        <v>956</v>
      </c>
      <c r="C934" s="149" t="s">
        <v>43</v>
      </c>
      <c r="D934" s="150">
        <v>16.44</v>
      </c>
      <c r="E934" s="151">
        <v>3.91</v>
      </c>
      <c r="F934" s="151">
        <v>20.35</v>
      </c>
    </row>
    <row r="935" spans="1:6" ht="12.75">
      <c r="A935" s="147">
        <v>72269</v>
      </c>
      <c r="B935" s="148" t="s">
        <v>957</v>
      </c>
      <c r="C935" s="149" t="s">
        <v>43</v>
      </c>
      <c r="D935" s="150">
        <v>14.54</v>
      </c>
      <c r="E935" s="151">
        <v>3.91</v>
      </c>
      <c r="F935" s="151">
        <v>18.45</v>
      </c>
    </row>
    <row r="936" spans="1:6" ht="12.75">
      <c r="A936" s="147">
        <v>72270</v>
      </c>
      <c r="B936" s="148" t="s">
        <v>958</v>
      </c>
      <c r="C936" s="149" t="s">
        <v>43</v>
      </c>
      <c r="D936" s="150">
        <v>14.93</v>
      </c>
      <c r="E936" s="151">
        <v>24.44</v>
      </c>
      <c r="F936" s="151">
        <v>39.37</v>
      </c>
    </row>
    <row r="937" spans="1:6" ht="12.75">
      <c r="A937" s="147">
        <v>72275</v>
      </c>
      <c r="B937" s="148" t="s">
        <v>959</v>
      </c>
      <c r="C937" s="149" t="s">
        <v>43</v>
      </c>
      <c r="D937" s="150">
        <v>17.18</v>
      </c>
      <c r="E937" s="151">
        <v>24.44</v>
      </c>
      <c r="F937" s="151">
        <v>41.62</v>
      </c>
    </row>
    <row r="938" spans="1:6" ht="12.75">
      <c r="A938" s="147">
        <v>72278</v>
      </c>
      <c r="B938" s="148" t="s">
        <v>960</v>
      </c>
      <c r="C938" s="149" t="s">
        <v>43</v>
      </c>
      <c r="D938" s="150">
        <v>26.03</v>
      </c>
      <c r="E938" s="151">
        <v>24.44</v>
      </c>
      <c r="F938" s="151">
        <v>50.47</v>
      </c>
    </row>
    <row r="939" spans="1:6" ht="12.75">
      <c r="A939" s="147">
        <v>72280</v>
      </c>
      <c r="B939" s="148" t="s">
        <v>961</v>
      </c>
      <c r="C939" s="149" t="s">
        <v>43</v>
      </c>
      <c r="D939" s="150">
        <v>44.53</v>
      </c>
      <c r="E939" s="151">
        <v>24.44</v>
      </c>
      <c r="F939" s="151">
        <v>68.97</v>
      </c>
    </row>
    <row r="940" spans="1:6" ht="12.75">
      <c r="A940" s="147">
        <v>72281</v>
      </c>
      <c r="B940" s="148" t="s">
        <v>962</v>
      </c>
      <c r="C940" s="149" t="s">
        <v>43</v>
      </c>
      <c r="D940" s="150">
        <v>48.94</v>
      </c>
      <c r="E940" s="151">
        <v>24.44</v>
      </c>
      <c r="F940" s="151">
        <v>73.38</v>
      </c>
    </row>
    <row r="941" spans="1:6" ht="12.75">
      <c r="A941" s="147">
        <v>72282</v>
      </c>
      <c r="B941" s="148" t="s">
        <v>963</v>
      </c>
      <c r="C941" s="149" t="s">
        <v>43</v>
      </c>
      <c r="D941" s="150">
        <v>56.38</v>
      </c>
      <c r="E941" s="151">
        <v>24.44</v>
      </c>
      <c r="F941" s="151">
        <v>80.82</v>
      </c>
    </row>
    <row r="942" spans="1:6" ht="12.75">
      <c r="A942" s="147">
        <v>72291</v>
      </c>
      <c r="B942" s="148" t="s">
        <v>964</v>
      </c>
      <c r="C942" s="149" t="s">
        <v>43</v>
      </c>
      <c r="D942" s="150">
        <v>49.09</v>
      </c>
      <c r="E942" s="151">
        <v>2.85</v>
      </c>
      <c r="F942" s="151">
        <v>51.94</v>
      </c>
    </row>
    <row r="943" spans="1:6" ht="12.75">
      <c r="A943" s="147">
        <v>72300</v>
      </c>
      <c r="B943" s="148" t="s">
        <v>965</v>
      </c>
      <c r="C943" s="149" t="s">
        <v>43</v>
      </c>
      <c r="D943" s="150">
        <v>72.3</v>
      </c>
      <c r="E943" s="151">
        <v>7.33</v>
      </c>
      <c r="F943" s="151">
        <v>79.63</v>
      </c>
    </row>
    <row r="944" spans="1:6" ht="12.75">
      <c r="A944" s="147">
        <v>72301</v>
      </c>
      <c r="B944" s="148" t="s">
        <v>966</v>
      </c>
      <c r="C944" s="149" t="s">
        <v>43</v>
      </c>
      <c r="D944" s="150">
        <v>72.76</v>
      </c>
      <c r="E944" s="151">
        <v>7.33</v>
      </c>
      <c r="F944" s="151">
        <v>80.09</v>
      </c>
    </row>
    <row r="945" spans="1:6" ht="12.75">
      <c r="A945" s="147">
        <v>72302</v>
      </c>
      <c r="B945" s="148" t="s">
        <v>967</v>
      </c>
      <c r="C945" s="149" t="s">
        <v>43</v>
      </c>
      <c r="D945" s="150">
        <v>90.71</v>
      </c>
      <c r="E945" s="151">
        <v>7.33</v>
      </c>
      <c r="F945" s="151">
        <v>98.04</v>
      </c>
    </row>
    <row r="946" spans="1:6" ht="12.75">
      <c r="A946" s="147">
        <v>72303</v>
      </c>
      <c r="B946" s="148" t="s">
        <v>968</v>
      </c>
      <c r="C946" s="149" t="s">
        <v>43</v>
      </c>
      <c r="D946" s="150">
        <v>90.71</v>
      </c>
      <c r="E946" s="151">
        <v>8.55</v>
      </c>
      <c r="F946" s="151">
        <v>99.26</v>
      </c>
    </row>
    <row r="947" spans="1:6" ht="12.75">
      <c r="A947" s="147">
        <v>72304</v>
      </c>
      <c r="B947" s="148" t="s">
        <v>969</v>
      </c>
      <c r="C947" s="149" t="s">
        <v>43</v>
      </c>
      <c r="D947" s="150">
        <v>98.56</v>
      </c>
      <c r="E947" s="151">
        <v>8.55</v>
      </c>
      <c r="F947" s="151">
        <v>107.11</v>
      </c>
    </row>
    <row r="948" spans="1:6" ht="12.75">
      <c r="A948" s="147">
        <v>72305</v>
      </c>
      <c r="B948" s="148" t="s">
        <v>970</v>
      </c>
      <c r="C948" s="149" t="s">
        <v>43</v>
      </c>
      <c r="D948" s="150">
        <v>90.71</v>
      </c>
      <c r="E948" s="151">
        <v>7.33</v>
      </c>
      <c r="F948" s="151">
        <v>98.04</v>
      </c>
    </row>
    <row r="949" spans="1:6" ht="12.75">
      <c r="A949" s="147">
        <v>72306</v>
      </c>
      <c r="B949" s="148" t="s">
        <v>971</v>
      </c>
      <c r="C949" s="149" t="s">
        <v>43</v>
      </c>
      <c r="D949" s="150">
        <v>130.93</v>
      </c>
      <c r="E949" s="151">
        <v>8.55</v>
      </c>
      <c r="F949" s="151">
        <v>139.48</v>
      </c>
    </row>
    <row r="950" spans="1:6" ht="12.75">
      <c r="A950" s="147">
        <v>72307</v>
      </c>
      <c r="B950" s="148" t="s">
        <v>972</v>
      </c>
      <c r="C950" s="149" t="s">
        <v>43</v>
      </c>
      <c r="D950" s="150">
        <v>130.93</v>
      </c>
      <c r="E950" s="151">
        <v>8.55</v>
      </c>
      <c r="F950" s="151">
        <v>139.48</v>
      </c>
    </row>
    <row r="951" spans="1:6" ht="12.75">
      <c r="A951" s="147">
        <v>72308</v>
      </c>
      <c r="B951" s="148" t="s">
        <v>973</v>
      </c>
      <c r="C951" s="149" t="s">
        <v>43</v>
      </c>
      <c r="D951" s="150">
        <v>144</v>
      </c>
      <c r="E951" s="151">
        <v>8.55</v>
      </c>
      <c r="F951" s="151">
        <v>152.55</v>
      </c>
    </row>
    <row r="952" spans="1:6" ht="12.75">
      <c r="A952" s="147">
        <v>72309</v>
      </c>
      <c r="B952" s="148" t="s">
        <v>974</v>
      </c>
      <c r="C952" s="149" t="s">
        <v>43</v>
      </c>
      <c r="D952" s="150">
        <v>90.71</v>
      </c>
      <c r="E952" s="151">
        <v>7.33</v>
      </c>
      <c r="F952" s="151">
        <v>98.04</v>
      </c>
    </row>
    <row r="953" spans="1:6" ht="12.75">
      <c r="A953" s="147">
        <v>72310</v>
      </c>
      <c r="B953" s="148" t="s">
        <v>975</v>
      </c>
      <c r="C953" s="149" t="s">
        <v>43</v>
      </c>
      <c r="D953" s="150">
        <v>170</v>
      </c>
      <c r="E953" s="151">
        <v>9.77</v>
      </c>
      <c r="F953" s="151">
        <v>179.77</v>
      </c>
    </row>
    <row r="954" spans="1:6" ht="12.75">
      <c r="A954" s="147">
        <v>72311</v>
      </c>
      <c r="B954" s="148" t="s">
        <v>976</v>
      </c>
      <c r="C954" s="149" t="s">
        <v>43</v>
      </c>
      <c r="D954" s="150">
        <v>90.71</v>
      </c>
      <c r="E954" s="151">
        <v>7.33</v>
      </c>
      <c r="F954" s="151">
        <v>98.04</v>
      </c>
    </row>
    <row r="955" spans="1:6" ht="12.75">
      <c r="A955" s="147">
        <v>72312</v>
      </c>
      <c r="B955" s="148" t="s">
        <v>977</v>
      </c>
      <c r="C955" s="149" t="s">
        <v>43</v>
      </c>
      <c r="D955" s="150">
        <v>90.71</v>
      </c>
      <c r="E955" s="151">
        <v>8.55</v>
      </c>
      <c r="F955" s="151">
        <v>99.26</v>
      </c>
    </row>
    <row r="956" spans="1:6" ht="12.75">
      <c r="A956" s="147">
        <v>72320</v>
      </c>
      <c r="B956" s="148" t="s">
        <v>978</v>
      </c>
      <c r="C956" s="149" t="s">
        <v>43</v>
      </c>
      <c r="D956" s="150">
        <v>17.14</v>
      </c>
      <c r="E956" s="151">
        <v>24.44</v>
      </c>
      <c r="F956" s="151">
        <v>41.58</v>
      </c>
    </row>
    <row r="957" spans="1:6" ht="12.75">
      <c r="A957" s="147">
        <v>72325</v>
      </c>
      <c r="B957" s="148" t="s">
        <v>979</v>
      </c>
      <c r="C957" s="149" t="s">
        <v>43</v>
      </c>
      <c r="D957" s="150">
        <v>0.76</v>
      </c>
      <c r="E957" s="151">
        <v>2.93</v>
      </c>
      <c r="F957" s="151">
        <v>3.69</v>
      </c>
    </row>
    <row r="958" spans="1:6" ht="12.75">
      <c r="A958" s="147">
        <v>72326</v>
      </c>
      <c r="B958" s="148" t="s">
        <v>980</v>
      </c>
      <c r="C958" s="149" t="s">
        <v>43</v>
      </c>
      <c r="D958" s="150">
        <v>0.84</v>
      </c>
      <c r="E958" s="151">
        <v>2.93</v>
      </c>
      <c r="F958" s="151">
        <v>3.77</v>
      </c>
    </row>
    <row r="959" spans="1:6" ht="12.75">
      <c r="A959" s="147">
        <v>72327</v>
      </c>
      <c r="B959" s="148" t="s">
        <v>981</v>
      </c>
      <c r="C959" s="149" t="s">
        <v>43</v>
      </c>
      <c r="D959" s="150">
        <v>0.81</v>
      </c>
      <c r="E959" s="151">
        <v>2.93</v>
      </c>
      <c r="F959" s="151">
        <v>3.74</v>
      </c>
    </row>
    <row r="960" spans="1:6" ht="12.75">
      <c r="A960" s="147">
        <v>72328</v>
      </c>
      <c r="B960" s="148" t="s">
        <v>982</v>
      </c>
      <c r="C960" s="149" t="s">
        <v>43</v>
      </c>
      <c r="D960" s="150">
        <v>1.39</v>
      </c>
      <c r="E960" s="151">
        <v>2.93</v>
      </c>
      <c r="F960" s="151">
        <v>4.32</v>
      </c>
    </row>
    <row r="961" spans="1:6" ht="12.75">
      <c r="A961" s="147">
        <v>72329</v>
      </c>
      <c r="B961" s="148" t="s">
        <v>983</v>
      </c>
      <c r="C961" s="149" t="s">
        <v>339</v>
      </c>
      <c r="D961" s="150">
        <v>0.83</v>
      </c>
      <c r="E961" s="151">
        <v>9.77</v>
      </c>
      <c r="F961" s="151">
        <v>10.6</v>
      </c>
    </row>
    <row r="962" spans="1:6" ht="12.75">
      <c r="A962" s="147">
        <v>72330</v>
      </c>
      <c r="B962" s="148" t="s">
        <v>984</v>
      </c>
      <c r="C962" s="149" t="s">
        <v>43</v>
      </c>
      <c r="D962" s="150">
        <v>7.2</v>
      </c>
      <c r="E962" s="151">
        <v>12.22</v>
      </c>
      <c r="F962" s="151">
        <v>19.42</v>
      </c>
    </row>
    <row r="963" spans="1:6" ht="12.75" customHeight="1">
      <c r="A963" s="142" t="s">
        <v>27</v>
      </c>
      <c r="B963" s="142" t="s">
        <v>28</v>
      </c>
      <c r="C963" s="143" t="s">
        <v>29</v>
      </c>
      <c r="D963" s="144" t="s">
        <v>30</v>
      </c>
      <c r="E963" s="145" t="s">
        <v>31</v>
      </c>
      <c r="F963" s="145" t="s">
        <v>32</v>
      </c>
    </row>
    <row r="964" spans="1:6" ht="12.75">
      <c r="A964" s="147">
        <v>72335</v>
      </c>
      <c r="B964" s="148" t="s">
        <v>985</v>
      </c>
      <c r="C964" s="149" t="s">
        <v>43</v>
      </c>
      <c r="D964" s="150">
        <v>7.2</v>
      </c>
      <c r="E964" s="151">
        <v>12.22</v>
      </c>
      <c r="F964" s="151">
        <v>19.42</v>
      </c>
    </row>
    <row r="965" spans="1:6" ht="12.75">
      <c r="A965" s="147">
        <v>72338</v>
      </c>
      <c r="B965" s="148" t="s">
        <v>986</v>
      </c>
      <c r="C965" s="149" t="s">
        <v>43</v>
      </c>
      <c r="D965" s="150">
        <v>455</v>
      </c>
      <c r="E965" s="151">
        <v>14.67</v>
      </c>
      <c r="F965" s="151">
        <v>469.67</v>
      </c>
    </row>
    <row r="966" spans="1:6" ht="12.75">
      <c r="A966" s="147">
        <v>72341</v>
      </c>
      <c r="B966" s="148" t="s">
        <v>987</v>
      </c>
      <c r="C966" s="149" t="s">
        <v>43</v>
      </c>
      <c r="D966" s="150">
        <v>0.87</v>
      </c>
      <c r="E966" s="151">
        <v>1.61</v>
      </c>
      <c r="F966" s="151">
        <v>2.48</v>
      </c>
    </row>
    <row r="967" spans="1:6" ht="12.75">
      <c r="A967" s="147">
        <v>72342</v>
      </c>
      <c r="B967" s="148" t="s">
        <v>988</v>
      </c>
      <c r="C967" s="149" t="s">
        <v>43</v>
      </c>
      <c r="D967" s="150">
        <v>11.06</v>
      </c>
      <c r="E967" s="151">
        <v>12.22</v>
      </c>
      <c r="F967" s="151">
        <v>23.28</v>
      </c>
    </row>
    <row r="968" spans="1:6" ht="12.75">
      <c r="A968" s="147">
        <v>72345</v>
      </c>
      <c r="B968" s="148" t="s">
        <v>989</v>
      </c>
      <c r="C968" s="149" t="s">
        <v>43</v>
      </c>
      <c r="D968" s="150">
        <v>0.41</v>
      </c>
      <c r="E968" s="151">
        <v>1.61</v>
      </c>
      <c r="F968" s="151">
        <v>2.02</v>
      </c>
    </row>
    <row r="969" spans="1:6" ht="12.75">
      <c r="A969" s="147">
        <v>72355</v>
      </c>
      <c r="B969" s="148" t="s">
        <v>990</v>
      </c>
      <c r="C969" s="149" t="s">
        <v>43</v>
      </c>
      <c r="D969" s="150">
        <v>1.5</v>
      </c>
      <c r="E969" s="151">
        <v>7.33</v>
      </c>
      <c r="F969" s="151">
        <v>8.83</v>
      </c>
    </row>
    <row r="970" spans="1:6" ht="12.75">
      <c r="A970" s="147">
        <v>72360</v>
      </c>
      <c r="B970" s="148" t="s">
        <v>991</v>
      </c>
      <c r="C970" s="149" t="s">
        <v>43</v>
      </c>
      <c r="D970" s="150">
        <v>5.26</v>
      </c>
      <c r="E970" s="151">
        <v>19.55</v>
      </c>
      <c r="F970" s="151">
        <v>24.81</v>
      </c>
    </row>
    <row r="971" spans="1:6" ht="12.75">
      <c r="A971" s="147">
        <v>72363</v>
      </c>
      <c r="B971" s="148" t="s">
        <v>992</v>
      </c>
      <c r="C971" s="149" t="s">
        <v>43</v>
      </c>
      <c r="D971" s="150">
        <v>10.52</v>
      </c>
      <c r="E971" s="151">
        <v>19.55</v>
      </c>
      <c r="F971" s="151">
        <v>30.07</v>
      </c>
    </row>
    <row r="972" spans="1:6" ht="12.75">
      <c r="A972" s="147">
        <v>72364</v>
      </c>
      <c r="B972" s="148" t="s">
        <v>993</v>
      </c>
      <c r="C972" s="149" t="s">
        <v>43</v>
      </c>
      <c r="D972" s="150">
        <v>19.78</v>
      </c>
      <c r="E972" s="151">
        <v>26.89</v>
      </c>
      <c r="F972" s="151">
        <v>46.67</v>
      </c>
    </row>
    <row r="973" spans="1:6" ht="12.75">
      <c r="A973" s="147">
        <v>72366</v>
      </c>
      <c r="B973" s="148" t="s">
        <v>994</v>
      </c>
      <c r="C973" s="149" t="s">
        <v>43</v>
      </c>
      <c r="D973" s="150">
        <v>119.61</v>
      </c>
      <c r="E973" s="151">
        <v>7.33</v>
      </c>
      <c r="F973" s="151">
        <v>126.94</v>
      </c>
    </row>
    <row r="974" spans="1:6" ht="12.75">
      <c r="A974" s="147">
        <v>72367</v>
      </c>
      <c r="B974" s="148" t="s">
        <v>995</v>
      </c>
      <c r="C974" s="149" t="s">
        <v>43</v>
      </c>
      <c r="D974" s="150">
        <v>120.71</v>
      </c>
      <c r="E974" s="151">
        <v>7.33</v>
      </c>
      <c r="F974" s="151">
        <v>128.04</v>
      </c>
    </row>
    <row r="975" spans="1:6" ht="12.75">
      <c r="A975" s="147">
        <v>72368</v>
      </c>
      <c r="B975" s="148" t="s">
        <v>996</v>
      </c>
      <c r="C975" s="149" t="s">
        <v>43</v>
      </c>
      <c r="D975" s="150">
        <v>122.9</v>
      </c>
      <c r="E975" s="151">
        <v>7.33</v>
      </c>
      <c r="F975" s="151">
        <v>130.23</v>
      </c>
    </row>
    <row r="976" spans="1:6" ht="12.75">
      <c r="A976" s="147">
        <v>72369</v>
      </c>
      <c r="B976" s="148" t="s">
        <v>997</v>
      </c>
      <c r="C976" s="149" t="s">
        <v>43</v>
      </c>
      <c r="D976" s="150">
        <v>129.49</v>
      </c>
      <c r="E976" s="151">
        <v>7.33</v>
      </c>
      <c r="F976" s="151">
        <v>136.82</v>
      </c>
    </row>
    <row r="977" spans="1:6" ht="12.75">
      <c r="A977" s="147">
        <v>72370</v>
      </c>
      <c r="B977" s="148" t="s">
        <v>998</v>
      </c>
      <c r="C977" s="149" t="s">
        <v>43</v>
      </c>
      <c r="D977" s="150">
        <v>70</v>
      </c>
      <c r="E977" s="151">
        <v>36.66</v>
      </c>
      <c r="F977" s="151">
        <v>106.66</v>
      </c>
    </row>
    <row r="978" spans="1:6" ht="12.75">
      <c r="A978" s="147">
        <v>72371</v>
      </c>
      <c r="B978" s="148" t="s">
        <v>999</v>
      </c>
      <c r="C978" s="149" t="s">
        <v>43</v>
      </c>
      <c r="D978" s="150">
        <v>1.91</v>
      </c>
      <c r="E978" s="151">
        <v>2.93</v>
      </c>
      <c r="F978" s="151">
        <v>4.84</v>
      </c>
    </row>
    <row r="979" spans="1:6" ht="12.75">
      <c r="A979" s="147">
        <v>72372</v>
      </c>
      <c r="B979" s="148" t="s">
        <v>1000</v>
      </c>
      <c r="C979" s="149" t="s">
        <v>339</v>
      </c>
      <c r="D979" s="150">
        <v>12.5</v>
      </c>
      <c r="E979" s="151">
        <v>9.77</v>
      </c>
      <c r="F979" s="151">
        <v>22.27</v>
      </c>
    </row>
    <row r="980" spans="1:6" ht="12.75">
      <c r="A980" s="147">
        <v>72373</v>
      </c>
      <c r="B980" s="148" t="s">
        <v>1001</v>
      </c>
      <c r="C980" s="149" t="s">
        <v>339</v>
      </c>
      <c r="D980" s="150">
        <v>10.5</v>
      </c>
      <c r="E980" s="151">
        <v>9.77</v>
      </c>
      <c r="F980" s="151">
        <v>20.27</v>
      </c>
    </row>
    <row r="981" spans="1:6" ht="12.75">
      <c r="A981" s="147">
        <v>72374</v>
      </c>
      <c r="B981" s="148" t="s">
        <v>1002</v>
      </c>
      <c r="C981" s="149" t="s">
        <v>43</v>
      </c>
      <c r="D981" s="150">
        <v>10.65</v>
      </c>
      <c r="E981" s="151">
        <v>3.91</v>
      </c>
      <c r="F981" s="151">
        <v>14.56</v>
      </c>
    </row>
    <row r="982" spans="1:6" ht="12.75">
      <c r="A982" s="147">
        <v>72375</v>
      </c>
      <c r="B982" s="148" t="s">
        <v>1003</v>
      </c>
      <c r="C982" s="149" t="s">
        <v>43</v>
      </c>
      <c r="D982" s="150">
        <v>13.62</v>
      </c>
      <c r="E982" s="151">
        <v>3.91</v>
      </c>
      <c r="F982" s="151">
        <v>17.53</v>
      </c>
    </row>
    <row r="983" spans="1:6" ht="12.75">
      <c r="A983" s="147">
        <v>72376</v>
      </c>
      <c r="B983" s="148" t="s">
        <v>1004</v>
      </c>
      <c r="C983" s="149" t="s">
        <v>161</v>
      </c>
      <c r="D983" s="150">
        <v>6.19</v>
      </c>
      <c r="E983" s="151">
        <v>4.89</v>
      </c>
      <c r="F983" s="151">
        <v>11.08</v>
      </c>
    </row>
    <row r="984" spans="1:6" ht="12.75">
      <c r="A984" s="147">
        <v>72380</v>
      </c>
      <c r="B984" s="148" t="s">
        <v>1005</v>
      </c>
      <c r="C984" s="149" t="s">
        <v>43</v>
      </c>
      <c r="D984" s="150">
        <v>1.4</v>
      </c>
      <c r="E984" s="151">
        <v>0.74</v>
      </c>
      <c r="F984" s="151">
        <v>2.14</v>
      </c>
    </row>
    <row r="985" spans="1:6" ht="12.75">
      <c r="A985" s="147">
        <v>72385</v>
      </c>
      <c r="B985" s="148" t="s">
        <v>1006</v>
      </c>
      <c r="C985" s="149" t="s">
        <v>43</v>
      </c>
      <c r="D985" s="150">
        <v>1.7</v>
      </c>
      <c r="E985" s="151">
        <v>0.74</v>
      </c>
      <c r="F985" s="151">
        <v>2.44</v>
      </c>
    </row>
    <row r="986" spans="1:6" ht="12.75">
      <c r="A986" s="147">
        <v>72390</v>
      </c>
      <c r="B986" s="148" t="s">
        <v>1007</v>
      </c>
      <c r="C986" s="149" t="s">
        <v>43</v>
      </c>
      <c r="D986" s="150">
        <v>1.4</v>
      </c>
      <c r="E986" s="151">
        <v>1.95</v>
      </c>
      <c r="F986" s="151">
        <v>3.35</v>
      </c>
    </row>
    <row r="987" spans="1:6" ht="12.75">
      <c r="A987" s="147">
        <v>72395</v>
      </c>
      <c r="B987" s="148" t="s">
        <v>1008</v>
      </c>
      <c r="C987" s="149" t="s">
        <v>43</v>
      </c>
      <c r="D987" s="150">
        <v>2.04</v>
      </c>
      <c r="E987" s="151">
        <v>1.95</v>
      </c>
      <c r="F987" s="151">
        <v>3.99</v>
      </c>
    </row>
    <row r="988" spans="1:6" ht="12.75">
      <c r="A988" s="147">
        <v>72400</v>
      </c>
      <c r="B988" s="148" t="s">
        <v>1009</v>
      </c>
      <c r="C988" s="149" t="s">
        <v>43</v>
      </c>
      <c r="D988" s="150">
        <v>3.4</v>
      </c>
      <c r="E988" s="151">
        <v>0.74</v>
      </c>
      <c r="F988" s="151">
        <v>4.14</v>
      </c>
    </row>
    <row r="989" spans="1:6" ht="12.75">
      <c r="A989" s="147">
        <v>72420</v>
      </c>
      <c r="B989" s="148" t="s">
        <v>1010</v>
      </c>
      <c r="C989" s="149" t="s">
        <v>43</v>
      </c>
      <c r="D989" s="150">
        <v>2.4</v>
      </c>
      <c r="E989" s="151">
        <v>0.74</v>
      </c>
      <c r="F989" s="151">
        <v>3.14</v>
      </c>
    </row>
    <row r="990" spans="1:6" ht="12.75">
      <c r="A990" s="147">
        <v>72425</v>
      </c>
      <c r="B990" s="148" t="s">
        <v>1011</v>
      </c>
      <c r="C990" s="149" t="s">
        <v>43</v>
      </c>
      <c r="D990" s="150">
        <v>1.7</v>
      </c>
      <c r="E990" s="151">
        <v>0.74</v>
      </c>
      <c r="F990" s="151">
        <v>2.44</v>
      </c>
    </row>
    <row r="991" spans="1:6" ht="12.75">
      <c r="A991" s="147">
        <v>72430</v>
      </c>
      <c r="B991" s="148" t="s">
        <v>1012</v>
      </c>
      <c r="C991" s="149" t="s">
        <v>43</v>
      </c>
      <c r="D991" s="150">
        <v>1.7</v>
      </c>
      <c r="E991" s="151">
        <v>0.74</v>
      </c>
      <c r="F991" s="151">
        <v>2.44</v>
      </c>
    </row>
    <row r="992" spans="1:6" ht="12.75">
      <c r="A992" s="147">
        <v>72435</v>
      </c>
      <c r="B992" s="148" t="s">
        <v>1013</v>
      </c>
      <c r="C992" s="149" t="s">
        <v>43</v>
      </c>
      <c r="D992" s="150">
        <v>1.7</v>
      </c>
      <c r="E992" s="151">
        <v>0.74</v>
      </c>
      <c r="F992" s="151">
        <v>2.44</v>
      </c>
    </row>
    <row r="993" spans="1:6" ht="12.75">
      <c r="A993" s="147">
        <v>72440</v>
      </c>
      <c r="B993" s="148" t="s">
        <v>1014</v>
      </c>
      <c r="C993" s="149" t="s">
        <v>43</v>
      </c>
      <c r="D993" s="150">
        <v>1.8</v>
      </c>
      <c r="E993" s="151">
        <v>0.74</v>
      </c>
      <c r="F993" s="151">
        <v>2.54</v>
      </c>
    </row>
    <row r="994" spans="1:6" ht="12.75">
      <c r="A994" s="147">
        <v>72450</v>
      </c>
      <c r="B994" s="148" t="s">
        <v>1015</v>
      </c>
      <c r="C994" s="149" t="s">
        <v>43</v>
      </c>
      <c r="D994" s="150">
        <v>148.3</v>
      </c>
      <c r="E994" s="151">
        <v>2.45</v>
      </c>
      <c r="F994" s="151">
        <v>150.75</v>
      </c>
    </row>
    <row r="995" spans="1:6" ht="12.75">
      <c r="A995" s="147">
        <v>72455</v>
      </c>
      <c r="B995" s="148" t="s">
        <v>1016</v>
      </c>
      <c r="C995" s="149" t="s">
        <v>43</v>
      </c>
      <c r="D995" s="150">
        <v>574.9</v>
      </c>
      <c r="E995" s="151">
        <v>6.12</v>
      </c>
      <c r="F995" s="151">
        <v>581.02</v>
      </c>
    </row>
    <row r="996" spans="1:6" ht="12.75">
      <c r="A996" s="147">
        <v>72460</v>
      </c>
      <c r="B996" s="148" t="s">
        <v>1017</v>
      </c>
      <c r="C996" s="149" t="s">
        <v>43</v>
      </c>
      <c r="D996" s="150">
        <v>1.85</v>
      </c>
      <c r="E996" s="151">
        <v>1.95</v>
      </c>
      <c r="F996" s="151">
        <v>3.8</v>
      </c>
    </row>
    <row r="997" spans="1:6" ht="12.75">
      <c r="A997" s="147">
        <v>72465</v>
      </c>
      <c r="B997" s="148" t="s">
        <v>1018</v>
      </c>
      <c r="C997" s="149" t="s">
        <v>43</v>
      </c>
      <c r="D997" s="150">
        <v>1.9</v>
      </c>
      <c r="E997" s="151">
        <v>1.95</v>
      </c>
      <c r="F997" s="151">
        <v>3.85</v>
      </c>
    </row>
    <row r="998" spans="1:6" ht="12.75">
      <c r="A998" s="147">
        <v>72470</v>
      </c>
      <c r="B998" s="148" t="s">
        <v>1019</v>
      </c>
      <c r="C998" s="149" t="s">
        <v>43</v>
      </c>
      <c r="D998" s="150">
        <v>1.9</v>
      </c>
      <c r="E998" s="151">
        <v>1.95</v>
      </c>
      <c r="F998" s="151">
        <v>3.85</v>
      </c>
    </row>
    <row r="999" spans="1:6" ht="12.75">
      <c r="A999" s="147">
        <v>72475</v>
      </c>
      <c r="B999" s="148" t="s">
        <v>1020</v>
      </c>
      <c r="C999" s="149" t="s">
        <v>43</v>
      </c>
      <c r="D999" s="150">
        <v>1.9</v>
      </c>
      <c r="E999" s="151">
        <v>1.95</v>
      </c>
      <c r="F999" s="151">
        <v>3.85</v>
      </c>
    </row>
    <row r="1000" spans="1:6" ht="12.75">
      <c r="A1000" s="147">
        <v>72500</v>
      </c>
      <c r="B1000" s="148" t="s">
        <v>1021</v>
      </c>
      <c r="C1000" s="149" t="s">
        <v>43</v>
      </c>
      <c r="D1000" s="150">
        <v>0.13</v>
      </c>
      <c r="E1000" s="151">
        <v>7.33</v>
      </c>
      <c r="F1000" s="151">
        <v>7.46</v>
      </c>
    </row>
    <row r="1001" spans="1:6" ht="12.75">
      <c r="A1001" s="147">
        <v>72501</v>
      </c>
      <c r="B1001" s="148" t="s">
        <v>1022</v>
      </c>
      <c r="C1001" s="149" t="s">
        <v>43</v>
      </c>
      <c r="D1001" s="150">
        <v>0.14</v>
      </c>
      <c r="E1001" s="151">
        <v>7.33</v>
      </c>
      <c r="F1001" s="151">
        <v>7.47</v>
      </c>
    </row>
    <row r="1002" spans="1:6" ht="12.75">
      <c r="A1002" s="147">
        <v>72510</v>
      </c>
      <c r="B1002" s="148" t="s">
        <v>1023</v>
      </c>
      <c r="C1002" s="149" t="s">
        <v>43</v>
      </c>
      <c r="D1002" s="150">
        <v>0.32</v>
      </c>
      <c r="E1002" s="151">
        <v>7.33</v>
      </c>
      <c r="F1002" s="151">
        <v>7.65</v>
      </c>
    </row>
    <row r="1003" spans="1:6" ht="12.75">
      <c r="A1003" s="147">
        <v>72515</v>
      </c>
      <c r="B1003" s="148" t="s">
        <v>1024</v>
      </c>
      <c r="C1003" s="149" t="s">
        <v>43</v>
      </c>
      <c r="D1003" s="150">
        <v>1.25</v>
      </c>
      <c r="E1003" s="151">
        <v>8.55</v>
      </c>
      <c r="F1003" s="151">
        <v>9.8</v>
      </c>
    </row>
    <row r="1004" spans="1:6" ht="12.75">
      <c r="A1004" s="147">
        <v>72518</v>
      </c>
      <c r="B1004" s="148" t="s">
        <v>1025</v>
      </c>
      <c r="C1004" s="149" t="s">
        <v>43</v>
      </c>
      <c r="D1004" s="150">
        <v>1.25</v>
      </c>
      <c r="E1004" s="151">
        <v>8.55</v>
      </c>
      <c r="F1004" s="151">
        <v>9.8</v>
      </c>
    </row>
    <row r="1005" spans="1:6" ht="12.75">
      <c r="A1005" s="147">
        <v>72520</v>
      </c>
      <c r="B1005" s="148" t="s">
        <v>1026</v>
      </c>
      <c r="C1005" s="149" t="s">
        <v>43</v>
      </c>
      <c r="D1005" s="150">
        <v>1.45</v>
      </c>
      <c r="E1005" s="151">
        <v>8.55</v>
      </c>
      <c r="F1005" s="151">
        <v>10</v>
      </c>
    </row>
    <row r="1006" spans="1:6" ht="12.75">
      <c r="A1006" s="147">
        <v>72523</v>
      </c>
      <c r="B1006" s="148" t="s">
        <v>1027</v>
      </c>
      <c r="C1006" s="149" t="s">
        <v>43</v>
      </c>
      <c r="D1006" s="150">
        <v>2.1</v>
      </c>
      <c r="E1006" s="151">
        <v>9.77</v>
      </c>
      <c r="F1006" s="151">
        <v>11.87</v>
      </c>
    </row>
    <row r="1007" spans="1:6" ht="12.75">
      <c r="A1007" s="147">
        <v>72528</v>
      </c>
      <c r="B1007" s="148" t="s">
        <v>1028</v>
      </c>
      <c r="C1007" s="149" t="s">
        <v>43</v>
      </c>
      <c r="D1007" s="150">
        <v>2.24</v>
      </c>
      <c r="E1007" s="151">
        <v>9.77</v>
      </c>
      <c r="F1007" s="151">
        <v>12.01</v>
      </c>
    </row>
    <row r="1008" spans="1:6" ht="12.75">
      <c r="A1008" s="147">
        <v>72532</v>
      </c>
      <c r="B1008" s="148" t="s">
        <v>1029</v>
      </c>
      <c r="C1008" s="149" t="s">
        <v>43</v>
      </c>
      <c r="D1008" s="150">
        <v>2.99</v>
      </c>
      <c r="E1008" s="151">
        <v>9.77</v>
      </c>
      <c r="F1008" s="151">
        <v>12.76</v>
      </c>
    </row>
    <row r="1009" spans="1:6" ht="12.75">
      <c r="A1009" s="147">
        <v>72535</v>
      </c>
      <c r="B1009" s="148" t="s">
        <v>1030</v>
      </c>
      <c r="C1009" s="149" t="s">
        <v>43</v>
      </c>
      <c r="D1009" s="150">
        <v>3.04</v>
      </c>
      <c r="E1009" s="151">
        <v>11</v>
      </c>
      <c r="F1009" s="151">
        <v>14.04</v>
      </c>
    </row>
    <row r="1010" spans="1:6" ht="12.75">
      <c r="A1010" s="147">
        <v>72538</v>
      </c>
      <c r="B1010" s="148" t="s">
        <v>1031</v>
      </c>
      <c r="C1010" s="149" t="s">
        <v>43</v>
      </c>
      <c r="D1010" s="150">
        <v>1.78</v>
      </c>
      <c r="E1010" s="151">
        <v>11</v>
      </c>
      <c r="F1010" s="151">
        <v>12.78</v>
      </c>
    </row>
    <row r="1011" spans="1:6" ht="12.75">
      <c r="A1011" s="147">
        <v>72545</v>
      </c>
      <c r="B1011" s="148" t="s">
        <v>1032</v>
      </c>
      <c r="C1011" s="149" t="s">
        <v>43</v>
      </c>
      <c r="D1011" s="150">
        <v>8.18</v>
      </c>
      <c r="E1011" s="151">
        <v>11</v>
      </c>
      <c r="F1011" s="151">
        <v>19.18</v>
      </c>
    </row>
    <row r="1012" spans="1:6" ht="12.75">
      <c r="A1012" s="147">
        <v>72550</v>
      </c>
      <c r="B1012" s="148" t="s">
        <v>1033</v>
      </c>
      <c r="C1012" s="149" t="s">
        <v>43</v>
      </c>
      <c r="D1012" s="150">
        <v>9.2</v>
      </c>
      <c r="E1012" s="151">
        <v>12.22</v>
      </c>
      <c r="F1012" s="151">
        <v>21.42</v>
      </c>
    </row>
    <row r="1013" spans="1:6" ht="12.75">
      <c r="A1013" s="147">
        <v>72556</v>
      </c>
      <c r="B1013" s="148" t="s">
        <v>1034</v>
      </c>
      <c r="C1013" s="149" t="s">
        <v>43</v>
      </c>
      <c r="D1013" s="150">
        <v>10.34</v>
      </c>
      <c r="E1013" s="151">
        <v>9.05</v>
      </c>
      <c r="F1013" s="151">
        <v>19.39</v>
      </c>
    </row>
    <row r="1014" spans="1:6" ht="12.75">
      <c r="A1014" s="147">
        <v>72560</v>
      </c>
      <c r="B1014" s="148" t="s">
        <v>1035</v>
      </c>
      <c r="C1014" s="149" t="s">
        <v>43</v>
      </c>
      <c r="D1014" s="150">
        <v>1.69</v>
      </c>
      <c r="E1014" s="151">
        <v>3.91</v>
      </c>
      <c r="F1014" s="151">
        <v>5.6</v>
      </c>
    </row>
    <row r="1015" spans="1:6" ht="12.75">
      <c r="A1015" s="147">
        <v>72570</v>
      </c>
      <c r="B1015" s="148" t="s">
        <v>1036</v>
      </c>
      <c r="C1015" s="149" t="s">
        <v>43</v>
      </c>
      <c r="D1015" s="150">
        <v>4.32</v>
      </c>
      <c r="E1015" s="151">
        <v>7.09</v>
      </c>
      <c r="F1015" s="151">
        <v>11.41</v>
      </c>
    </row>
    <row r="1016" spans="1:6" ht="12.75">
      <c r="A1016" s="147">
        <v>72575</v>
      </c>
      <c r="B1016" s="148" t="s">
        <v>1037</v>
      </c>
      <c r="C1016" s="149" t="s">
        <v>43</v>
      </c>
      <c r="D1016" s="150">
        <v>5.18</v>
      </c>
      <c r="E1016" s="151">
        <v>7.09</v>
      </c>
      <c r="F1016" s="151">
        <v>12.27</v>
      </c>
    </row>
    <row r="1017" spans="1:6" ht="12.75">
      <c r="A1017" s="147">
        <v>72578</v>
      </c>
      <c r="B1017" s="148" t="s">
        <v>1038</v>
      </c>
      <c r="C1017" s="149" t="s">
        <v>43</v>
      </c>
      <c r="D1017" s="150">
        <v>4.96</v>
      </c>
      <c r="E1017" s="151">
        <v>7.09</v>
      </c>
      <c r="F1017" s="151">
        <v>12.05</v>
      </c>
    </row>
    <row r="1018" spans="1:6" ht="12.75">
      <c r="A1018" s="147">
        <v>72579</v>
      </c>
      <c r="B1018" s="148" t="s">
        <v>1039</v>
      </c>
      <c r="C1018" s="149" t="s">
        <v>339</v>
      </c>
      <c r="D1018" s="150">
        <v>11.1</v>
      </c>
      <c r="E1018" s="151">
        <v>7.82</v>
      </c>
      <c r="F1018" s="151">
        <v>18.92</v>
      </c>
    </row>
    <row r="1019" spans="1:6" ht="12.75">
      <c r="A1019" s="147">
        <v>72585</v>
      </c>
      <c r="B1019" s="148" t="s">
        <v>1040</v>
      </c>
      <c r="C1019" s="149" t="s">
        <v>43</v>
      </c>
      <c r="D1019" s="150">
        <v>4.96</v>
      </c>
      <c r="E1019" s="151">
        <v>7.09</v>
      </c>
      <c r="F1019" s="151">
        <v>12.05</v>
      </c>
    </row>
    <row r="1020" spans="1:6" ht="12.75">
      <c r="A1020" s="147">
        <v>72591</v>
      </c>
      <c r="B1020" s="148" t="s">
        <v>1041</v>
      </c>
      <c r="C1020" s="149" t="s">
        <v>43</v>
      </c>
      <c r="D1020" s="150">
        <v>6.87</v>
      </c>
      <c r="E1020" s="151">
        <v>9.05</v>
      </c>
      <c r="F1020" s="151">
        <v>15.92</v>
      </c>
    </row>
    <row r="1021" spans="1:6" ht="12.75">
      <c r="A1021" s="147">
        <v>72592</v>
      </c>
      <c r="B1021" s="148" t="s">
        <v>1042</v>
      </c>
      <c r="C1021" s="149" t="s">
        <v>43</v>
      </c>
      <c r="D1021" s="150">
        <v>14.83</v>
      </c>
      <c r="E1021" s="151">
        <v>24.44</v>
      </c>
      <c r="F1021" s="151">
        <v>39.27</v>
      </c>
    </row>
    <row r="1022" spans="1:6" ht="12.75">
      <c r="A1022" s="147">
        <v>72595</v>
      </c>
      <c r="B1022" s="148" t="s">
        <v>1043</v>
      </c>
      <c r="C1022" s="149" t="s">
        <v>43</v>
      </c>
      <c r="D1022" s="150">
        <v>25.95</v>
      </c>
      <c r="E1022" s="151">
        <v>24.44</v>
      </c>
      <c r="F1022" s="151">
        <v>50.39</v>
      </c>
    </row>
    <row r="1023" spans="1:6" ht="12.75">
      <c r="A1023" s="147">
        <v>72596</v>
      </c>
      <c r="B1023" s="148" t="s">
        <v>1044</v>
      </c>
      <c r="C1023" s="149" t="s">
        <v>43</v>
      </c>
      <c r="D1023" s="150">
        <v>7.64</v>
      </c>
      <c r="E1023" s="151">
        <v>9.05</v>
      </c>
      <c r="F1023" s="151">
        <v>16.69</v>
      </c>
    </row>
    <row r="1024" spans="1:6" ht="12.75">
      <c r="A1024" s="147">
        <v>72600</v>
      </c>
      <c r="B1024" s="148" t="s">
        <v>1045</v>
      </c>
      <c r="C1024" s="149" t="s">
        <v>43</v>
      </c>
      <c r="D1024" s="152">
        <v>6290</v>
      </c>
      <c r="E1024" s="151">
        <v>97.76</v>
      </c>
      <c r="F1024" s="153">
        <v>6387.76</v>
      </c>
    </row>
    <row r="1025" spans="1:6" ht="12.75">
      <c r="A1025" s="147">
        <v>72601</v>
      </c>
      <c r="B1025" s="148" t="s">
        <v>1046</v>
      </c>
      <c r="C1025" s="149" t="s">
        <v>43</v>
      </c>
      <c r="D1025" s="152">
        <v>8300</v>
      </c>
      <c r="E1025" s="151">
        <v>97.76</v>
      </c>
      <c r="F1025" s="153">
        <v>8397.76</v>
      </c>
    </row>
    <row r="1026" spans="1:6" ht="12.75">
      <c r="A1026" s="147">
        <v>72611</v>
      </c>
      <c r="B1026" s="148" t="s">
        <v>1047</v>
      </c>
      <c r="C1026" s="149" t="s">
        <v>43</v>
      </c>
      <c r="D1026" s="152">
        <v>8000</v>
      </c>
      <c r="E1026" s="151">
        <v>97.76</v>
      </c>
      <c r="F1026" s="153">
        <v>8097.76</v>
      </c>
    </row>
    <row r="1027" spans="1:6" ht="12.75">
      <c r="A1027" s="147">
        <v>72612</v>
      </c>
      <c r="B1027" s="148" t="s">
        <v>1048</v>
      </c>
      <c r="C1027" s="149" t="s">
        <v>43</v>
      </c>
      <c r="D1027" s="152">
        <v>13800</v>
      </c>
      <c r="E1027" s="151">
        <v>122.2</v>
      </c>
      <c r="F1027" s="153">
        <v>13922.2</v>
      </c>
    </row>
    <row r="1028" spans="1:6" ht="12.75">
      <c r="A1028" s="147">
        <v>72613</v>
      </c>
      <c r="B1028" s="148" t="s">
        <v>1049</v>
      </c>
      <c r="C1028" s="149" t="s">
        <v>43</v>
      </c>
      <c r="D1028" s="152">
        <v>15530</v>
      </c>
      <c r="E1028" s="151">
        <v>146.64</v>
      </c>
      <c r="F1028" s="153">
        <v>15676.64</v>
      </c>
    </row>
    <row r="1029" spans="1:6" ht="12.75">
      <c r="A1029" s="147">
        <v>72614</v>
      </c>
      <c r="B1029" s="148" t="s">
        <v>1050</v>
      </c>
      <c r="C1029" s="149" t="s">
        <v>43</v>
      </c>
      <c r="D1029" s="152">
        <v>22000</v>
      </c>
      <c r="E1029" s="151">
        <v>146.64</v>
      </c>
      <c r="F1029" s="153">
        <v>22146.64</v>
      </c>
    </row>
    <row r="1030" spans="1:6" ht="12.75">
      <c r="A1030" s="147">
        <v>72618</v>
      </c>
      <c r="B1030" s="148" t="s">
        <v>1051</v>
      </c>
      <c r="C1030" s="149" t="s">
        <v>339</v>
      </c>
      <c r="D1030" s="150">
        <v>41.6</v>
      </c>
      <c r="E1030" s="151">
        <v>8.14</v>
      </c>
      <c r="F1030" s="151">
        <v>49.74</v>
      </c>
    </row>
    <row r="1031" spans="1:6" ht="12.75">
      <c r="A1031" s="147">
        <v>72619</v>
      </c>
      <c r="B1031" s="148" t="s">
        <v>1052</v>
      </c>
      <c r="C1031" s="149" t="s">
        <v>43</v>
      </c>
      <c r="D1031" s="150">
        <v>41.7</v>
      </c>
      <c r="E1031" s="151">
        <v>8.14</v>
      </c>
      <c r="F1031" s="151">
        <v>49.84</v>
      </c>
    </row>
    <row r="1032" spans="1:6" ht="12.75">
      <c r="A1032" s="147">
        <v>72620</v>
      </c>
      <c r="B1032" s="148" t="s">
        <v>1053</v>
      </c>
      <c r="C1032" s="149" t="s">
        <v>43</v>
      </c>
      <c r="D1032" s="150">
        <v>51.1</v>
      </c>
      <c r="E1032" s="151">
        <v>8.14</v>
      </c>
      <c r="F1032" s="151">
        <v>59.24</v>
      </c>
    </row>
    <row r="1033" spans="1:6" ht="12.75">
      <c r="A1033" s="147">
        <v>72630</v>
      </c>
      <c r="B1033" s="148" t="s">
        <v>1054</v>
      </c>
      <c r="C1033" s="149" t="s">
        <v>161</v>
      </c>
      <c r="D1033" s="150">
        <v>10.23</v>
      </c>
      <c r="E1033" s="151">
        <v>7.33</v>
      </c>
      <c r="F1033" s="151">
        <v>17.56</v>
      </c>
    </row>
    <row r="1034" spans="1:6" ht="12.75">
      <c r="A1034" s="147">
        <v>72637</v>
      </c>
      <c r="B1034" s="148" t="s">
        <v>1055</v>
      </c>
      <c r="C1034" s="149" t="s">
        <v>161</v>
      </c>
      <c r="D1034" s="150">
        <v>28.48</v>
      </c>
      <c r="E1034" s="151">
        <v>15.15</v>
      </c>
      <c r="F1034" s="151">
        <v>43.63</v>
      </c>
    </row>
    <row r="1035" spans="1:6" ht="12.75">
      <c r="A1035" s="147">
        <v>72638</v>
      </c>
      <c r="B1035" s="148" t="s">
        <v>1056</v>
      </c>
      <c r="C1035" s="149" t="s">
        <v>43</v>
      </c>
      <c r="D1035" s="150">
        <v>7.8</v>
      </c>
      <c r="E1035" s="151">
        <v>3.91</v>
      </c>
      <c r="F1035" s="151">
        <v>11.71</v>
      </c>
    </row>
    <row r="1036" spans="1:6" ht="12.75">
      <c r="A1036" s="147">
        <v>72640</v>
      </c>
      <c r="B1036" s="148" t="s">
        <v>1057</v>
      </c>
      <c r="C1036" s="149" t="s">
        <v>43</v>
      </c>
      <c r="D1036" s="150">
        <v>11.99</v>
      </c>
      <c r="E1036" s="151">
        <v>1.95</v>
      </c>
      <c r="F1036" s="151">
        <v>13.94</v>
      </c>
    </row>
    <row r="1037" spans="1:6" ht="12.75">
      <c r="A1037" s="147">
        <v>72641</v>
      </c>
      <c r="B1037" s="148" t="s">
        <v>1058</v>
      </c>
      <c r="C1037" s="149" t="s">
        <v>43</v>
      </c>
      <c r="D1037" s="150">
        <v>15.55</v>
      </c>
      <c r="E1037" s="151">
        <v>2.45</v>
      </c>
      <c r="F1037" s="151">
        <v>18</v>
      </c>
    </row>
    <row r="1038" spans="1:6" ht="12.75">
      <c r="A1038" s="147">
        <v>72650</v>
      </c>
      <c r="B1038" s="148" t="s">
        <v>1059</v>
      </c>
      <c r="C1038" s="149" t="s">
        <v>43</v>
      </c>
      <c r="D1038" s="150">
        <v>22.35</v>
      </c>
      <c r="E1038" s="151">
        <v>1.95</v>
      </c>
      <c r="F1038" s="151">
        <v>24.3</v>
      </c>
    </row>
    <row r="1039" spans="1:6" ht="12.75" customHeight="1">
      <c r="A1039" s="142" t="s">
        <v>27</v>
      </c>
      <c r="B1039" s="142" t="s">
        <v>28</v>
      </c>
      <c r="C1039" s="143" t="s">
        <v>29</v>
      </c>
      <c r="D1039" s="144" t="s">
        <v>30</v>
      </c>
      <c r="E1039" s="145" t="s">
        <v>31</v>
      </c>
      <c r="F1039" s="145" t="s">
        <v>32</v>
      </c>
    </row>
    <row r="1040" spans="1:6" ht="12.75">
      <c r="A1040" s="147">
        <v>72660</v>
      </c>
      <c r="B1040" s="148" t="s">
        <v>1060</v>
      </c>
      <c r="C1040" s="149" t="s">
        <v>161</v>
      </c>
      <c r="D1040" s="150">
        <v>1.27</v>
      </c>
      <c r="E1040" s="151">
        <v>5.86</v>
      </c>
      <c r="F1040" s="151">
        <v>7.13</v>
      </c>
    </row>
    <row r="1041" spans="1:6" ht="12.75">
      <c r="A1041" s="147">
        <v>72661</v>
      </c>
      <c r="B1041" s="148" t="s">
        <v>1061</v>
      </c>
      <c r="C1041" s="149" t="s">
        <v>161</v>
      </c>
      <c r="D1041" s="150">
        <v>2.49</v>
      </c>
      <c r="E1041" s="151">
        <v>5.86</v>
      </c>
      <c r="F1041" s="151">
        <v>8.35</v>
      </c>
    </row>
    <row r="1042" spans="1:6" ht="12.75">
      <c r="A1042" s="146">
        <v>170</v>
      </c>
      <c r="B1042" s="218" t="s">
        <v>1062</v>
      </c>
      <c r="C1042" s="219"/>
      <c r="D1042" s="219"/>
      <c r="E1042" s="219"/>
      <c r="F1042" s="220"/>
    </row>
    <row r="1043" spans="1:6" ht="12.75">
      <c r="A1043" s="147">
        <v>80000</v>
      </c>
      <c r="B1043" s="148" t="s">
        <v>1063</v>
      </c>
      <c r="C1043" s="154"/>
      <c r="D1043" s="150">
        <v>0</v>
      </c>
      <c r="E1043" s="151">
        <v>0</v>
      </c>
      <c r="F1043" s="151">
        <v>0</v>
      </c>
    </row>
    <row r="1044" spans="1:6" ht="12.75">
      <c r="A1044" s="147">
        <v>80500</v>
      </c>
      <c r="B1044" s="148" t="s">
        <v>1064</v>
      </c>
      <c r="C1044" s="154"/>
      <c r="D1044" s="150">
        <v>0</v>
      </c>
      <c r="E1044" s="151">
        <v>0</v>
      </c>
      <c r="F1044" s="151">
        <v>0</v>
      </c>
    </row>
    <row r="1045" spans="1:6" ht="12.75">
      <c r="A1045" s="147">
        <v>80501</v>
      </c>
      <c r="B1045" s="148" t="s">
        <v>1065</v>
      </c>
      <c r="C1045" s="154"/>
      <c r="D1045" s="150">
        <v>0</v>
      </c>
      <c r="E1045" s="151">
        <v>0</v>
      </c>
      <c r="F1045" s="151">
        <v>0</v>
      </c>
    </row>
    <row r="1046" spans="1:6" ht="12.75">
      <c r="A1046" s="147">
        <v>80502</v>
      </c>
      <c r="B1046" s="148" t="s">
        <v>1066</v>
      </c>
      <c r="C1046" s="149" t="s">
        <v>43</v>
      </c>
      <c r="D1046" s="150">
        <v>145.4</v>
      </c>
      <c r="E1046" s="151">
        <v>24.44</v>
      </c>
      <c r="F1046" s="151">
        <v>169.84</v>
      </c>
    </row>
    <row r="1047" spans="1:6" ht="12.75">
      <c r="A1047" s="147">
        <v>80503</v>
      </c>
      <c r="B1047" s="148" t="s">
        <v>1067</v>
      </c>
      <c r="C1047" s="149" t="s">
        <v>43</v>
      </c>
      <c r="D1047" s="150">
        <v>95.4</v>
      </c>
      <c r="E1047" s="151">
        <v>24.44</v>
      </c>
      <c r="F1047" s="151">
        <v>119.84</v>
      </c>
    </row>
    <row r="1048" spans="1:6" ht="12.75">
      <c r="A1048" s="147">
        <v>80504</v>
      </c>
      <c r="B1048" s="148" t="s">
        <v>1068</v>
      </c>
      <c r="C1048" s="149" t="s">
        <v>43</v>
      </c>
      <c r="D1048" s="150">
        <v>332.17</v>
      </c>
      <c r="E1048" s="151">
        <v>29.33</v>
      </c>
      <c r="F1048" s="151">
        <v>361.5</v>
      </c>
    </row>
    <row r="1049" spans="1:6" ht="12.75">
      <c r="A1049" s="147">
        <v>80508</v>
      </c>
      <c r="B1049" s="148" t="s">
        <v>1069</v>
      </c>
      <c r="C1049" s="149" t="s">
        <v>43</v>
      </c>
      <c r="D1049" s="150">
        <v>243.69</v>
      </c>
      <c r="E1049" s="151">
        <v>48.88</v>
      </c>
      <c r="F1049" s="151">
        <v>292.57</v>
      </c>
    </row>
    <row r="1050" spans="1:6" ht="12.75">
      <c r="A1050" s="147">
        <v>80510</v>
      </c>
      <c r="B1050" s="148" t="s">
        <v>1070</v>
      </c>
      <c r="C1050" s="149" t="s">
        <v>43</v>
      </c>
      <c r="D1050" s="150">
        <v>5.4</v>
      </c>
      <c r="E1050" s="151">
        <v>3.67</v>
      </c>
      <c r="F1050" s="151">
        <v>9.07</v>
      </c>
    </row>
    <row r="1051" spans="1:6" ht="12.75">
      <c r="A1051" s="147">
        <v>80511</v>
      </c>
      <c r="B1051" s="148" t="s">
        <v>1071</v>
      </c>
      <c r="C1051" s="149" t="s">
        <v>43</v>
      </c>
      <c r="D1051" s="150">
        <v>24</v>
      </c>
      <c r="E1051" s="151">
        <v>24.44</v>
      </c>
      <c r="F1051" s="151">
        <v>48.44</v>
      </c>
    </row>
    <row r="1052" spans="1:6" ht="12.75">
      <c r="A1052" s="147">
        <v>80512</v>
      </c>
      <c r="B1052" s="148" t="s">
        <v>1072</v>
      </c>
      <c r="C1052" s="149" t="s">
        <v>43</v>
      </c>
      <c r="D1052" s="150">
        <v>9.2</v>
      </c>
      <c r="E1052" s="151">
        <v>7.82</v>
      </c>
      <c r="F1052" s="151">
        <v>17.02</v>
      </c>
    </row>
    <row r="1053" spans="1:6" ht="12.75">
      <c r="A1053" s="147">
        <v>80513</v>
      </c>
      <c r="B1053" s="148" t="s">
        <v>1073</v>
      </c>
      <c r="C1053" s="149" t="s">
        <v>43</v>
      </c>
      <c r="D1053" s="150">
        <v>5.4</v>
      </c>
      <c r="E1053" s="151">
        <v>7.82</v>
      </c>
      <c r="F1053" s="151">
        <v>13.22</v>
      </c>
    </row>
    <row r="1054" spans="1:6" ht="12.75">
      <c r="A1054" s="147">
        <v>80514</v>
      </c>
      <c r="B1054" s="148" t="s">
        <v>1074</v>
      </c>
      <c r="C1054" s="149" t="s">
        <v>43</v>
      </c>
      <c r="D1054" s="150">
        <v>13.2</v>
      </c>
      <c r="E1054" s="151">
        <v>3.43</v>
      </c>
      <c r="F1054" s="151">
        <v>16.63</v>
      </c>
    </row>
    <row r="1055" spans="1:6" ht="12.75">
      <c r="A1055" s="147">
        <v>80515</v>
      </c>
      <c r="B1055" s="148" t="s">
        <v>1075</v>
      </c>
      <c r="C1055" s="149" t="s">
        <v>43</v>
      </c>
      <c r="D1055" s="150">
        <v>116.23</v>
      </c>
      <c r="E1055" s="151">
        <v>41.06</v>
      </c>
      <c r="F1055" s="151">
        <v>157.29</v>
      </c>
    </row>
    <row r="1056" spans="1:6" ht="12.75">
      <c r="A1056" s="147">
        <v>80516</v>
      </c>
      <c r="B1056" s="148" t="s">
        <v>1076</v>
      </c>
      <c r="C1056" s="149" t="s">
        <v>43</v>
      </c>
      <c r="D1056" s="150">
        <v>87.73</v>
      </c>
      <c r="E1056" s="151">
        <v>41.06</v>
      </c>
      <c r="F1056" s="151">
        <v>128.79</v>
      </c>
    </row>
    <row r="1057" spans="1:6" ht="12.75">
      <c r="A1057" s="147">
        <v>80517</v>
      </c>
      <c r="B1057" s="148" t="s">
        <v>1077</v>
      </c>
      <c r="C1057" s="149" t="s">
        <v>43</v>
      </c>
      <c r="D1057" s="150">
        <v>184.11</v>
      </c>
      <c r="E1057" s="151">
        <v>41.06</v>
      </c>
      <c r="F1057" s="151">
        <v>225.17</v>
      </c>
    </row>
    <row r="1058" spans="1:6" ht="18">
      <c r="A1058" s="147">
        <v>80518</v>
      </c>
      <c r="B1058" s="148" t="s">
        <v>1078</v>
      </c>
      <c r="C1058" s="149" t="s">
        <v>43</v>
      </c>
      <c r="D1058" s="150">
        <v>69.71</v>
      </c>
      <c r="E1058" s="151">
        <v>53.28</v>
      </c>
      <c r="F1058" s="151">
        <v>122.99</v>
      </c>
    </row>
    <row r="1059" spans="1:6" ht="12.75">
      <c r="A1059" s="147">
        <v>80520</v>
      </c>
      <c r="B1059" s="148" t="s">
        <v>1079</v>
      </c>
      <c r="C1059" s="149" t="s">
        <v>1080</v>
      </c>
      <c r="D1059" s="150">
        <v>8.9</v>
      </c>
      <c r="E1059" s="151">
        <v>4.89</v>
      </c>
      <c r="F1059" s="151">
        <v>13.79</v>
      </c>
    </row>
    <row r="1060" spans="1:6" ht="12.75">
      <c r="A1060" s="147">
        <v>80525</v>
      </c>
      <c r="B1060" s="148" t="s">
        <v>1081</v>
      </c>
      <c r="C1060" s="149" t="s">
        <v>43</v>
      </c>
      <c r="D1060" s="150">
        <v>17.1</v>
      </c>
      <c r="E1060" s="151">
        <v>1.53</v>
      </c>
      <c r="F1060" s="151">
        <v>18.63</v>
      </c>
    </row>
    <row r="1061" spans="1:6" ht="12.75">
      <c r="A1061" s="147">
        <v>80526</v>
      </c>
      <c r="B1061" s="148" t="s">
        <v>1082</v>
      </c>
      <c r="C1061" s="149" t="s">
        <v>43</v>
      </c>
      <c r="D1061" s="150">
        <v>51.9</v>
      </c>
      <c r="E1061" s="151">
        <v>1.53</v>
      </c>
      <c r="F1061" s="151">
        <v>53.43</v>
      </c>
    </row>
    <row r="1062" spans="1:6" ht="12.75">
      <c r="A1062" s="147">
        <v>80530</v>
      </c>
      <c r="B1062" s="148" t="s">
        <v>1083</v>
      </c>
      <c r="C1062" s="149" t="s">
        <v>43</v>
      </c>
      <c r="D1062" s="150">
        <v>20.35</v>
      </c>
      <c r="E1062" s="151">
        <v>12.22</v>
      </c>
      <c r="F1062" s="151">
        <v>32.57</v>
      </c>
    </row>
    <row r="1063" spans="1:6" ht="12.75">
      <c r="A1063" s="147">
        <v>80531</v>
      </c>
      <c r="B1063" s="148" t="s">
        <v>1084</v>
      </c>
      <c r="C1063" s="149" t="s">
        <v>43</v>
      </c>
      <c r="D1063" s="150">
        <v>9.9</v>
      </c>
      <c r="E1063" s="151">
        <v>6.12</v>
      </c>
      <c r="F1063" s="151">
        <v>16.02</v>
      </c>
    </row>
    <row r="1064" spans="1:6" ht="12.75">
      <c r="A1064" s="147">
        <v>80532</v>
      </c>
      <c r="B1064" s="148" t="s">
        <v>1085</v>
      </c>
      <c r="C1064" s="149" t="s">
        <v>43</v>
      </c>
      <c r="D1064" s="150">
        <v>29.74</v>
      </c>
      <c r="E1064" s="151">
        <v>8.55</v>
      </c>
      <c r="F1064" s="151">
        <v>38.29</v>
      </c>
    </row>
    <row r="1065" spans="1:6" ht="12.75">
      <c r="A1065" s="147">
        <v>80540</v>
      </c>
      <c r="B1065" s="148" t="s">
        <v>1086</v>
      </c>
      <c r="C1065" s="154"/>
      <c r="D1065" s="150">
        <v>0</v>
      </c>
      <c r="E1065" s="151">
        <v>0</v>
      </c>
      <c r="F1065" s="151">
        <v>0</v>
      </c>
    </row>
    <row r="1066" spans="1:6" ht="12.75">
      <c r="A1066" s="147">
        <v>80541</v>
      </c>
      <c r="B1066" s="148" t="s">
        <v>1087</v>
      </c>
      <c r="C1066" s="149" t="s">
        <v>43</v>
      </c>
      <c r="D1066" s="150">
        <v>124.61</v>
      </c>
      <c r="E1066" s="151">
        <v>14.67</v>
      </c>
      <c r="F1066" s="151">
        <v>139.28</v>
      </c>
    </row>
    <row r="1067" spans="1:6" ht="12.75">
      <c r="A1067" s="147">
        <v>80542</v>
      </c>
      <c r="B1067" s="148" t="s">
        <v>1088</v>
      </c>
      <c r="C1067" s="149" t="s">
        <v>43</v>
      </c>
      <c r="D1067" s="150">
        <v>54.5</v>
      </c>
      <c r="E1067" s="151">
        <v>12.22</v>
      </c>
      <c r="F1067" s="151">
        <v>66.72</v>
      </c>
    </row>
    <row r="1068" spans="1:6" ht="12.75">
      <c r="A1068" s="147">
        <v>80543</v>
      </c>
      <c r="B1068" s="148" t="s">
        <v>1089</v>
      </c>
      <c r="C1068" s="149" t="s">
        <v>43</v>
      </c>
      <c r="D1068" s="150">
        <v>95</v>
      </c>
      <c r="E1068" s="151">
        <v>14.67</v>
      </c>
      <c r="F1068" s="151">
        <v>109.67</v>
      </c>
    </row>
    <row r="1069" spans="1:6" ht="12.75">
      <c r="A1069" s="147">
        <v>80544</v>
      </c>
      <c r="B1069" s="148" t="s">
        <v>1090</v>
      </c>
      <c r="C1069" s="149" t="s">
        <v>43</v>
      </c>
      <c r="D1069" s="150">
        <v>53.9</v>
      </c>
      <c r="E1069" s="151">
        <v>12.22</v>
      </c>
      <c r="F1069" s="151">
        <v>66.12</v>
      </c>
    </row>
    <row r="1070" spans="1:6" ht="12.75">
      <c r="A1070" s="147">
        <v>80550</v>
      </c>
      <c r="B1070" s="148" t="s">
        <v>1091</v>
      </c>
      <c r="C1070" s="149" t="s">
        <v>1092</v>
      </c>
      <c r="D1070" s="150">
        <v>3.55</v>
      </c>
      <c r="E1070" s="151">
        <v>3.67</v>
      </c>
      <c r="F1070" s="151">
        <v>7.22</v>
      </c>
    </row>
    <row r="1071" spans="1:6" ht="12.75">
      <c r="A1071" s="147">
        <v>80555</v>
      </c>
      <c r="B1071" s="148" t="s">
        <v>1093</v>
      </c>
      <c r="C1071" s="149" t="s">
        <v>43</v>
      </c>
      <c r="D1071" s="150">
        <v>19.93</v>
      </c>
      <c r="E1071" s="151">
        <v>6.12</v>
      </c>
      <c r="F1071" s="151">
        <v>26.05</v>
      </c>
    </row>
    <row r="1072" spans="1:6" ht="12.75">
      <c r="A1072" s="147">
        <v>80556</v>
      </c>
      <c r="B1072" s="148" t="s">
        <v>1094</v>
      </c>
      <c r="C1072" s="149" t="s">
        <v>43</v>
      </c>
      <c r="D1072" s="150">
        <v>4.03</v>
      </c>
      <c r="E1072" s="151">
        <v>6.12</v>
      </c>
      <c r="F1072" s="151">
        <v>10.15</v>
      </c>
    </row>
    <row r="1073" spans="1:6" ht="12.75">
      <c r="A1073" s="147">
        <v>80560</v>
      </c>
      <c r="B1073" s="148" t="s">
        <v>1095</v>
      </c>
      <c r="C1073" s="149" t="s">
        <v>43</v>
      </c>
      <c r="D1073" s="150">
        <v>90.03</v>
      </c>
      <c r="E1073" s="151">
        <v>8.79</v>
      </c>
      <c r="F1073" s="151">
        <v>98.82</v>
      </c>
    </row>
    <row r="1074" spans="1:6" ht="12.75">
      <c r="A1074" s="147">
        <v>80561</v>
      </c>
      <c r="B1074" s="148" t="s">
        <v>1096</v>
      </c>
      <c r="C1074" s="149" t="s">
        <v>43</v>
      </c>
      <c r="D1074" s="150">
        <v>10.3</v>
      </c>
      <c r="E1074" s="151">
        <v>8.79</v>
      </c>
      <c r="F1074" s="151">
        <v>19.09</v>
      </c>
    </row>
    <row r="1075" spans="1:6" ht="12.75">
      <c r="A1075" s="147">
        <v>80562</v>
      </c>
      <c r="B1075" s="148" t="s">
        <v>1097</v>
      </c>
      <c r="C1075" s="149" t="s">
        <v>43</v>
      </c>
      <c r="D1075" s="150">
        <v>8.55</v>
      </c>
      <c r="E1075" s="151">
        <v>8.79</v>
      </c>
      <c r="F1075" s="151">
        <v>17.34</v>
      </c>
    </row>
    <row r="1076" spans="1:6" ht="12.75">
      <c r="A1076" s="147">
        <v>80563</v>
      </c>
      <c r="B1076" s="148" t="s">
        <v>1098</v>
      </c>
      <c r="C1076" s="149" t="s">
        <v>43</v>
      </c>
      <c r="D1076" s="150">
        <v>30.85</v>
      </c>
      <c r="E1076" s="151">
        <v>8.79</v>
      </c>
      <c r="F1076" s="151">
        <v>39.64</v>
      </c>
    </row>
    <row r="1077" spans="1:6" ht="12.75">
      <c r="A1077" s="147">
        <v>80564</v>
      </c>
      <c r="B1077" s="148" t="s">
        <v>1099</v>
      </c>
      <c r="C1077" s="149" t="s">
        <v>339</v>
      </c>
      <c r="D1077" s="150">
        <v>17.85</v>
      </c>
      <c r="E1077" s="151">
        <v>8.79</v>
      </c>
      <c r="F1077" s="151">
        <v>26.64</v>
      </c>
    </row>
    <row r="1078" spans="1:6" ht="12.75">
      <c r="A1078" s="147">
        <v>80570</v>
      </c>
      <c r="B1078" s="148" t="s">
        <v>1100</v>
      </c>
      <c r="C1078" s="149" t="s">
        <v>43</v>
      </c>
      <c r="D1078" s="150">
        <v>78.03</v>
      </c>
      <c r="E1078" s="151">
        <v>2.85</v>
      </c>
      <c r="F1078" s="151">
        <v>80.88</v>
      </c>
    </row>
    <row r="1079" spans="1:6" ht="12.75">
      <c r="A1079" s="147">
        <v>80571</v>
      </c>
      <c r="B1079" s="148" t="s">
        <v>1101</v>
      </c>
      <c r="C1079" s="149" t="s">
        <v>43</v>
      </c>
      <c r="D1079" s="150">
        <v>30.03</v>
      </c>
      <c r="E1079" s="151">
        <v>2.85</v>
      </c>
      <c r="F1079" s="151">
        <v>32.88</v>
      </c>
    </row>
    <row r="1080" spans="1:6" ht="12.75">
      <c r="A1080" s="147">
        <v>80580</v>
      </c>
      <c r="B1080" s="148" t="s">
        <v>1102</v>
      </c>
      <c r="C1080" s="149" t="s">
        <v>43</v>
      </c>
      <c r="D1080" s="150">
        <v>24.5</v>
      </c>
      <c r="E1080" s="151">
        <v>3.67</v>
      </c>
      <c r="F1080" s="151">
        <v>28.17</v>
      </c>
    </row>
    <row r="1081" spans="1:6" ht="12.75">
      <c r="A1081" s="147">
        <v>80581</v>
      </c>
      <c r="B1081" s="148" t="s">
        <v>1103</v>
      </c>
      <c r="C1081" s="149" t="s">
        <v>43</v>
      </c>
      <c r="D1081" s="150">
        <v>3.9</v>
      </c>
      <c r="E1081" s="151">
        <v>3.67</v>
      </c>
      <c r="F1081" s="151">
        <v>7.57</v>
      </c>
    </row>
    <row r="1082" spans="1:6" ht="12.75">
      <c r="A1082" s="147">
        <v>80587</v>
      </c>
      <c r="B1082" s="148" t="s">
        <v>1104</v>
      </c>
      <c r="C1082" s="149" t="s">
        <v>339</v>
      </c>
      <c r="D1082" s="150">
        <v>56</v>
      </c>
      <c r="E1082" s="151">
        <v>8.31</v>
      </c>
      <c r="F1082" s="151">
        <v>64.31</v>
      </c>
    </row>
    <row r="1083" spans="1:6" ht="12.75">
      <c r="A1083" s="147">
        <v>80590</v>
      </c>
      <c r="B1083" s="148" t="s">
        <v>1105</v>
      </c>
      <c r="C1083" s="149" t="s">
        <v>43</v>
      </c>
      <c r="D1083" s="150">
        <v>47.7</v>
      </c>
      <c r="E1083" s="151">
        <v>8.31</v>
      </c>
      <c r="F1083" s="151">
        <v>56.01</v>
      </c>
    </row>
    <row r="1084" spans="1:6" ht="12.75">
      <c r="A1084" s="147">
        <v>80591</v>
      </c>
      <c r="B1084" s="148" t="s">
        <v>1106</v>
      </c>
      <c r="C1084" s="149" t="s">
        <v>43</v>
      </c>
      <c r="D1084" s="150">
        <v>42</v>
      </c>
      <c r="E1084" s="151">
        <v>8.31</v>
      </c>
      <c r="F1084" s="151">
        <v>50.31</v>
      </c>
    </row>
    <row r="1085" spans="1:6" ht="12.75">
      <c r="A1085" s="147">
        <v>80600</v>
      </c>
      <c r="B1085" s="148" t="s">
        <v>1107</v>
      </c>
      <c r="C1085" s="154"/>
      <c r="D1085" s="150">
        <v>0</v>
      </c>
      <c r="E1085" s="151">
        <v>0</v>
      </c>
      <c r="F1085" s="151">
        <v>0</v>
      </c>
    </row>
    <row r="1086" spans="1:6" ht="12.75">
      <c r="A1086" s="147">
        <v>80601</v>
      </c>
      <c r="B1086" s="148" t="s">
        <v>1108</v>
      </c>
      <c r="C1086" s="149" t="s">
        <v>43</v>
      </c>
      <c r="D1086" s="150">
        <v>177</v>
      </c>
      <c r="E1086" s="151">
        <v>12.22</v>
      </c>
      <c r="F1086" s="151">
        <v>189.22</v>
      </c>
    </row>
    <row r="1087" spans="1:6" ht="12.75">
      <c r="A1087" s="147">
        <v>80610</v>
      </c>
      <c r="B1087" s="148" t="s">
        <v>1109</v>
      </c>
      <c r="C1087" s="149" t="s">
        <v>43</v>
      </c>
      <c r="D1087" s="150">
        <v>37.9</v>
      </c>
      <c r="E1087" s="151">
        <v>21.99</v>
      </c>
      <c r="F1087" s="151">
        <v>59.89</v>
      </c>
    </row>
    <row r="1088" spans="1:6" ht="12.75">
      <c r="A1088" s="147">
        <v>80613</v>
      </c>
      <c r="B1088" s="148" t="s">
        <v>1110</v>
      </c>
      <c r="C1088" s="149" t="s">
        <v>43</v>
      </c>
      <c r="D1088" s="150">
        <v>145.93</v>
      </c>
      <c r="E1088" s="151">
        <v>9.77</v>
      </c>
      <c r="F1088" s="151">
        <v>155.7</v>
      </c>
    </row>
    <row r="1089" spans="1:6" ht="12.75">
      <c r="A1089" s="147">
        <v>80614</v>
      </c>
      <c r="B1089" s="148" t="s">
        <v>1111</v>
      </c>
      <c r="C1089" s="149" t="s">
        <v>43</v>
      </c>
      <c r="D1089" s="150">
        <v>13.93</v>
      </c>
      <c r="E1089" s="151">
        <v>9.77</v>
      </c>
      <c r="F1089" s="151">
        <v>23.7</v>
      </c>
    </row>
    <row r="1090" spans="1:6" ht="12.75">
      <c r="A1090" s="147">
        <v>80620</v>
      </c>
      <c r="B1090" s="148" t="s">
        <v>1112</v>
      </c>
      <c r="C1090" s="149" t="s">
        <v>43</v>
      </c>
      <c r="D1090" s="150">
        <v>2.62</v>
      </c>
      <c r="E1090" s="151">
        <v>4.89</v>
      </c>
      <c r="F1090" s="151">
        <v>7.51</v>
      </c>
    </row>
    <row r="1091" spans="1:6" ht="12.75">
      <c r="A1091" s="147">
        <v>80621</v>
      </c>
      <c r="B1091" s="148" t="s">
        <v>1113</v>
      </c>
      <c r="C1091" s="149" t="s">
        <v>43</v>
      </c>
      <c r="D1091" s="150">
        <v>189.11</v>
      </c>
      <c r="E1091" s="151">
        <v>14.91</v>
      </c>
      <c r="F1091" s="151">
        <v>204.02</v>
      </c>
    </row>
    <row r="1092" spans="1:6" ht="12.75">
      <c r="A1092" s="147">
        <v>80650</v>
      </c>
      <c r="B1092" s="148" t="s">
        <v>1114</v>
      </c>
      <c r="C1092" s="154"/>
      <c r="D1092" s="150">
        <v>0</v>
      </c>
      <c r="E1092" s="151">
        <v>0</v>
      </c>
      <c r="F1092" s="151">
        <v>0</v>
      </c>
    </row>
    <row r="1093" spans="1:6" ht="12.75">
      <c r="A1093" s="147">
        <v>80651</v>
      </c>
      <c r="B1093" s="148" t="s">
        <v>1115</v>
      </c>
      <c r="C1093" s="149" t="s">
        <v>43</v>
      </c>
      <c r="D1093" s="150">
        <v>114.32</v>
      </c>
      <c r="E1093" s="151">
        <v>24.44</v>
      </c>
      <c r="F1093" s="151">
        <v>138.76</v>
      </c>
    </row>
    <row r="1094" spans="1:6" ht="12.75">
      <c r="A1094" s="147">
        <v>80652</v>
      </c>
      <c r="B1094" s="148" t="s">
        <v>1116</v>
      </c>
      <c r="C1094" s="149" t="s">
        <v>43</v>
      </c>
      <c r="D1094" s="150">
        <v>209.45</v>
      </c>
      <c r="E1094" s="151">
        <v>36.66</v>
      </c>
      <c r="F1094" s="151">
        <v>246.11</v>
      </c>
    </row>
    <row r="1095" spans="1:6" ht="12.75">
      <c r="A1095" s="147">
        <v>80656</v>
      </c>
      <c r="B1095" s="148" t="s">
        <v>1117</v>
      </c>
      <c r="C1095" s="149" t="s">
        <v>339</v>
      </c>
      <c r="D1095" s="150">
        <v>65.03</v>
      </c>
      <c r="E1095" s="151">
        <v>2.85</v>
      </c>
      <c r="F1095" s="151">
        <v>67.88</v>
      </c>
    </row>
    <row r="1096" spans="1:6" ht="12.75">
      <c r="A1096" s="147">
        <v>80660</v>
      </c>
      <c r="B1096" s="148" t="s">
        <v>1118</v>
      </c>
      <c r="C1096" s="149" t="s">
        <v>43</v>
      </c>
      <c r="D1096" s="150">
        <v>45.03</v>
      </c>
      <c r="E1096" s="151">
        <v>2.85</v>
      </c>
      <c r="F1096" s="151">
        <v>47.88</v>
      </c>
    </row>
    <row r="1097" spans="1:6" ht="12.75">
      <c r="A1097" s="147">
        <v>80661</v>
      </c>
      <c r="B1097" s="148" t="s">
        <v>1119</v>
      </c>
      <c r="C1097" s="149" t="s">
        <v>43</v>
      </c>
      <c r="D1097" s="150">
        <v>28.39</v>
      </c>
      <c r="E1097" s="151">
        <v>2.85</v>
      </c>
      <c r="F1097" s="151">
        <v>31.24</v>
      </c>
    </row>
    <row r="1098" spans="1:6" ht="12.75">
      <c r="A1098" s="147">
        <v>80670</v>
      </c>
      <c r="B1098" s="148" t="s">
        <v>1120</v>
      </c>
      <c r="C1098" s="149" t="s">
        <v>43</v>
      </c>
      <c r="D1098" s="150">
        <v>64.27</v>
      </c>
      <c r="E1098" s="151">
        <v>8.79</v>
      </c>
      <c r="F1098" s="151">
        <v>73.06</v>
      </c>
    </row>
    <row r="1099" spans="1:6" ht="12.75">
      <c r="A1099" s="147">
        <v>80671</v>
      </c>
      <c r="B1099" s="148" t="s">
        <v>1121</v>
      </c>
      <c r="C1099" s="149" t="s">
        <v>43</v>
      </c>
      <c r="D1099" s="150">
        <v>9.05</v>
      </c>
      <c r="E1099" s="151">
        <v>8.79</v>
      </c>
      <c r="F1099" s="151">
        <v>17.84</v>
      </c>
    </row>
    <row r="1100" spans="1:6" ht="12.75">
      <c r="A1100" s="147">
        <v>80672</v>
      </c>
      <c r="B1100" s="148" t="s">
        <v>1122</v>
      </c>
      <c r="C1100" s="149" t="s">
        <v>43</v>
      </c>
      <c r="D1100" s="150">
        <v>119.05</v>
      </c>
      <c r="E1100" s="151">
        <v>8.79</v>
      </c>
      <c r="F1100" s="151">
        <v>127.84</v>
      </c>
    </row>
    <row r="1101" spans="1:6" ht="12.75">
      <c r="A1101" s="147">
        <v>80680</v>
      </c>
      <c r="B1101" s="148" t="s">
        <v>1123</v>
      </c>
      <c r="C1101" s="149" t="s">
        <v>43</v>
      </c>
      <c r="D1101" s="150">
        <v>30.65</v>
      </c>
      <c r="E1101" s="151">
        <v>5.38</v>
      </c>
      <c r="F1101" s="151">
        <v>36.03</v>
      </c>
    </row>
    <row r="1102" spans="1:6" ht="12.75">
      <c r="A1102" s="147">
        <v>80681</v>
      </c>
      <c r="B1102" s="148" t="s">
        <v>1124</v>
      </c>
      <c r="C1102" s="149" t="s">
        <v>43</v>
      </c>
      <c r="D1102" s="150">
        <v>18</v>
      </c>
      <c r="E1102" s="151">
        <v>5.38</v>
      </c>
      <c r="F1102" s="151">
        <v>23.38</v>
      </c>
    </row>
    <row r="1103" spans="1:6" ht="12.75">
      <c r="A1103" s="147">
        <v>80686</v>
      </c>
      <c r="B1103" s="148" t="s">
        <v>1125</v>
      </c>
      <c r="C1103" s="149" t="s">
        <v>43</v>
      </c>
      <c r="D1103" s="150">
        <v>155</v>
      </c>
      <c r="E1103" s="151">
        <v>8.31</v>
      </c>
      <c r="F1103" s="151">
        <v>163.31</v>
      </c>
    </row>
    <row r="1104" spans="1:6" ht="12.75">
      <c r="A1104" s="147">
        <v>80687</v>
      </c>
      <c r="B1104" s="148" t="s">
        <v>1126</v>
      </c>
      <c r="C1104" s="149" t="s">
        <v>43</v>
      </c>
      <c r="D1104" s="150">
        <v>130</v>
      </c>
      <c r="E1104" s="151">
        <v>8.31</v>
      </c>
      <c r="F1104" s="151">
        <v>138.31</v>
      </c>
    </row>
    <row r="1105" spans="1:6" ht="12.75">
      <c r="A1105" s="147">
        <v>80688</v>
      </c>
      <c r="B1105" s="148" t="s">
        <v>1127</v>
      </c>
      <c r="C1105" s="149" t="s">
        <v>43</v>
      </c>
      <c r="D1105" s="150">
        <v>130</v>
      </c>
      <c r="E1105" s="151">
        <v>8.31</v>
      </c>
      <c r="F1105" s="151">
        <v>138.31</v>
      </c>
    </row>
    <row r="1106" spans="1:6" ht="12.75">
      <c r="A1106" s="147">
        <v>80689</v>
      </c>
      <c r="B1106" s="148" t="s">
        <v>1128</v>
      </c>
      <c r="C1106" s="149" t="s">
        <v>43</v>
      </c>
      <c r="D1106" s="150">
        <v>300</v>
      </c>
      <c r="E1106" s="151">
        <v>8.31</v>
      </c>
      <c r="F1106" s="151">
        <v>308.31</v>
      </c>
    </row>
    <row r="1107" spans="1:6" ht="12.75">
      <c r="A1107" s="147">
        <v>80693</v>
      </c>
      <c r="B1107" s="148" t="s">
        <v>1129</v>
      </c>
      <c r="C1107" s="149" t="s">
        <v>43</v>
      </c>
      <c r="D1107" s="150">
        <v>820</v>
      </c>
      <c r="E1107" s="151">
        <v>12.22</v>
      </c>
      <c r="F1107" s="151">
        <v>832.22</v>
      </c>
    </row>
    <row r="1108" spans="1:6" ht="12.75">
      <c r="A1108" s="147">
        <v>80720</v>
      </c>
      <c r="B1108" s="148" t="s">
        <v>1130</v>
      </c>
      <c r="C1108" s="154"/>
      <c r="D1108" s="150">
        <v>0</v>
      </c>
      <c r="E1108" s="151">
        <v>0</v>
      </c>
      <c r="F1108" s="151">
        <v>0</v>
      </c>
    </row>
    <row r="1109" spans="1:6" ht="12.75">
      <c r="A1109" s="147">
        <v>80721</v>
      </c>
      <c r="B1109" s="148" t="s">
        <v>1131</v>
      </c>
      <c r="C1109" s="149" t="s">
        <v>43</v>
      </c>
      <c r="D1109" s="150">
        <v>46.93</v>
      </c>
      <c r="E1109" s="151">
        <v>7.13</v>
      </c>
      <c r="F1109" s="151">
        <v>54.06</v>
      </c>
    </row>
    <row r="1110" spans="1:6" ht="12.75">
      <c r="A1110" s="147">
        <v>80722</v>
      </c>
      <c r="B1110" s="148" t="s">
        <v>1132</v>
      </c>
      <c r="C1110" s="149" t="s">
        <v>43</v>
      </c>
      <c r="D1110" s="150">
        <v>20.93</v>
      </c>
      <c r="E1110" s="151">
        <v>12.22</v>
      </c>
      <c r="F1110" s="151">
        <v>33.15</v>
      </c>
    </row>
    <row r="1111" spans="1:6" ht="12.75">
      <c r="A1111" s="147">
        <v>80723</v>
      </c>
      <c r="B1111" s="148" t="s">
        <v>1133</v>
      </c>
      <c r="C1111" s="149" t="s">
        <v>43</v>
      </c>
      <c r="D1111" s="150">
        <v>12.68</v>
      </c>
      <c r="E1111" s="151">
        <v>7.13</v>
      </c>
      <c r="F1111" s="151">
        <v>19.81</v>
      </c>
    </row>
    <row r="1112" spans="1:6" ht="12.75">
      <c r="A1112" s="147">
        <v>80724</v>
      </c>
      <c r="B1112" s="148" t="s">
        <v>1134</v>
      </c>
      <c r="C1112" s="149" t="s">
        <v>43</v>
      </c>
      <c r="D1112" s="150">
        <v>181.03</v>
      </c>
      <c r="E1112" s="151">
        <v>7.13</v>
      </c>
      <c r="F1112" s="151">
        <v>188.16</v>
      </c>
    </row>
    <row r="1113" spans="1:6" ht="12.75">
      <c r="A1113" s="147">
        <v>80725</v>
      </c>
      <c r="B1113" s="148" t="s">
        <v>1135</v>
      </c>
      <c r="C1113" s="149" t="s">
        <v>43</v>
      </c>
      <c r="D1113" s="150">
        <v>172.78</v>
      </c>
      <c r="E1113" s="151">
        <v>7.13</v>
      </c>
      <c r="F1113" s="151">
        <v>179.91</v>
      </c>
    </row>
    <row r="1114" spans="1:6" ht="12.75" customHeight="1">
      <c r="A1114" s="142" t="s">
        <v>27</v>
      </c>
      <c r="B1114" s="142" t="s">
        <v>28</v>
      </c>
      <c r="C1114" s="143" t="s">
        <v>29</v>
      </c>
      <c r="D1114" s="144" t="s">
        <v>30</v>
      </c>
      <c r="E1114" s="145" t="s">
        <v>31</v>
      </c>
      <c r="F1114" s="145" t="s">
        <v>32</v>
      </c>
    </row>
    <row r="1115" spans="1:6" ht="12.75">
      <c r="A1115" s="147">
        <v>80730</v>
      </c>
      <c r="B1115" s="148" t="s">
        <v>1136</v>
      </c>
      <c r="C1115" s="149" t="s">
        <v>43</v>
      </c>
      <c r="D1115" s="150">
        <v>7.52</v>
      </c>
      <c r="E1115" s="151">
        <v>9.77</v>
      </c>
      <c r="F1115" s="151">
        <v>17.29</v>
      </c>
    </row>
    <row r="1116" spans="1:6" ht="12.75">
      <c r="A1116" s="147">
        <v>80732</v>
      </c>
      <c r="B1116" s="148" t="s">
        <v>1137</v>
      </c>
      <c r="C1116" s="149" t="s">
        <v>43</v>
      </c>
      <c r="D1116" s="150">
        <v>46.9</v>
      </c>
      <c r="E1116" s="151">
        <v>8.55</v>
      </c>
      <c r="F1116" s="151">
        <v>55.45</v>
      </c>
    </row>
    <row r="1117" spans="1:6" ht="12.75">
      <c r="A1117" s="147">
        <v>80733</v>
      </c>
      <c r="B1117" s="148" t="s">
        <v>1138</v>
      </c>
      <c r="C1117" s="149" t="s">
        <v>43</v>
      </c>
      <c r="D1117" s="150">
        <v>32</v>
      </c>
      <c r="E1117" s="151">
        <v>6.12</v>
      </c>
      <c r="F1117" s="151">
        <v>38.12</v>
      </c>
    </row>
    <row r="1118" spans="1:6" ht="12.75">
      <c r="A1118" s="147">
        <v>80740</v>
      </c>
      <c r="B1118" s="148" t="s">
        <v>1139</v>
      </c>
      <c r="C1118" s="149" t="s">
        <v>43</v>
      </c>
      <c r="D1118" s="150">
        <v>20.36</v>
      </c>
      <c r="E1118" s="151">
        <v>12.22</v>
      </c>
      <c r="F1118" s="151">
        <v>32.58</v>
      </c>
    </row>
    <row r="1119" spans="1:6" ht="12.75">
      <c r="A1119" s="147">
        <v>80741</v>
      </c>
      <c r="B1119" s="148" t="s">
        <v>1140</v>
      </c>
      <c r="C1119" s="149" t="s">
        <v>43</v>
      </c>
      <c r="D1119" s="150">
        <v>22</v>
      </c>
      <c r="E1119" s="151">
        <v>6.12</v>
      </c>
      <c r="F1119" s="151">
        <v>28.12</v>
      </c>
    </row>
    <row r="1120" spans="1:6" ht="12.75">
      <c r="A1120" s="147">
        <v>80752</v>
      </c>
      <c r="B1120" s="148" t="s">
        <v>1141</v>
      </c>
      <c r="C1120" s="149" t="s">
        <v>43</v>
      </c>
      <c r="D1120" s="152">
        <v>2000</v>
      </c>
      <c r="E1120" s="151">
        <v>0</v>
      </c>
      <c r="F1120" s="153">
        <v>2000</v>
      </c>
    </row>
    <row r="1121" spans="1:6" ht="12.75">
      <c r="A1121" s="147">
        <v>80800</v>
      </c>
      <c r="B1121" s="148" t="s">
        <v>1142</v>
      </c>
      <c r="C1121" s="154"/>
      <c r="D1121" s="150">
        <v>0</v>
      </c>
      <c r="E1121" s="151">
        <v>0</v>
      </c>
      <c r="F1121" s="151">
        <v>0</v>
      </c>
    </row>
    <row r="1122" spans="1:6" ht="12.75">
      <c r="A1122" s="147">
        <v>80801</v>
      </c>
      <c r="B1122" s="148" t="s">
        <v>1143</v>
      </c>
      <c r="C1122" s="149" t="s">
        <v>43</v>
      </c>
      <c r="D1122" s="150">
        <v>160</v>
      </c>
      <c r="E1122" s="151">
        <v>24.44</v>
      </c>
      <c r="F1122" s="151">
        <v>184.44</v>
      </c>
    </row>
    <row r="1123" spans="1:6" ht="12.75">
      <c r="A1123" s="147">
        <v>80802</v>
      </c>
      <c r="B1123" s="148" t="s">
        <v>1144</v>
      </c>
      <c r="C1123" s="149" t="s">
        <v>43</v>
      </c>
      <c r="D1123" s="150">
        <v>269</v>
      </c>
      <c r="E1123" s="151">
        <v>36.66</v>
      </c>
      <c r="F1123" s="151">
        <v>305.66</v>
      </c>
    </row>
    <row r="1124" spans="1:6" ht="12.75">
      <c r="A1124" s="147">
        <v>80803</v>
      </c>
      <c r="B1124" s="148" t="s">
        <v>1145</v>
      </c>
      <c r="C1124" s="149" t="s">
        <v>43</v>
      </c>
      <c r="D1124" s="150">
        <v>120</v>
      </c>
      <c r="E1124" s="151">
        <v>19.55</v>
      </c>
      <c r="F1124" s="151">
        <v>139.55</v>
      </c>
    </row>
    <row r="1125" spans="1:6" ht="12.75">
      <c r="A1125" s="147">
        <v>80804</v>
      </c>
      <c r="B1125" s="148" t="s">
        <v>1146</v>
      </c>
      <c r="C1125" s="149" t="s">
        <v>43</v>
      </c>
      <c r="D1125" s="150">
        <v>282.59</v>
      </c>
      <c r="E1125" s="151">
        <v>14.67</v>
      </c>
      <c r="F1125" s="151">
        <v>297.26</v>
      </c>
    </row>
    <row r="1126" spans="1:6" ht="12.75">
      <c r="A1126" s="147">
        <v>80805</v>
      </c>
      <c r="B1126" s="148" t="s">
        <v>1147</v>
      </c>
      <c r="C1126" s="149" t="s">
        <v>43</v>
      </c>
      <c r="D1126" s="150">
        <v>615.19</v>
      </c>
      <c r="E1126" s="151">
        <v>60.86</v>
      </c>
      <c r="F1126" s="151">
        <v>676.05</v>
      </c>
    </row>
    <row r="1127" spans="1:6" ht="12.75">
      <c r="A1127" s="147">
        <v>80810</v>
      </c>
      <c r="B1127" s="148" t="s">
        <v>1148</v>
      </c>
      <c r="C1127" s="149" t="s">
        <v>43</v>
      </c>
      <c r="D1127" s="150">
        <v>20.03</v>
      </c>
      <c r="E1127" s="151">
        <v>2.85</v>
      </c>
      <c r="F1127" s="151">
        <v>22.88</v>
      </c>
    </row>
    <row r="1128" spans="1:6" ht="12.75">
      <c r="A1128" s="147">
        <v>80811</v>
      </c>
      <c r="B1128" s="148" t="s">
        <v>1149</v>
      </c>
      <c r="C1128" s="149" t="s">
        <v>43</v>
      </c>
      <c r="D1128" s="150">
        <v>17.62</v>
      </c>
      <c r="E1128" s="151">
        <v>2.85</v>
      </c>
      <c r="F1128" s="151">
        <v>20.47</v>
      </c>
    </row>
    <row r="1129" spans="1:6" ht="12.75">
      <c r="A1129" s="147">
        <v>80812</v>
      </c>
      <c r="B1129" s="148" t="s">
        <v>1150</v>
      </c>
      <c r="C1129" s="149" t="s">
        <v>43</v>
      </c>
      <c r="D1129" s="150">
        <v>17.62</v>
      </c>
      <c r="E1129" s="151">
        <v>4.28</v>
      </c>
      <c r="F1129" s="151">
        <v>21.9</v>
      </c>
    </row>
    <row r="1130" spans="1:6" ht="12.75">
      <c r="A1130" s="147">
        <v>80820</v>
      </c>
      <c r="B1130" s="148" t="s">
        <v>1151</v>
      </c>
      <c r="C1130" s="149" t="s">
        <v>43</v>
      </c>
      <c r="D1130" s="150">
        <v>9.05</v>
      </c>
      <c r="E1130" s="151">
        <v>8.79</v>
      </c>
      <c r="F1130" s="151">
        <v>17.84</v>
      </c>
    </row>
    <row r="1131" spans="1:6" ht="12.75">
      <c r="A1131" s="147">
        <v>80821</v>
      </c>
      <c r="B1131" s="148" t="s">
        <v>1152</v>
      </c>
      <c r="C1131" s="149" t="s">
        <v>43</v>
      </c>
      <c r="D1131" s="150">
        <v>6.2</v>
      </c>
      <c r="E1131" s="151">
        <v>6.12</v>
      </c>
      <c r="F1131" s="151">
        <v>12.32</v>
      </c>
    </row>
    <row r="1132" spans="1:6" ht="12.75">
      <c r="A1132" s="147">
        <v>80830</v>
      </c>
      <c r="B1132" s="148" t="s">
        <v>1153</v>
      </c>
      <c r="C1132" s="149" t="s">
        <v>43</v>
      </c>
      <c r="D1132" s="150">
        <v>9.27</v>
      </c>
      <c r="E1132" s="151">
        <v>3.67</v>
      </c>
      <c r="F1132" s="151">
        <v>12.94</v>
      </c>
    </row>
    <row r="1133" spans="1:6" ht="12.75">
      <c r="A1133" s="147">
        <v>80831</v>
      </c>
      <c r="B1133" s="148" t="s">
        <v>1154</v>
      </c>
      <c r="C1133" s="149" t="s">
        <v>43</v>
      </c>
      <c r="D1133" s="150">
        <v>3.7</v>
      </c>
      <c r="E1133" s="151">
        <v>4.89</v>
      </c>
      <c r="F1133" s="151">
        <v>8.59</v>
      </c>
    </row>
    <row r="1134" spans="1:6" ht="12.75">
      <c r="A1134" s="147">
        <v>80840</v>
      </c>
      <c r="B1134" s="148" t="s">
        <v>1155</v>
      </c>
      <c r="C1134" s="149" t="s">
        <v>43</v>
      </c>
      <c r="D1134" s="150">
        <v>21.5</v>
      </c>
      <c r="E1134" s="151">
        <v>1.14</v>
      </c>
      <c r="F1134" s="151">
        <v>22.64</v>
      </c>
    </row>
    <row r="1135" spans="1:6" ht="12.75">
      <c r="A1135" s="147">
        <v>80845</v>
      </c>
      <c r="B1135" s="148" t="s">
        <v>1156</v>
      </c>
      <c r="C1135" s="149" t="s">
        <v>43</v>
      </c>
      <c r="D1135" s="150">
        <v>6.28</v>
      </c>
      <c r="E1135" s="151">
        <v>29.53</v>
      </c>
      <c r="F1135" s="151">
        <v>35.81</v>
      </c>
    </row>
    <row r="1136" spans="1:6" ht="12.75">
      <c r="A1136" s="147">
        <v>80900</v>
      </c>
      <c r="B1136" s="148" t="s">
        <v>1157</v>
      </c>
      <c r="C1136" s="154"/>
      <c r="D1136" s="150">
        <v>0</v>
      </c>
      <c r="E1136" s="151">
        <v>0</v>
      </c>
      <c r="F1136" s="151">
        <v>0</v>
      </c>
    </row>
    <row r="1137" spans="1:6" ht="12.75">
      <c r="A1137" s="147">
        <v>80901</v>
      </c>
      <c r="B1137" s="148" t="s">
        <v>1158</v>
      </c>
      <c r="C1137" s="149" t="s">
        <v>43</v>
      </c>
      <c r="D1137" s="150">
        <v>18.07</v>
      </c>
      <c r="E1137" s="151">
        <v>13.2</v>
      </c>
      <c r="F1137" s="151">
        <v>31.27</v>
      </c>
    </row>
    <row r="1138" spans="1:6" ht="12.75">
      <c r="A1138" s="147">
        <v>80902</v>
      </c>
      <c r="B1138" s="148" t="s">
        <v>1159</v>
      </c>
      <c r="C1138" s="149" t="s">
        <v>43</v>
      </c>
      <c r="D1138" s="150">
        <v>20.11</v>
      </c>
      <c r="E1138" s="151">
        <v>13.2</v>
      </c>
      <c r="F1138" s="151">
        <v>33.31</v>
      </c>
    </row>
    <row r="1139" spans="1:6" ht="12.75">
      <c r="A1139" s="147">
        <v>80903</v>
      </c>
      <c r="B1139" s="148" t="s">
        <v>1160</v>
      </c>
      <c r="C1139" s="149" t="s">
        <v>43</v>
      </c>
      <c r="D1139" s="150">
        <v>24.94</v>
      </c>
      <c r="E1139" s="151">
        <v>13.2</v>
      </c>
      <c r="F1139" s="151">
        <v>38.14</v>
      </c>
    </row>
    <row r="1140" spans="1:6" ht="12.75">
      <c r="A1140" s="147">
        <v>80904</v>
      </c>
      <c r="B1140" s="148" t="s">
        <v>1161</v>
      </c>
      <c r="C1140" s="149" t="s">
        <v>43</v>
      </c>
      <c r="D1140" s="150">
        <v>48.18</v>
      </c>
      <c r="E1140" s="151">
        <v>20.77</v>
      </c>
      <c r="F1140" s="151">
        <v>68.95</v>
      </c>
    </row>
    <row r="1141" spans="1:6" ht="12.75">
      <c r="A1141" s="147">
        <v>80905</v>
      </c>
      <c r="B1141" s="148" t="s">
        <v>1162</v>
      </c>
      <c r="C1141" s="149" t="s">
        <v>43</v>
      </c>
      <c r="D1141" s="150">
        <v>53.23</v>
      </c>
      <c r="E1141" s="151">
        <v>20.77</v>
      </c>
      <c r="F1141" s="151">
        <v>74</v>
      </c>
    </row>
    <row r="1142" spans="1:6" ht="12.75">
      <c r="A1142" s="147">
        <v>80906</v>
      </c>
      <c r="B1142" s="148" t="s">
        <v>1163</v>
      </c>
      <c r="C1142" s="149" t="s">
        <v>43</v>
      </c>
      <c r="D1142" s="150">
        <v>84.66</v>
      </c>
      <c r="E1142" s="151">
        <v>20.77</v>
      </c>
      <c r="F1142" s="151">
        <v>105.43</v>
      </c>
    </row>
    <row r="1143" spans="1:6" ht="12.75">
      <c r="A1143" s="147">
        <v>80910</v>
      </c>
      <c r="B1143" s="148" t="s">
        <v>1164</v>
      </c>
      <c r="C1143" s="149" t="s">
        <v>43</v>
      </c>
      <c r="D1143" s="150">
        <v>186.64</v>
      </c>
      <c r="E1143" s="151">
        <v>28.11</v>
      </c>
      <c r="F1143" s="151">
        <v>214.75</v>
      </c>
    </row>
    <row r="1144" spans="1:6" ht="12.75">
      <c r="A1144" s="147">
        <v>80911</v>
      </c>
      <c r="B1144" s="148" t="s">
        <v>1165</v>
      </c>
      <c r="C1144" s="149" t="s">
        <v>43</v>
      </c>
      <c r="D1144" s="150">
        <v>365.38</v>
      </c>
      <c r="E1144" s="151">
        <v>28.11</v>
      </c>
      <c r="F1144" s="151">
        <v>393.49</v>
      </c>
    </row>
    <row r="1145" spans="1:6" ht="12.75">
      <c r="A1145" s="147">
        <v>80912</v>
      </c>
      <c r="B1145" s="148" t="s">
        <v>1166</v>
      </c>
      <c r="C1145" s="149" t="s">
        <v>43</v>
      </c>
      <c r="D1145" s="150">
        <v>480.5</v>
      </c>
      <c r="E1145" s="151">
        <v>36.17</v>
      </c>
      <c r="F1145" s="151">
        <v>516.67</v>
      </c>
    </row>
    <row r="1146" spans="1:6" ht="12.75">
      <c r="A1146" s="147">
        <v>80916</v>
      </c>
      <c r="B1146" s="148" t="s">
        <v>1167</v>
      </c>
      <c r="C1146" s="149" t="s">
        <v>43</v>
      </c>
      <c r="D1146" s="150">
        <v>21.49</v>
      </c>
      <c r="E1146" s="151">
        <v>13.2</v>
      </c>
      <c r="F1146" s="151">
        <v>34.69</v>
      </c>
    </row>
    <row r="1147" spans="1:6" ht="12.75">
      <c r="A1147" s="147">
        <v>80917</v>
      </c>
      <c r="B1147" s="148" t="s">
        <v>1168</v>
      </c>
      <c r="C1147" s="149" t="s">
        <v>43</v>
      </c>
      <c r="D1147" s="150">
        <v>40.26</v>
      </c>
      <c r="E1147" s="151">
        <v>13.2</v>
      </c>
      <c r="F1147" s="151">
        <v>53.46</v>
      </c>
    </row>
    <row r="1148" spans="1:6" ht="12.75">
      <c r="A1148" s="147">
        <v>80918</v>
      </c>
      <c r="B1148" s="148" t="s">
        <v>1169</v>
      </c>
      <c r="C1148" s="149" t="s">
        <v>43</v>
      </c>
      <c r="D1148" s="150">
        <v>40.68</v>
      </c>
      <c r="E1148" s="151">
        <v>20.77</v>
      </c>
      <c r="F1148" s="151">
        <v>61.45</v>
      </c>
    </row>
    <row r="1149" spans="1:6" ht="12.75">
      <c r="A1149" s="147">
        <v>80925</v>
      </c>
      <c r="B1149" s="148" t="s">
        <v>1170</v>
      </c>
      <c r="C1149" s="149" t="s">
        <v>43</v>
      </c>
      <c r="D1149" s="150">
        <v>45.07</v>
      </c>
      <c r="E1149" s="151">
        <v>14.91</v>
      </c>
      <c r="F1149" s="151">
        <v>59.98</v>
      </c>
    </row>
    <row r="1150" spans="1:6" ht="12.75">
      <c r="A1150" s="147">
        <v>80926</v>
      </c>
      <c r="B1150" s="148" t="s">
        <v>1171</v>
      </c>
      <c r="C1150" s="149" t="s">
        <v>43</v>
      </c>
      <c r="D1150" s="150">
        <v>52.91</v>
      </c>
      <c r="E1150" s="151">
        <v>14.91</v>
      </c>
      <c r="F1150" s="151">
        <v>67.82</v>
      </c>
    </row>
    <row r="1151" spans="1:6" ht="12.75">
      <c r="A1151" s="147">
        <v>80927</v>
      </c>
      <c r="B1151" s="148" t="s">
        <v>1172</v>
      </c>
      <c r="C1151" s="149" t="s">
        <v>43</v>
      </c>
      <c r="D1151" s="150">
        <v>58.14</v>
      </c>
      <c r="E1151" s="151">
        <v>14.91</v>
      </c>
      <c r="F1151" s="151">
        <v>73.05</v>
      </c>
    </row>
    <row r="1152" spans="1:6" ht="12.75">
      <c r="A1152" s="147">
        <v>80928</v>
      </c>
      <c r="B1152" s="148" t="s">
        <v>1173</v>
      </c>
      <c r="C1152" s="149" t="s">
        <v>43</v>
      </c>
      <c r="D1152" s="150">
        <v>105.18</v>
      </c>
      <c r="E1152" s="151">
        <v>23.22</v>
      </c>
      <c r="F1152" s="151">
        <v>128.4</v>
      </c>
    </row>
    <row r="1153" spans="1:6" ht="12.75">
      <c r="A1153" s="147">
        <v>80929</v>
      </c>
      <c r="B1153" s="148" t="s">
        <v>1174</v>
      </c>
      <c r="C1153" s="149" t="s">
        <v>43</v>
      </c>
      <c r="D1153" s="150">
        <v>126.53</v>
      </c>
      <c r="E1153" s="151">
        <v>23.22</v>
      </c>
      <c r="F1153" s="151">
        <v>149.75</v>
      </c>
    </row>
    <row r="1154" spans="1:6" ht="12.75">
      <c r="A1154" s="147">
        <v>80935</v>
      </c>
      <c r="B1154" s="148" t="s">
        <v>1175</v>
      </c>
      <c r="C1154" s="149" t="s">
        <v>43</v>
      </c>
      <c r="D1154" s="150">
        <v>48.8</v>
      </c>
      <c r="E1154" s="151">
        <v>14.91</v>
      </c>
      <c r="F1154" s="151">
        <v>63.71</v>
      </c>
    </row>
    <row r="1155" spans="1:6" ht="12.75">
      <c r="A1155" s="147">
        <v>80936</v>
      </c>
      <c r="B1155" s="148" t="s">
        <v>1176</v>
      </c>
      <c r="C1155" s="149" t="s">
        <v>43</v>
      </c>
      <c r="D1155" s="150">
        <v>53.04</v>
      </c>
      <c r="E1155" s="151">
        <v>14.91</v>
      </c>
      <c r="F1155" s="151">
        <v>67.95</v>
      </c>
    </row>
    <row r="1156" spans="1:6" ht="12.75">
      <c r="A1156" s="147">
        <v>80937</v>
      </c>
      <c r="B1156" s="148" t="s">
        <v>1177</v>
      </c>
      <c r="C1156" s="149" t="s">
        <v>43</v>
      </c>
      <c r="D1156" s="150">
        <v>66.94</v>
      </c>
      <c r="E1156" s="151">
        <v>23.22</v>
      </c>
      <c r="F1156" s="151">
        <v>90.16</v>
      </c>
    </row>
    <row r="1157" spans="1:6" ht="12.75">
      <c r="A1157" s="147">
        <v>80945</v>
      </c>
      <c r="B1157" s="148" t="s">
        <v>1178</v>
      </c>
      <c r="C1157" s="149" t="s">
        <v>43</v>
      </c>
      <c r="D1157" s="150">
        <v>64.07</v>
      </c>
      <c r="E1157" s="151">
        <v>14.91</v>
      </c>
      <c r="F1157" s="151">
        <v>78.98</v>
      </c>
    </row>
    <row r="1158" spans="1:6" ht="12.75">
      <c r="A1158" s="147">
        <v>80946</v>
      </c>
      <c r="B1158" s="148" t="s">
        <v>1179</v>
      </c>
      <c r="C1158" s="149" t="s">
        <v>43</v>
      </c>
      <c r="D1158" s="150">
        <v>66.11</v>
      </c>
      <c r="E1158" s="151">
        <v>14.91</v>
      </c>
      <c r="F1158" s="151">
        <v>81.02</v>
      </c>
    </row>
    <row r="1159" spans="1:6" ht="12.75">
      <c r="A1159" s="147">
        <v>80947</v>
      </c>
      <c r="B1159" s="148" t="s">
        <v>1180</v>
      </c>
      <c r="C1159" s="149" t="s">
        <v>43</v>
      </c>
      <c r="D1159" s="150">
        <v>45.14</v>
      </c>
      <c r="E1159" s="151">
        <v>14.91</v>
      </c>
      <c r="F1159" s="151">
        <v>60.05</v>
      </c>
    </row>
    <row r="1160" spans="1:6" ht="12.75">
      <c r="A1160" s="147">
        <v>80960</v>
      </c>
      <c r="B1160" s="148" t="s">
        <v>1181</v>
      </c>
      <c r="C1160" s="149" t="s">
        <v>43</v>
      </c>
      <c r="D1160" s="150">
        <v>66.11</v>
      </c>
      <c r="E1160" s="151">
        <v>14.91</v>
      </c>
      <c r="F1160" s="151">
        <v>81.02</v>
      </c>
    </row>
    <row r="1161" spans="1:6" ht="12.75">
      <c r="A1161" s="147">
        <v>80975</v>
      </c>
      <c r="B1161" s="148" t="s">
        <v>1182</v>
      </c>
      <c r="C1161" s="149" t="s">
        <v>43</v>
      </c>
      <c r="D1161" s="150">
        <v>16.07</v>
      </c>
      <c r="E1161" s="151">
        <v>13.2</v>
      </c>
      <c r="F1161" s="151">
        <v>29.27</v>
      </c>
    </row>
    <row r="1162" spans="1:6" ht="12.75">
      <c r="A1162" s="147">
        <v>80976</v>
      </c>
      <c r="B1162" s="148" t="s">
        <v>1183</v>
      </c>
      <c r="C1162" s="149" t="s">
        <v>43</v>
      </c>
      <c r="D1162" s="150">
        <v>26.06</v>
      </c>
      <c r="E1162" s="151">
        <v>13.2</v>
      </c>
      <c r="F1162" s="151">
        <v>39.26</v>
      </c>
    </row>
    <row r="1163" spans="1:6" ht="12.75">
      <c r="A1163" s="147">
        <v>80977</v>
      </c>
      <c r="B1163" s="148" t="s">
        <v>1184</v>
      </c>
      <c r="C1163" s="149" t="s">
        <v>43</v>
      </c>
      <c r="D1163" s="150">
        <v>38.14</v>
      </c>
      <c r="E1163" s="151">
        <v>13.2</v>
      </c>
      <c r="F1163" s="151">
        <v>51.34</v>
      </c>
    </row>
    <row r="1164" spans="1:6" ht="12.75">
      <c r="A1164" s="147">
        <v>80978</v>
      </c>
      <c r="B1164" s="148" t="s">
        <v>1185</v>
      </c>
      <c r="C1164" s="149" t="s">
        <v>43</v>
      </c>
      <c r="D1164" s="150">
        <v>66.18</v>
      </c>
      <c r="E1164" s="151">
        <v>20.77</v>
      </c>
      <c r="F1164" s="151">
        <v>86.95</v>
      </c>
    </row>
    <row r="1165" spans="1:6" ht="12.75">
      <c r="A1165" s="147">
        <v>80979</v>
      </c>
      <c r="B1165" s="148" t="s">
        <v>1186</v>
      </c>
      <c r="C1165" s="149" t="s">
        <v>43</v>
      </c>
      <c r="D1165" s="150">
        <v>89.72</v>
      </c>
      <c r="E1165" s="151">
        <v>20.77</v>
      </c>
      <c r="F1165" s="151">
        <v>110.49</v>
      </c>
    </row>
    <row r="1166" spans="1:6" ht="12.75">
      <c r="A1166" s="147">
        <v>80980</v>
      </c>
      <c r="B1166" s="148" t="s">
        <v>1187</v>
      </c>
      <c r="C1166" s="149" t="s">
        <v>43</v>
      </c>
      <c r="D1166" s="150">
        <v>149.27</v>
      </c>
      <c r="E1166" s="151">
        <v>20.77</v>
      </c>
      <c r="F1166" s="151">
        <v>170.04</v>
      </c>
    </row>
    <row r="1167" spans="1:6" ht="12.75">
      <c r="A1167" s="147">
        <v>80981</v>
      </c>
      <c r="B1167" s="148" t="s">
        <v>1188</v>
      </c>
      <c r="C1167" s="149" t="s">
        <v>43</v>
      </c>
      <c r="D1167" s="150">
        <v>240.34</v>
      </c>
      <c r="E1167" s="151">
        <v>28.11</v>
      </c>
      <c r="F1167" s="151">
        <v>268.45</v>
      </c>
    </row>
    <row r="1168" spans="1:6" ht="12.75">
      <c r="A1168" s="147">
        <v>80982</v>
      </c>
      <c r="B1168" s="148" t="s">
        <v>1189</v>
      </c>
      <c r="C1168" s="149" t="s">
        <v>43</v>
      </c>
      <c r="D1168" s="150">
        <v>431.38</v>
      </c>
      <c r="E1168" s="151">
        <v>28.11</v>
      </c>
      <c r="F1168" s="151">
        <v>459.49</v>
      </c>
    </row>
    <row r="1169" spans="1:6" ht="12.75">
      <c r="A1169" s="147">
        <v>80983</v>
      </c>
      <c r="B1169" s="148" t="s">
        <v>1190</v>
      </c>
      <c r="C1169" s="149" t="s">
        <v>43</v>
      </c>
      <c r="D1169" s="150">
        <v>580.5</v>
      </c>
      <c r="E1169" s="151">
        <v>36.17</v>
      </c>
      <c r="F1169" s="151">
        <v>616.67</v>
      </c>
    </row>
    <row r="1170" spans="1:6" ht="12.75">
      <c r="A1170" s="147">
        <v>81000</v>
      </c>
      <c r="B1170" s="148" t="s">
        <v>1191</v>
      </c>
      <c r="C1170" s="154"/>
      <c r="D1170" s="150">
        <v>0</v>
      </c>
      <c r="E1170" s="151">
        <v>0</v>
      </c>
      <c r="F1170" s="151">
        <v>0</v>
      </c>
    </row>
    <row r="1171" spans="1:6" ht="12.75">
      <c r="A1171" s="147">
        <v>81001</v>
      </c>
      <c r="B1171" s="148" t="s">
        <v>1192</v>
      </c>
      <c r="C1171" s="154"/>
      <c r="D1171" s="150">
        <v>0</v>
      </c>
      <c r="E1171" s="151">
        <v>0</v>
      </c>
      <c r="F1171" s="151">
        <v>0</v>
      </c>
    </row>
    <row r="1172" spans="1:6" ht="12.75">
      <c r="A1172" s="147">
        <v>81002</v>
      </c>
      <c r="B1172" s="148" t="s">
        <v>1193</v>
      </c>
      <c r="C1172" s="149" t="s">
        <v>63</v>
      </c>
      <c r="D1172" s="150">
        <v>1.66</v>
      </c>
      <c r="E1172" s="151">
        <v>2.2</v>
      </c>
      <c r="F1172" s="151">
        <v>3.86</v>
      </c>
    </row>
    <row r="1173" spans="1:6" ht="12.75">
      <c r="A1173" s="147">
        <v>81003</v>
      </c>
      <c r="B1173" s="148" t="s">
        <v>1194</v>
      </c>
      <c r="C1173" s="149" t="s">
        <v>161</v>
      </c>
      <c r="D1173" s="150">
        <v>2.22</v>
      </c>
      <c r="E1173" s="151">
        <v>2.93</v>
      </c>
      <c r="F1173" s="151">
        <v>5.15</v>
      </c>
    </row>
    <row r="1174" spans="1:6" ht="12.75">
      <c r="A1174" s="147">
        <v>81004</v>
      </c>
      <c r="B1174" s="148" t="s">
        <v>1195</v>
      </c>
      <c r="C1174" s="149" t="s">
        <v>63</v>
      </c>
      <c r="D1174" s="150">
        <v>4.89</v>
      </c>
      <c r="E1174" s="151">
        <v>3.17</v>
      </c>
      <c r="F1174" s="151">
        <v>8.06</v>
      </c>
    </row>
    <row r="1175" spans="1:6" ht="12.75">
      <c r="A1175" s="147">
        <v>81005</v>
      </c>
      <c r="B1175" s="148" t="s">
        <v>1196</v>
      </c>
      <c r="C1175" s="149" t="s">
        <v>63</v>
      </c>
      <c r="D1175" s="150">
        <v>7.28</v>
      </c>
      <c r="E1175" s="151">
        <v>4.89</v>
      </c>
      <c r="F1175" s="151">
        <v>12.17</v>
      </c>
    </row>
    <row r="1176" spans="1:6" ht="12.75">
      <c r="A1176" s="147">
        <v>81006</v>
      </c>
      <c r="B1176" s="148" t="s">
        <v>1197</v>
      </c>
      <c r="C1176" s="149" t="s">
        <v>63</v>
      </c>
      <c r="D1176" s="150">
        <v>8.04</v>
      </c>
      <c r="E1176" s="151">
        <v>5.86</v>
      </c>
      <c r="F1176" s="151">
        <v>13.9</v>
      </c>
    </row>
    <row r="1177" spans="1:6" ht="12.75">
      <c r="A1177" s="147">
        <v>81007</v>
      </c>
      <c r="B1177" s="148" t="s">
        <v>1198</v>
      </c>
      <c r="C1177" s="149" t="s">
        <v>63</v>
      </c>
      <c r="D1177" s="150">
        <v>13.53</v>
      </c>
      <c r="E1177" s="151">
        <v>7.33</v>
      </c>
      <c r="F1177" s="151">
        <v>20.86</v>
      </c>
    </row>
    <row r="1178" spans="1:6" ht="12.75">
      <c r="A1178" s="147">
        <v>81008</v>
      </c>
      <c r="B1178" s="148" t="s">
        <v>1199</v>
      </c>
      <c r="C1178" s="149" t="s">
        <v>63</v>
      </c>
      <c r="D1178" s="150">
        <v>20.1</v>
      </c>
      <c r="E1178" s="151">
        <v>10.02</v>
      </c>
      <c r="F1178" s="151">
        <v>30.12</v>
      </c>
    </row>
    <row r="1179" spans="1:6" ht="12.75">
      <c r="A1179" s="147">
        <v>81009</v>
      </c>
      <c r="B1179" s="148" t="s">
        <v>1200</v>
      </c>
      <c r="C1179" s="149" t="s">
        <v>63</v>
      </c>
      <c r="D1179" s="150">
        <v>24.95</v>
      </c>
      <c r="E1179" s="151">
        <v>11.73</v>
      </c>
      <c r="F1179" s="151">
        <v>36.68</v>
      </c>
    </row>
    <row r="1180" spans="1:6" ht="12.75">
      <c r="A1180" s="147">
        <v>81010</v>
      </c>
      <c r="B1180" s="148" t="s">
        <v>1201</v>
      </c>
      <c r="C1180" s="149" t="s">
        <v>63</v>
      </c>
      <c r="D1180" s="150">
        <v>42.12</v>
      </c>
      <c r="E1180" s="151">
        <v>12.71</v>
      </c>
      <c r="F1180" s="151">
        <v>54.83</v>
      </c>
    </row>
    <row r="1181" spans="1:6" ht="12.75">
      <c r="A1181" s="147">
        <v>81040</v>
      </c>
      <c r="B1181" s="148" t="s">
        <v>1202</v>
      </c>
      <c r="C1181" s="154"/>
      <c r="D1181" s="150">
        <v>0</v>
      </c>
      <c r="E1181" s="151">
        <v>0</v>
      </c>
      <c r="F1181" s="151">
        <v>0</v>
      </c>
    </row>
    <row r="1182" spans="1:6" ht="12.75">
      <c r="A1182" s="147">
        <v>81041</v>
      </c>
      <c r="B1182" s="148" t="s">
        <v>1203</v>
      </c>
      <c r="C1182" s="149" t="s">
        <v>43</v>
      </c>
      <c r="D1182" s="150">
        <v>9.62</v>
      </c>
      <c r="E1182" s="151">
        <v>2.2</v>
      </c>
      <c r="F1182" s="151">
        <v>11.82</v>
      </c>
    </row>
    <row r="1183" spans="1:6" ht="12.75">
      <c r="A1183" s="147">
        <v>81042</v>
      </c>
      <c r="B1183" s="148" t="s">
        <v>1204</v>
      </c>
      <c r="C1183" s="149" t="s">
        <v>43</v>
      </c>
      <c r="D1183" s="150">
        <v>13.72</v>
      </c>
      <c r="E1183" s="151">
        <v>2.2</v>
      </c>
      <c r="F1183" s="151">
        <v>15.92</v>
      </c>
    </row>
    <row r="1184" spans="1:6" ht="12.75">
      <c r="A1184" s="147">
        <v>81043</v>
      </c>
      <c r="B1184" s="148" t="s">
        <v>1205</v>
      </c>
      <c r="C1184" s="149" t="s">
        <v>43</v>
      </c>
      <c r="D1184" s="150">
        <v>19.19</v>
      </c>
      <c r="E1184" s="151">
        <v>3.43</v>
      </c>
      <c r="F1184" s="151">
        <v>22.62</v>
      </c>
    </row>
    <row r="1185" spans="1:6" ht="12.75">
      <c r="A1185" s="147">
        <v>81044</v>
      </c>
      <c r="B1185" s="148" t="s">
        <v>1206</v>
      </c>
      <c r="C1185" s="149" t="s">
        <v>43</v>
      </c>
      <c r="D1185" s="150">
        <v>31.01</v>
      </c>
      <c r="E1185" s="151">
        <v>3.43</v>
      </c>
      <c r="F1185" s="151">
        <v>34.44</v>
      </c>
    </row>
    <row r="1186" spans="1:6" ht="12.75">
      <c r="A1186" s="147">
        <v>81046</v>
      </c>
      <c r="B1186" s="148" t="s">
        <v>1207</v>
      </c>
      <c r="C1186" s="149" t="s">
        <v>43</v>
      </c>
      <c r="D1186" s="150">
        <v>210.19</v>
      </c>
      <c r="E1186" s="151">
        <v>5.62</v>
      </c>
      <c r="F1186" s="151">
        <v>215.81</v>
      </c>
    </row>
    <row r="1187" spans="1:6" ht="12.75">
      <c r="A1187" s="147">
        <v>81055</v>
      </c>
      <c r="B1187" s="148" t="s">
        <v>1208</v>
      </c>
      <c r="C1187" s="149" t="s">
        <v>43</v>
      </c>
      <c r="D1187" s="150">
        <v>8.15</v>
      </c>
      <c r="E1187" s="151">
        <v>2.2</v>
      </c>
      <c r="F1187" s="151">
        <v>10.35</v>
      </c>
    </row>
    <row r="1188" spans="1:6" ht="12.75">
      <c r="A1188" s="147">
        <v>81056</v>
      </c>
      <c r="B1188" s="148" t="s">
        <v>1209</v>
      </c>
      <c r="C1188" s="149" t="s">
        <v>43</v>
      </c>
      <c r="D1188" s="150">
        <v>11.5</v>
      </c>
      <c r="E1188" s="151">
        <v>2.2</v>
      </c>
      <c r="F1188" s="151">
        <v>13.7</v>
      </c>
    </row>
    <row r="1189" spans="1:6" ht="12.75">
      <c r="A1189" s="147">
        <v>81057</v>
      </c>
      <c r="B1189" s="148" t="s">
        <v>1210</v>
      </c>
      <c r="C1189" s="149" t="s">
        <v>43</v>
      </c>
      <c r="D1189" s="150">
        <v>17.5</v>
      </c>
      <c r="E1189" s="151">
        <v>2.2</v>
      </c>
      <c r="F1189" s="151">
        <v>19.7</v>
      </c>
    </row>
    <row r="1190" spans="1:6" ht="12.75" customHeight="1">
      <c r="A1190" s="142" t="s">
        <v>27</v>
      </c>
      <c r="B1190" s="142" t="s">
        <v>28</v>
      </c>
      <c r="C1190" s="143" t="s">
        <v>29</v>
      </c>
      <c r="D1190" s="144" t="s">
        <v>30</v>
      </c>
      <c r="E1190" s="145" t="s">
        <v>31</v>
      </c>
      <c r="F1190" s="145" t="s">
        <v>32</v>
      </c>
    </row>
    <row r="1191" spans="1:6" ht="12.75">
      <c r="A1191" s="147">
        <v>81058</v>
      </c>
      <c r="B1191" s="148" t="s">
        <v>1211</v>
      </c>
      <c r="C1191" s="149" t="s">
        <v>43</v>
      </c>
      <c r="D1191" s="150">
        <v>18.7</v>
      </c>
      <c r="E1191" s="151">
        <v>3.43</v>
      </c>
      <c r="F1191" s="151">
        <v>22.13</v>
      </c>
    </row>
    <row r="1192" spans="1:6" ht="12.75">
      <c r="A1192" s="147">
        <v>81065</v>
      </c>
      <c r="B1192" s="148" t="s">
        <v>1212</v>
      </c>
      <c r="C1192" s="149" t="s">
        <v>43</v>
      </c>
      <c r="D1192" s="150">
        <v>0.51</v>
      </c>
      <c r="E1192" s="151">
        <v>3.67</v>
      </c>
      <c r="F1192" s="151">
        <v>4.18</v>
      </c>
    </row>
    <row r="1193" spans="1:6" ht="12.75">
      <c r="A1193" s="147">
        <v>81066</v>
      </c>
      <c r="B1193" s="148" t="s">
        <v>1213</v>
      </c>
      <c r="C1193" s="149" t="s">
        <v>43</v>
      </c>
      <c r="D1193" s="150">
        <v>0.57</v>
      </c>
      <c r="E1193" s="151">
        <v>3.67</v>
      </c>
      <c r="F1193" s="151">
        <v>4.24</v>
      </c>
    </row>
    <row r="1194" spans="1:6" ht="12.75">
      <c r="A1194" s="147">
        <v>81067</v>
      </c>
      <c r="B1194" s="148" t="s">
        <v>1214</v>
      </c>
      <c r="C1194" s="149" t="s">
        <v>43</v>
      </c>
      <c r="D1194" s="150">
        <v>1.02</v>
      </c>
      <c r="E1194" s="151">
        <v>3.67</v>
      </c>
      <c r="F1194" s="151">
        <v>4.69</v>
      </c>
    </row>
    <row r="1195" spans="1:6" ht="12.75">
      <c r="A1195" s="147">
        <v>81068</v>
      </c>
      <c r="B1195" s="148" t="s">
        <v>1215</v>
      </c>
      <c r="C1195" s="149" t="s">
        <v>43</v>
      </c>
      <c r="D1195" s="150">
        <v>2.21</v>
      </c>
      <c r="E1195" s="151">
        <v>6.12</v>
      </c>
      <c r="F1195" s="151">
        <v>8.33</v>
      </c>
    </row>
    <row r="1196" spans="1:6" ht="12.75">
      <c r="A1196" s="147">
        <v>81069</v>
      </c>
      <c r="B1196" s="148" t="s">
        <v>1216</v>
      </c>
      <c r="C1196" s="149" t="s">
        <v>43</v>
      </c>
      <c r="D1196" s="150">
        <v>2.39</v>
      </c>
      <c r="E1196" s="151">
        <v>6.12</v>
      </c>
      <c r="F1196" s="151">
        <v>8.51</v>
      </c>
    </row>
    <row r="1197" spans="1:6" ht="12.75">
      <c r="A1197" s="147">
        <v>81070</v>
      </c>
      <c r="B1197" s="148" t="s">
        <v>1217</v>
      </c>
      <c r="C1197" s="149" t="s">
        <v>43</v>
      </c>
      <c r="D1197" s="150">
        <v>6.86</v>
      </c>
      <c r="E1197" s="151">
        <v>6.12</v>
      </c>
      <c r="F1197" s="151">
        <v>12.98</v>
      </c>
    </row>
    <row r="1198" spans="1:6" ht="12.75">
      <c r="A1198" s="147">
        <v>81071</v>
      </c>
      <c r="B1198" s="148" t="s">
        <v>1218</v>
      </c>
      <c r="C1198" s="149" t="s">
        <v>43</v>
      </c>
      <c r="D1198" s="150">
        <v>10</v>
      </c>
      <c r="E1198" s="151">
        <v>7.33</v>
      </c>
      <c r="F1198" s="151">
        <v>17.33</v>
      </c>
    </row>
    <row r="1199" spans="1:6" ht="12.75">
      <c r="A1199" s="147">
        <v>81072</v>
      </c>
      <c r="B1199" s="148" t="s">
        <v>1219</v>
      </c>
      <c r="C1199" s="149" t="s">
        <v>43</v>
      </c>
      <c r="D1199" s="150">
        <v>14.86</v>
      </c>
      <c r="E1199" s="151">
        <v>7.33</v>
      </c>
      <c r="F1199" s="151">
        <v>22.19</v>
      </c>
    </row>
    <row r="1200" spans="1:6" ht="12.75">
      <c r="A1200" s="147">
        <v>81073</v>
      </c>
      <c r="B1200" s="148" t="s">
        <v>1220</v>
      </c>
      <c r="C1200" s="149" t="s">
        <v>43</v>
      </c>
      <c r="D1200" s="150">
        <v>34.17</v>
      </c>
      <c r="E1200" s="151">
        <v>7.33</v>
      </c>
      <c r="F1200" s="151">
        <v>41.5</v>
      </c>
    </row>
    <row r="1201" spans="1:6" ht="12.75">
      <c r="A1201" s="147">
        <v>81083</v>
      </c>
      <c r="B1201" s="148" t="s">
        <v>1221</v>
      </c>
      <c r="C1201" s="149" t="s">
        <v>43</v>
      </c>
      <c r="D1201" s="150">
        <v>2.39</v>
      </c>
      <c r="E1201" s="151">
        <v>6.12</v>
      </c>
      <c r="F1201" s="151">
        <v>8.51</v>
      </c>
    </row>
    <row r="1202" spans="1:6" ht="12.75">
      <c r="A1202" s="147">
        <v>81084</v>
      </c>
      <c r="B1202" s="148" t="s">
        <v>1222</v>
      </c>
      <c r="C1202" s="149" t="s">
        <v>43</v>
      </c>
      <c r="D1202" s="150">
        <v>1.98</v>
      </c>
      <c r="E1202" s="151">
        <v>6.12</v>
      </c>
      <c r="F1202" s="151">
        <v>8.1</v>
      </c>
    </row>
    <row r="1203" spans="1:6" ht="12.75">
      <c r="A1203" s="147">
        <v>81100</v>
      </c>
      <c r="B1203" s="148" t="s">
        <v>1223</v>
      </c>
      <c r="C1203" s="154"/>
      <c r="D1203" s="150">
        <v>0</v>
      </c>
      <c r="E1203" s="151">
        <v>0</v>
      </c>
      <c r="F1203" s="151">
        <v>0</v>
      </c>
    </row>
    <row r="1204" spans="1:6" ht="12.75">
      <c r="A1204" s="147">
        <v>81101</v>
      </c>
      <c r="B1204" s="148" t="s">
        <v>1224</v>
      </c>
      <c r="C1204" s="149" t="s">
        <v>43</v>
      </c>
      <c r="D1204" s="150">
        <v>0.32</v>
      </c>
      <c r="E1204" s="151">
        <v>2.2</v>
      </c>
      <c r="F1204" s="151">
        <v>2.52</v>
      </c>
    </row>
    <row r="1205" spans="1:6" ht="12.75">
      <c r="A1205" s="147">
        <v>81102</v>
      </c>
      <c r="B1205" s="148" t="s">
        <v>1225</v>
      </c>
      <c r="C1205" s="149" t="s">
        <v>43</v>
      </c>
      <c r="D1205" s="150">
        <v>0.46</v>
      </c>
      <c r="E1205" s="151">
        <v>2.2</v>
      </c>
      <c r="F1205" s="151">
        <v>2.66</v>
      </c>
    </row>
    <row r="1206" spans="1:6" ht="12.75">
      <c r="A1206" s="147">
        <v>81103</v>
      </c>
      <c r="B1206" s="148" t="s">
        <v>1226</v>
      </c>
      <c r="C1206" s="149" t="s">
        <v>43</v>
      </c>
      <c r="D1206" s="150">
        <v>1.05</v>
      </c>
      <c r="E1206" s="151">
        <v>2.2</v>
      </c>
      <c r="F1206" s="151">
        <v>3.25</v>
      </c>
    </row>
    <row r="1207" spans="1:6" ht="12.75">
      <c r="A1207" s="147">
        <v>81104</v>
      </c>
      <c r="B1207" s="148" t="s">
        <v>1227</v>
      </c>
      <c r="C1207" s="149" t="s">
        <v>43</v>
      </c>
      <c r="D1207" s="150">
        <v>2.2</v>
      </c>
      <c r="E1207" s="151">
        <v>3.43</v>
      </c>
      <c r="F1207" s="151">
        <v>5.63</v>
      </c>
    </row>
    <row r="1208" spans="1:6" ht="12.75">
      <c r="A1208" s="147">
        <v>81105</v>
      </c>
      <c r="B1208" s="148" t="s">
        <v>1228</v>
      </c>
      <c r="C1208" s="149" t="s">
        <v>43</v>
      </c>
      <c r="D1208" s="150">
        <v>2.5</v>
      </c>
      <c r="E1208" s="151">
        <v>3.43</v>
      </c>
      <c r="F1208" s="151">
        <v>5.93</v>
      </c>
    </row>
    <row r="1209" spans="1:6" ht="12.75">
      <c r="A1209" s="147">
        <v>81106</v>
      </c>
      <c r="B1209" s="148" t="s">
        <v>1229</v>
      </c>
      <c r="C1209" s="149" t="s">
        <v>43</v>
      </c>
      <c r="D1209" s="150">
        <v>6.86</v>
      </c>
      <c r="E1209" s="151">
        <v>3.43</v>
      </c>
      <c r="F1209" s="151">
        <v>10.29</v>
      </c>
    </row>
    <row r="1210" spans="1:6" ht="12.75">
      <c r="A1210" s="147">
        <v>81107</v>
      </c>
      <c r="B1210" s="148" t="s">
        <v>1230</v>
      </c>
      <c r="C1210" s="149" t="s">
        <v>43</v>
      </c>
      <c r="D1210" s="150">
        <v>9.95</v>
      </c>
      <c r="E1210" s="151">
        <v>4.52</v>
      </c>
      <c r="F1210" s="151">
        <v>14.47</v>
      </c>
    </row>
    <row r="1211" spans="1:6" ht="12.75">
      <c r="A1211" s="147">
        <v>81108</v>
      </c>
      <c r="B1211" s="148" t="s">
        <v>1231</v>
      </c>
      <c r="C1211" s="149" t="s">
        <v>43</v>
      </c>
      <c r="D1211" s="150">
        <v>23.95</v>
      </c>
      <c r="E1211" s="151">
        <v>4.52</v>
      </c>
      <c r="F1211" s="151">
        <v>28.47</v>
      </c>
    </row>
    <row r="1212" spans="1:6" ht="12.75">
      <c r="A1212" s="147">
        <v>81109</v>
      </c>
      <c r="B1212" s="148" t="s">
        <v>1232</v>
      </c>
      <c r="C1212" s="149" t="s">
        <v>43</v>
      </c>
      <c r="D1212" s="150">
        <v>36</v>
      </c>
      <c r="E1212" s="151">
        <v>5.62</v>
      </c>
      <c r="F1212" s="151">
        <v>41.62</v>
      </c>
    </row>
    <row r="1213" spans="1:6" ht="12.75">
      <c r="A1213" s="147">
        <v>81120</v>
      </c>
      <c r="B1213" s="148" t="s">
        <v>1233</v>
      </c>
      <c r="C1213" s="149" t="s">
        <v>43</v>
      </c>
      <c r="D1213" s="150">
        <v>0.86</v>
      </c>
      <c r="E1213" s="151">
        <v>2.2</v>
      </c>
      <c r="F1213" s="151">
        <v>3.06</v>
      </c>
    </row>
    <row r="1214" spans="1:6" ht="12.75">
      <c r="A1214" s="147">
        <v>81121</v>
      </c>
      <c r="B1214" s="148" t="s">
        <v>1234</v>
      </c>
      <c r="C1214" s="149" t="s">
        <v>43</v>
      </c>
      <c r="D1214" s="150">
        <v>1.24</v>
      </c>
      <c r="E1214" s="151">
        <v>3.67</v>
      </c>
      <c r="F1214" s="151">
        <v>4.91</v>
      </c>
    </row>
    <row r="1215" spans="1:6" ht="12.75">
      <c r="A1215" s="147">
        <v>81122</v>
      </c>
      <c r="B1215" s="148" t="s">
        <v>1235</v>
      </c>
      <c r="C1215" s="149" t="s">
        <v>43</v>
      </c>
      <c r="D1215" s="150">
        <v>2.12</v>
      </c>
      <c r="E1215" s="151">
        <v>2.2</v>
      </c>
      <c r="F1215" s="151">
        <v>4.32</v>
      </c>
    </row>
    <row r="1216" spans="1:6" ht="12.75">
      <c r="A1216" s="147">
        <v>81130</v>
      </c>
      <c r="B1216" s="148" t="s">
        <v>1236</v>
      </c>
      <c r="C1216" s="149" t="s">
        <v>43</v>
      </c>
      <c r="D1216" s="150">
        <v>0.79</v>
      </c>
      <c r="E1216" s="151">
        <v>3.67</v>
      </c>
      <c r="F1216" s="151">
        <v>4.46</v>
      </c>
    </row>
    <row r="1217" spans="1:6" ht="12.75">
      <c r="A1217" s="147">
        <v>81131</v>
      </c>
      <c r="B1217" s="148" t="s">
        <v>1237</v>
      </c>
      <c r="C1217" s="149" t="s">
        <v>43</v>
      </c>
      <c r="D1217" s="150">
        <v>0.85</v>
      </c>
      <c r="E1217" s="151">
        <v>3.67</v>
      </c>
      <c r="F1217" s="151">
        <v>4.52</v>
      </c>
    </row>
    <row r="1218" spans="1:6" ht="12.75">
      <c r="A1218" s="147">
        <v>81132</v>
      </c>
      <c r="B1218" s="148" t="s">
        <v>1238</v>
      </c>
      <c r="C1218" s="149" t="s">
        <v>43</v>
      </c>
      <c r="D1218" s="150">
        <v>2.66</v>
      </c>
      <c r="E1218" s="151">
        <v>3.67</v>
      </c>
      <c r="F1218" s="151">
        <v>6.33</v>
      </c>
    </row>
    <row r="1219" spans="1:6" ht="12.75">
      <c r="A1219" s="147">
        <v>81133</v>
      </c>
      <c r="B1219" s="148" t="s">
        <v>1239</v>
      </c>
      <c r="C1219" s="149" t="s">
        <v>43</v>
      </c>
      <c r="D1219" s="150">
        <v>5.28</v>
      </c>
      <c r="E1219" s="151">
        <v>6.12</v>
      </c>
      <c r="F1219" s="151">
        <v>11.4</v>
      </c>
    </row>
    <row r="1220" spans="1:6" ht="12.75">
      <c r="A1220" s="147">
        <v>81134</v>
      </c>
      <c r="B1220" s="148" t="s">
        <v>1240</v>
      </c>
      <c r="C1220" s="149" t="s">
        <v>43</v>
      </c>
      <c r="D1220" s="150">
        <v>9.79</v>
      </c>
      <c r="E1220" s="151">
        <v>6.12</v>
      </c>
      <c r="F1220" s="151">
        <v>15.91</v>
      </c>
    </row>
    <row r="1221" spans="1:6" ht="12.75">
      <c r="A1221" s="147">
        <v>81144</v>
      </c>
      <c r="B1221" s="148" t="s">
        <v>1241</v>
      </c>
      <c r="C1221" s="149" t="s">
        <v>43</v>
      </c>
      <c r="D1221" s="150">
        <v>3.4</v>
      </c>
      <c r="E1221" s="151">
        <v>2.2</v>
      </c>
      <c r="F1221" s="151">
        <v>5.6</v>
      </c>
    </row>
    <row r="1222" spans="1:6" ht="12.75">
      <c r="A1222" s="147">
        <v>81145</v>
      </c>
      <c r="B1222" s="148" t="s">
        <v>1242</v>
      </c>
      <c r="C1222" s="149" t="s">
        <v>43</v>
      </c>
      <c r="D1222" s="150">
        <v>2.7</v>
      </c>
      <c r="E1222" s="151">
        <v>2.2</v>
      </c>
      <c r="F1222" s="151">
        <v>4.9</v>
      </c>
    </row>
    <row r="1223" spans="1:6" ht="12.75">
      <c r="A1223" s="147">
        <v>81146</v>
      </c>
      <c r="B1223" s="148" t="s">
        <v>1243</v>
      </c>
      <c r="C1223" s="149" t="s">
        <v>43</v>
      </c>
      <c r="D1223" s="150">
        <v>4.88</v>
      </c>
      <c r="E1223" s="151">
        <v>2.2</v>
      </c>
      <c r="F1223" s="151">
        <v>7.08</v>
      </c>
    </row>
    <row r="1224" spans="1:6" ht="12.75">
      <c r="A1224" s="147">
        <v>81160</v>
      </c>
      <c r="B1224" s="148" t="s">
        <v>1244</v>
      </c>
      <c r="C1224" s="154"/>
      <c r="D1224" s="150">
        <v>0</v>
      </c>
      <c r="E1224" s="151">
        <v>0</v>
      </c>
      <c r="F1224" s="151">
        <v>0</v>
      </c>
    </row>
    <row r="1225" spans="1:6" ht="12.75">
      <c r="A1225" s="147">
        <v>81161</v>
      </c>
      <c r="B1225" s="148" t="s">
        <v>1245</v>
      </c>
      <c r="C1225" s="149" t="s">
        <v>43</v>
      </c>
      <c r="D1225" s="150">
        <v>0.26</v>
      </c>
      <c r="E1225" s="151">
        <v>2.2</v>
      </c>
      <c r="F1225" s="151">
        <v>2.46</v>
      </c>
    </row>
    <row r="1226" spans="1:6" ht="12.75">
      <c r="A1226" s="147">
        <v>81162</v>
      </c>
      <c r="B1226" s="148" t="s">
        <v>1246</v>
      </c>
      <c r="C1226" s="149" t="s">
        <v>43</v>
      </c>
      <c r="D1226" s="150">
        <v>0.47</v>
      </c>
      <c r="E1226" s="151">
        <v>2.2</v>
      </c>
      <c r="F1226" s="151">
        <v>2.67</v>
      </c>
    </row>
    <row r="1227" spans="1:6" ht="12.75">
      <c r="A1227" s="147">
        <v>81163</v>
      </c>
      <c r="B1227" s="148" t="s">
        <v>1247</v>
      </c>
      <c r="C1227" s="149" t="s">
        <v>43</v>
      </c>
      <c r="D1227" s="150">
        <v>0.98</v>
      </c>
      <c r="E1227" s="151">
        <v>3.43</v>
      </c>
      <c r="F1227" s="151">
        <v>4.41</v>
      </c>
    </row>
    <row r="1228" spans="1:6" ht="12.75">
      <c r="A1228" s="147">
        <v>81164</v>
      </c>
      <c r="B1228" s="148" t="s">
        <v>1248</v>
      </c>
      <c r="C1228" s="149" t="s">
        <v>43</v>
      </c>
      <c r="D1228" s="150">
        <v>1.96</v>
      </c>
      <c r="E1228" s="151">
        <v>3.43</v>
      </c>
      <c r="F1228" s="151">
        <v>5.39</v>
      </c>
    </row>
    <row r="1229" spans="1:6" ht="12.75">
      <c r="A1229" s="147">
        <v>81165</v>
      </c>
      <c r="B1229" s="148" t="s">
        <v>1249</v>
      </c>
      <c r="C1229" s="149" t="s">
        <v>43</v>
      </c>
      <c r="D1229" s="150">
        <v>2.79</v>
      </c>
      <c r="E1229" s="151">
        <v>3.43</v>
      </c>
      <c r="F1229" s="151">
        <v>6.22</v>
      </c>
    </row>
    <row r="1230" spans="1:6" ht="12.75">
      <c r="A1230" s="147">
        <v>81166</v>
      </c>
      <c r="B1230" s="148" t="s">
        <v>1250</v>
      </c>
      <c r="C1230" s="149" t="s">
        <v>43</v>
      </c>
      <c r="D1230" s="150">
        <v>8.2</v>
      </c>
      <c r="E1230" s="151">
        <v>4.64</v>
      </c>
      <c r="F1230" s="151">
        <v>12.84</v>
      </c>
    </row>
    <row r="1231" spans="1:6" ht="12.75">
      <c r="A1231" s="147">
        <v>81167</v>
      </c>
      <c r="B1231" s="148" t="s">
        <v>1251</v>
      </c>
      <c r="C1231" s="149" t="s">
        <v>43</v>
      </c>
      <c r="D1231" s="150">
        <v>6.6</v>
      </c>
      <c r="E1231" s="151">
        <v>4.64</v>
      </c>
      <c r="F1231" s="151">
        <v>11.24</v>
      </c>
    </row>
    <row r="1232" spans="1:6" ht="12.75">
      <c r="A1232" s="147">
        <v>81168</v>
      </c>
      <c r="B1232" s="148" t="s">
        <v>1252</v>
      </c>
      <c r="C1232" s="149" t="s">
        <v>43</v>
      </c>
      <c r="D1232" s="150">
        <v>34.5</v>
      </c>
      <c r="E1232" s="151">
        <v>5.62</v>
      </c>
      <c r="F1232" s="151">
        <v>40.12</v>
      </c>
    </row>
    <row r="1233" spans="1:6" ht="12.75">
      <c r="A1233" s="147">
        <v>81175</v>
      </c>
      <c r="B1233" s="148" t="s">
        <v>1253</v>
      </c>
      <c r="C1233" s="149" t="s">
        <v>43</v>
      </c>
      <c r="D1233" s="150">
        <v>1.2</v>
      </c>
      <c r="E1233" s="151">
        <v>2.2</v>
      </c>
      <c r="F1233" s="151">
        <v>3.4</v>
      </c>
    </row>
    <row r="1234" spans="1:6" ht="12.75">
      <c r="A1234" s="147">
        <v>81176</v>
      </c>
      <c r="B1234" s="148" t="s">
        <v>1254</v>
      </c>
      <c r="C1234" s="149" t="s">
        <v>43</v>
      </c>
      <c r="D1234" s="150">
        <v>1.8</v>
      </c>
      <c r="E1234" s="151">
        <v>3.43</v>
      </c>
      <c r="F1234" s="151">
        <v>5.23</v>
      </c>
    </row>
    <row r="1235" spans="1:6" ht="12.75">
      <c r="A1235" s="147">
        <v>81177</v>
      </c>
      <c r="B1235" s="148" t="s">
        <v>1255</v>
      </c>
      <c r="C1235" s="149" t="s">
        <v>43</v>
      </c>
      <c r="D1235" s="150">
        <v>1.98</v>
      </c>
      <c r="E1235" s="151">
        <v>3.43</v>
      </c>
      <c r="F1235" s="151">
        <v>5.41</v>
      </c>
    </row>
    <row r="1236" spans="1:6" ht="12.75">
      <c r="A1236" s="147">
        <v>81178</v>
      </c>
      <c r="B1236" s="148" t="s">
        <v>1256</v>
      </c>
      <c r="C1236" s="149" t="s">
        <v>43</v>
      </c>
      <c r="D1236" s="150">
        <v>1.95</v>
      </c>
      <c r="E1236" s="151">
        <v>3.43</v>
      </c>
      <c r="F1236" s="151">
        <v>5.38</v>
      </c>
    </row>
    <row r="1237" spans="1:6" ht="12.75">
      <c r="A1237" s="147">
        <v>81179</v>
      </c>
      <c r="B1237" s="148" t="s">
        <v>1257</v>
      </c>
      <c r="C1237" s="149" t="s">
        <v>43</v>
      </c>
      <c r="D1237" s="150">
        <v>2.4</v>
      </c>
      <c r="E1237" s="151">
        <v>3.43</v>
      </c>
      <c r="F1237" s="151">
        <v>5.83</v>
      </c>
    </row>
    <row r="1238" spans="1:6" ht="12.75">
      <c r="A1238" s="147">
        <v>81180</v>
      </c>
      <c r="B1238" s="148" t="s">
        <v>1258</v>
      </c>
      <c r="C1238" s="149" t="s">
        <v>43</v>
      </c>
      <c r="D1238" s="150">
        <v>2.75</v>
      </c>
      <c r="E1238" s="151">
        <v>3.43</v>
      </c>
      <c r="F1238" s="151">
        <v>6.18</v>
      </c>
    </row>
    <row r="1239" spans="1:6" ht="12.75">
      <c r="A1239" s="147">
        <v>81181</v>
      </c>
      <c r="B1239" s="148" t="s">
        <v>1259</v>
      </c>
      <c r="C1239" s="149" t="s">
        <v>43</v>
      </c>
      <c r="D1239" s="150">
        <v>4.1</v>
      </c>
      <c r="E1239" s="151">
        <v>3.43</v>
      </c>
      <c r="F1239" s="151">
        <v>7.53</v>
      </c>
    </row>
    <row r="1240" spans="1:6" ht="12.75">
      <c r="A1240" s="147">
        <v>81182</v>
      </c>
      <c r="B1240" s="148" t="s">
        <v>1260</v>
      </c>
      <c r="C1240" s="149" t="s">
        <v>43</v>
      </c>
      <c r="D1240" s="150">
        <v>6.08</v>
      </c>
      <c r="E1240" s="151">
        <v>3.43</v>
      </c>
      <c r="F1240" s="151">
        <v>9.51</v>
      </c>
    </row>
    <row r="1241" spans="1:6" ht="12.75">
      <c r="A1241" s="147">
        <v>81183</v>
      </c>
      <c r="B1241" s="148" t="s">
        <v>1261</v>
      </c>
      <c r="C1241" s="149" t="s">
        <v>43</v>
      </c>
      <c r="D1241" s="150">
        <v>5.9</v>
      </c>
      <c r="E1241" s="151">
        <v>4.64</v>
      </c>
      <c r="F1241" s="151">
        <v>10.54</v>
      </c>
    </row>
    <row r="1242" spans="1:6" ht="12.75">
      <c r="A1242" s="147">
        <v>81184</v>
      </c>
      <c r="B1242" s="148" t="s">
        <v>1262</v>
      </c>
      <c r="C1242" s="149" t="s">
        <v>43</v>
      </c>
      <c r="D1242" s="150">
        <v>6.6</v>
      </c>
      <c r="E1242" s="151">
        <v>4.64</v>
      </c>
      <c r="F1242" s="151">
        <v>11.24</v>
      </c>
    </row>
    <row r="1243" spans="1:6" ht="12.75">
      <c r="A1243" s="147">
        <v>81200</v>
      </c>
      <c r="B1243" s="148" t="s">
        <v>1263</v>
      </c>
      <c r="C1243" s="154"/>
      <c r="D1243" s="150">
        <v>0</v>
      </c>
      <c r="E1243" s="151">
        <v>0</v>
      </c>
      <c r="F1243" s="151">
        <v>0</v>
      </c>
    </row>
    <row r="1244" spans="1:6" ht="12.75">
      <c r="A1244" s="147">
        <v>81201</v>
      </c>
      <c r="B1244" s="148" t="s">
        <v>1264</v>
      </c>
      <c r="C1244" s="149" t="s">
        <v>43</v>
      </c>
      <c r="D1244" s="150">
        <v>0.5</v>
      </c>
      <c r="E1244" s="151">
        <v>4.89</v>
      </c>
      <c r="F1244" s="151">
        <v>5.39</v>
      </c>
    </row>
    <row r="1245" spans="1:6" ht="12.75">
      <c r="A1245" s="147">
        <v>81202</v>
      </c>
      <c r="B1245" s="148" t="s">
        <v>1265</v>
      </c>
      <c r="C1245" s="149" t="s">
        <v>43</v>
      </c>
      <c r="D1245" s="150">
        <v>0.8</v>
      </c>
      <c r="E1245" s="151">
        <v>4.89</v>
      </c>
      <c r="F1245" s="151">
        <v>5.69</v>
      </c>
    </row>
    <row r="1246" spans="1:6" ht="12.75">
      <c r="A1246" s="147">
        <v>81203</v>
      </c>
      <c r="B1246" s="148" t="s">
        <v>1266</v>
      </c>
      <c r="C1246" s="149" t="s">
        <v>43</v>
      </c>
      <c r="D1246" s="150">
        <v>1.13</v>
      </c>
      <c r="E1246" s="151">
        <v>4.89</v>
      </c>
      <c r="F1246" s="151">
        <v>6.02</v>
      </c>
    </row>
    <row r="1247" spans="1:6" ht="12.75">
      <c r="A1247" s="147">
        <v>81204</v>
      </c>
      <c r="B1247" s="148" t="s">
        <v>1267</v>
      </c>
      <c r="C1247" s="149" t="s">
        <v>43</v>
      </c>
      <c r="D1247" s="150">
        <v>3.4</v>
      </c>
      <c r="E1247" s="151">
        <v>8.55</v>
      </c>
      <c r="F1247" s="151">
        <v>11.95</v>
      </c>
    </row>
    <row r="1248" spans="1:6" ht="12.75">
      <c r="A1248" s="147">
        <v>81205</v>
      </c>
      <c r="B1248" s="148" t="s">
        <v>1268</v>
      </c>
      <c r="C1248" s="149" t="s">
        <v>43</v>
      </c>
      <c r="D1248" s="150">
        <v>3.51</v>
      </c>
      <c r="E1248" s="151">
        <v>8.55</v>
      </c>
      <c r="F1248" s="151">
        <v>12.06</v>
      </c>
    </row>
    <row r="1249" spans="1:6" ht="12.75">
      <c r="A1249" s="147">
        <v>81206</v>
      </c>
      <c r="B1249" s="148" t="s">
        <v>1269</v>
      </c>
      <c r="C1249" s="149" t="s">
        <v>43</v>
      </c>
      <c r="D1249" s="150">
        <v>7.7</v>
      </c>
      <c r="E1249" s="151">
        <v>8.55</v>
      </c>
      <c r="F1249" s="151">
        <v>16.25</v>
      </c>
    </row>
    <row r="1250" spans="1:6" ht="12.75">
      <c r="A1250" s="147">
        <v>81207</v>
      </c>
      <c r="B1250" s="148" t="s">
        <v>1270</v>
      </c>
      <c r="C1250" s="149" t="s">
        <v>43</v>
      </c>
      <c r="D1250" s="150">
        <v>13</v>
      </c>
      <c r="E1250" s="151">
        <v>9.77</v>
      </c>
      <c r="F1250" s="151">
        <v>22.77</v>
      </c>
    </row>
    <row r="1251" spans="1:6" ht="12.75">
      <c r="A1251" s="147">
        <v>81208</v>
      </c>
      <c r="B1251" s="148" t="s">
        <v>1271</v>
      </c>
      <c r="C1251" s="149" t="s">
        <v>43</v>
      </c>
      <c r="D1251" s="150">
        <v>25</v>
      </c>
      <c r="E1251" s="151">
        <v>9.77</v>
      </c>
      <c r="F1251" s="151">
        <v>34.77</v>
      </c>
    </row>
    <row r="1252" spans="1:6" ht="12.75">
      <c r="A1252" s="147">
        <v>81209</v>
      </c>
      <c r="B1252" s="148" t="s">
        <v>1272</v>
      </c>
      <c r="C1252" s="149" t="s">
        <v>43</v>
      </c>
      <c r="D1252" s="150">
        <v>30</v>
      </c>
      <c r="E1252" s="151">
        <v>12.22</v>
      </c>
      <c r="F1252" s="151">
        <v>42.22</v>
      </c>
    </row>
    <row r="1253" spans="1:6" ht="12.75">
      <c r="A1253" s="147">
        <v>81230</v>
      </c>
      <c r="B1253" s="148" t="s">
        <v>1273</v>
      </c>
      <c r="C1253" s="154"/>
      <c r="D1253" s="150">
        <v>0</v>
      </c>
      <c r="E1253" s="151">
        <v>0</v>
      </c>
      <c r="F1253" s="151">
        <v>0</v>
      </c>
    </row>
    <row r="1254" spans="1:6" ht="12.75">
      <c r="A1254" s="147">
        <v>81231</v>
      </c>
      <c r="B1254" s="148" t="s">
        <v>1274</v>
      </c>
      <c r="C1254" s="149" t="s">
        <v>43</v>
      </c>
      <c r="D1254" s="150">
        <v>0.72</v>
      </c>
      <c r="E1254" s="151">
        <v>2.2</v>
      </c>
      <c r="F1254" s="151">
        <v>2.92</v>
      </c>
    </row>
    <row r="1255" spans="1:6" ht="12.75">
      <c r="A1255" s="147">
        <v>81232</v>
      </c>
      <c r="B1255" s="148" t="s">
        <v>1275</v>
      </c>
      <c r="C1255" s="149" t="s">
        <v>43</v>
      </c>
      <c r="D1255" s="150">
        <v>1.21</v>
      </c>
      <c r="E1255" s="151">
        <v>2.2</v>
      </c>
      <c r="F1255" s="151">
        <v>3.41</v>
      </c>
    </row>
    <row r="1256" spans="1:6" ht="12.75">
      <c r="A1256" s="147">
        <v>81233</v>
      </c>
      <c r="B1256" s="148" t="s">
        <v>1276</v>
      </c>
      <c r="C1256" s="149" t="s">
        <v>43</v>
      </c>
      <c r="D1256" s="150">
        <v>1.86</v>
      </c>
      <c r="E1256" s="151">
        <v>2.2</v>
      </c>
      <c r="F1256" s="151">
        <v>4.06</v>
      </c>
    </row>
    <row r="1257" spans="1:6" ht="12.75">
      <c r="A1257" s="147">
        <v>81234</v>
      </c>
      <c r="B1257" s="148" t="s">
        <v>1277</v>
      </c>
      <c r="C1257" s="149" t="s">
        <v>43</v>
      </c>
      <c r="D1257" s="150">
        <v>6.98</v>
      </c>
      <c r="E1257" s="151">
        <v>3.43</v>
      </c>
      <c r="F1257" s="151">
        <v>10.41</v>
      </c>
    </row>
    <row r="1258" spans="1:6" ht="12.75">
      <c r="A1258" s="147">
        <v>81235</v>
      </c>
      <c r="B1258" s="148" t="s">
        <v>1278</v>
      </c>
      <c r="C1258" s="149" t="s">
        <v>43</v>
      </c>
      <c r="D1258" s="150">
        <v>7.09</v>
      </c>
      <c r="E1258" s="151">
        <v>3.43</v>
      </c>
      <c r="F1258" s="151">
        <v>10.52</v>
      </c>
    </row>
    <row r="1259" spans="1:6" ht="12.75">
      <c r="A1259" s="147">
        <v>81236</v>
      </c>
      <c r="B1259" s="148" t="s">
        <v>1279</v>
      </c>
      <c r="C1259" s="149" t="s">
        <v>43</v>
      </c>
      <c r="D1259" s="150">
        <v>9.9</v>
      </c>
      <c r="E1259" s="151">
        <v>3.43</v>
      </c>
      <c r="F1259" s="151">
        <v>13.33</v>
      </c>
    </row>
    <row r="1260" spans="1:6" ht="12.75">
      <c r="A1260" s="147">
        <v>81250</v>
      </c>
      <c r="B1260" s="148" t="s">
        <v>1280</v>
      </c>
      <c r="C1260" s="149" t="s">
        <v>43</v>
      </c>
      <c r="D1260" s="150">
        <v>0.74</v>
      </c>
      <c r="E1260" s="151">
        <v>1.1</v>
      </c>
      <c r="F1260" s="151">
        <v>1.84</v>
      </c>
    </row>
    <row r="1261" spans="1:6" ht="12.75">
      <c r="A1261" s="147">
        <v>81251</v>
      </c>
      <c r="B1261" s="148" t="s">
        <v>1281</v>
      </c>
      <c r="C1261" s="149" t="s">
        <v>43</v>
      </c>
      <c r="D1261" s="150">
        <v>0.75</v>
      </c>
      <c r="E1261" s="151">
        <v>1.1</v>
      </c>
      <c r="F1261" s="151">
        <v>1.85</v>
      </c>
    </row>
    <row r="1262" spans="1:6" ht="12.75">
      <c r="A1262" s="147">
        <v>81252</v>
      </c>
      <c r="B1262" s="148" t="s">
        <v>1282</v>
      </c>
      <c r="C1262" s="149" t="s">
        <v>43</v>
      </c>
      <c r="D1262" s="150">
        <v>1.27</v>
      </c>
      <c r="E1262" s="151">
        <v>1.1</v>
      </c>
      <c r="F1262" s="151">
        <v>2.37</v>
      </c>
    </row>
    <row r="1263" spans="1:6" ht="12.75">
      <c r="A1263" s="147">
        <v>81253</v>
      </c>
      <c r="B1263" s="148" t="s">
        <v>1283</v>
      </c>
      <c r="C1263" s="149" t="s">
        <v>43</v>
      </c>
      <c r="D1263" s="150">
        <v>2.26</v>
      </c>
      <c r="E1263" s="151">
        <v>1.71</v>
      </c>
      <c r="F1263" s="151">
        <v>3.97</v>
      </c>
    </row>
    <row r="1264" spans="1:6" ht="12.75">
      <c r="A1264" s="147">
        <v>81254</v>
      </c>
      <c r="B1264" s="148" t="s">
        <v>1284</v>
      </c>
      <c r="C1264" s="149" t="s">
        <v>43</v>
      </c>
      <c r="D1264" s="150">
        <v>3.28</v>
      </c>
      <c r="E1264" s="151">
        <v>3.43</v>
      </c>
      <c r="F1264" s="151">
        <v>6.71</v>
      </c>
    </row>
    <row r="1265" spans="1:6" ht="12.75">
      <c r="A1265" s="147">
        <v>81255</v>
      </c>
      <c r="B1265" s="148" t="s">
        <v>1285</v>
      </c>
      <c r="C1265" s="149" t="s">
        <v>43</v>
      </c>
      <c r="D1265" s="150">
        <v>6.37</v>
      </c>
      <c r="E1265" s="151">
        <v>3.43</v>
      </c>
      <c r="F1265" s="151">
        <v>9.8</v>
      </c>
    </row>
    <row r="1266" spans="1:6" ht="12.75" customHeight="1">
      <c r="A1266" s="142" t="s">
        <v>27</v>
      </c>
      <c r="B1266" s="142" t="s">
        <v>28</v>
      </c>
      <c r="C1266" s="143" t="s">
        <v>29</v>
      </c>
      <c r="D1266" s="144" t="s">
        <v>30</v>
      </c>
      <c r="E1266" s="145" t="s">
        <v>31</v>
      </c>
      <c r="F1266" s="145" t="s">
        <v>32</v>
      </c>
    </row>
    <row r="1267" spans="1:6" ht="12.75">
      <c r="A1267" s="147">
        <v>81256</v>
      </c>
      <c r="B1267" s="148" t="s">
        <v>1286</v>
      </c>
      <c r="C1267" s="149" t="s">
        <v>43</v>
      </c>
      <c r="D1267" s="150">
        <v>11.71</v>
      </c>
      <c r="E1267" s="151">
        <v>4.64</v>
      </c>
      <c r="F1267" s="151">
        <v>16.35</v>
      </c>
    </row>
    <row r="1268" spans="1:6" ht="12.75">
      <c r="A1268" s="147">
        <v>81257</v>
      </c>
      <c r="B1268" s="148" t="s">
        <v>1287</v>
      </c>
      <c r="C1268" s="149" t="s">
        <v>43</v>
      </c>
      <c r="D1268" s="150">
        <v>27.76</v>
      </c>
      <c r="E1268" s="151">
        <v>4.52</v>
      </c>
      <c r="F1268" s="151">
        <v>32.28</v>
      </c>
    </row>
    <row r="1269" spans="1:6" ht="12.75">
      <c r="A1269" s="147">
        <v>81258</v>
      </c>
      <c r="B1269" s="148" t="s">
        <v>1288</v>
      </c>
      <c r="C1269" s="149" t="s">
        <v>43</v>
      </c>
      <c r="D1269" s="150">
        <v>36.81</v>
      </c>
      <c r="E1269" s="151">
        <v>5.62</v>
      </c>
      <c r="F1269" s="151">
        <v>42.43</v>
      </c>
    </row>
    <row r="1270" spans="1:6" ht="12.75">
      <c r="A1270" s="147">
        <v>81300</v>
      </c>
      <c r="B1270" s="148" t="s">
        <v>1289</v>
      </c>
      <c r="C1270" s="154"/>
      <c r="D1270" s="150">
        <v>0</v>
      </c>
      <c r="E1270" s="151">
        <v>0</v>
      </c>
      <c r="F1270" s="151">
        <v>0</v>
      </c>
    </row>
    <row r="1271" spans="1:6" ht="12.75">
      <c r="A1271" s="147">
        <v>81301</v>
      </c>
      <c r="B1271" s="148" t="s">
        <v>1290</v>
      </c>
      <c r="C1271" s="149" t="s">
        <v>43</v>
      </c>
      <c r="D1271" s="150">
        <v>0.52</v>
      </c>
      <c r="E1271" s="151">
        <v>4.4</v>
      </c>
      <c r="F1271" s="151">
        <v>4.92</v>
      </c>
    </row>
    <row r="1272" spans="1:6" ht="12.75">
      <c r="A1272" s="147">
        <v>81302</v>
      </c>
      <c r="B1272" s="148" t="s">
        <v>1291</v>
      </c>
      <c r="C1272" s="149" t="s">
        <v>43</v>
      </c>
      <c r="D1272" s="150">
        <v>1</v>
      </c>
      <c r="E1272" s="151">
        <v>4.4</v>
      </c>
      <c r="F1272" s="151">
        <v>5.4</v>
      </c>
    </row>
    <row r="1273" spans="1:6" ht="12.75">
      <c r="A1273" s="147">
        <v>81303</v>
      </c>
      <c r="B1273" s="148" t="s">
        <v>1292</v>
      </c>
      <c r="C1273" s="149" t="s">
        <v>43</v>
      </c>
      <c r="D1273" s="150">
        <v>2.6</v>
      </c>
      <c r="E1273" s="151">
        <v>4.4</v>
      </c>
      <c r="F1273" s="151">
        <v>7</v>
      </c>
    </row>
    <row r="1274" spans="1:6" ht="12.75">
      <c r="A1274" s="147">
        <v>81304</v>
      </c>
      <c r="B1274" s="148" t="s">
        <v>1293</v>
      </c>
      <c r="C1274" s="149" t="s">
        <v>43</v>
      </c>
      <c r="D1274" s="150">
        <v>2.91</v>
      </c>
      <c r="E1274" s="151">
        <v>6.84</v>
      </c>
      <c r="F1274" s="151">
        <v>9.75</v>
      </c>
    </row>
    <row r="1275" spans="1:6" ht="12.75">
      <c r="A1275" s="147">
        <v>81305</v>
      </c>
      <c r="B1275" s="148" t="s">
        <v>1294</v>
      </c>
      <c r="C1275" s="149" t="s">
        <v>43</v>
      </c>
      <c r="D1275" s="150">
        <v>4.5</v>
      </c>
      <c r="E1275" s="151">
        <v>6.84</v>
      </c>
      <c r="F1275" s="151">
        <v>11.34</v>
      </c>
    </row>
    <row r="1276" spans="1:6" ht="12.75">
      <c r="A1276" s="147">
        <v>81306</v>
      </c>
      <c r="B1276" s="148" t="s">
        <v>1295</v>
      </c>
      <c r="C1276" s="149" t="s">
        <v>43</v>
      </c>
      <c r="D1276" s="150">
        <v>15.55</v>
      </c>
      <c r="E1276" s="151">
        <v>6.84</v>
      </c>
      <c r="F1276" s="151">
        <v>22.39</v>
      </c>
    </row>
    <row r="1277" spans="1:6" ht="12.75">
      <c r="A1277" s="147">
        <v>81307</v>
      </c>
      <c r="B1277" s="148" t="s">
        <v>1296</v>
      </c>
      <c r="C1277" s="149" t="s">
        <v>43</v>
      </c>
      <c r="D1277" s="150">
        <v>32.5</v>
      </c>
      <c r="E1277" s="151">
        <v>9.05</v>
      </c>
      <c r="F1277" s="151">
        <v>41.55</v>
      </c>
    </row>
    <row r="1278" spans="1:6" ht="12.75">
      <c r="A1278" s="147">
        <v>81308</v>
      </c>
      <c r="B1278" s="148" t="s">
        <v>1297</v>
      </c>
      <c r="C1278" s="149" t="s">
        <v>43</v>
      </c>
      <c r="D1278" s="150">
        <v>34</v>
      </c>
      <c r="E1278" s="151">
        <v>9.05</v>
      </c>
      <c r="F1278" s="151">
        <v>43.05</v>
      </c>
    </row>
    <row r="1279" spans="1:6" ht="12.75">
      <c r="A1279" s="147">
        <v>81309</v>
      </c>
      <c r="B1279" s="148" t="s">
        <v>1298</v>
      </c>
      <c r="C1279" s="149" t="s">
        <v>43</v>
      </c>
      <c r="D1279" s="150">
        <v>104.15</v>
      </c>
      <c r="E1279" s="151">
        <v>11</v>
      </c>
      <c r="F1279" s="151">
        <v>115.15</v>
      </c>
    </row>
    <row r="1280" spans="1:6" ht="12.75">
      <c r="A1280" s="147">
        <v>81320</v>
      </c>
      <c r="B1280" s="148" t="s">
        <v>1299</v>
      </c>
      <c r="C1280" s="149" t="s">
        <v>43</v>
      </c>
      <c r="D1280" s="150">
        <v>0.36</v>
      </c>
      <c r="E1280" s="151">
        <v>4.4</v>
      </c>
      <c r="F1280" s="151">
        <v>4.76</v>
      </c>
    </row>
    <row r="1281" spans="1:6" ht="12.75">
      <c r="A1281" s="147">
        <v>81321</v>
      </c>
      <c r="B1281" s="148" t="s">
        <v>1300</v>
      </c>
      <c r="C1281" s="149" t="s">
        <v>43</v>
      </c>
      <c r="D1281" s="150">
        <v>0.52</v>
      </c>
      <c r="E1281" s="151">
        <v>4.4</v>
      </c>
      <c r="F1281" s="151">
        <v>4.92</v>
      </c>
    </row>
    <row r="1282" spans="1:6" ht="12.75">
      <c r="A1282" s="147">
        <v>81322</v>
      </c>
      <c r="B1282" s="148" t="s">
        <v>1301</v>
      </c>
      <c r="C1282" s="149" t="s">
        <v>43</v>
      </c>
      <c r="D1282" s="150">
        <v>1.3</v>
      </c>
      <c r="E1282" s="151">
        <v>4.4</v>
      </c>
      <c r="F1282" s="151">
        <v>5.7</v>
      </c>
    </row>
    <row r="1283" spans="1:6" ht="12.75">
      <c r="A1283" s="147">
        <v>81323</v>
      </c>
      <c r="B1283" s="148" t="s">
        <v>1302</v>
      </c>
      <c r="C1283" s="149" t="s">
        <v>43</v>
      </c>
      <c r="D1283" s="150">
        <v>3.2</v>
      </c>
      <c r="E1283" s="151">
        <v>6.84</v>
      </c>
      <c r="F1283" s="151">
        <v>10.04</v>
      </c>
    </row>
    <row r="1284" spans="1:6" ht="12.75">
      <c r="A1284" s="147">
        <v>81324</v>
      </c>
      <c r="B1284" s="148" t="s">
        <v>1303</v>
      </c>
      <c r="C1284" s="149" t="s">
        <v>43</v>
      </c>
      <c r="D1284" s="150">
        <v>3.8</v>
      </c>
      <c r="E1284" s="151">
        <v>6.84</v>
      </c>
      <c r="F1284" s="151">
        <v>10.64</v>
      </c>
    </row>
    <row r="1285" spans="1:6" ht="12.75">
      <c r="A1285" s="147">
        <v>81325</v>
      </c>
      <c r="B1285" s="148" t="s">
        <v>1304</v>
      </c>
      <c r="C1285" s="149" t="s">
        <v>43</v>
      </c>
      <c r="D1285" s="150">
        <v>16.09</v>
      </c>
      <c r="E1285" s="151">
        <v>6.84</v>
      </c>
      <c r="F1285" s="151">
        <v>22.93</v>
      </c>
    </row>
    <row r="1286" spans="1:6" ht="12.75">
      <c r="A1286" s="147">
        <v>81326</v>
      </c>
      <c r="B1286" s="148" t="s">
        <v>1305</v>
      </c>
      <c r="C1286" s="149" t="s">
        <v>43</v>
      </c>
      <c r="D1286" s="150">
        <v>51</v>
      </c>
      <c r="E1286" s="151">
        <v>9.05</v>
      </c>
      <c r="F1286" s="151">
        <v>60.05</v>
      </c>
    </row>
    <row r="1287" spans="1:6" ht="12.75">
      <c r="A1287" s="147">
        <v>81327</v>
      </c>
      <c r="B1287" s="148" t="s">
        <v>1306</v>
      </c>
      <c r="C1287" s="149" t="s">
        <v>43</v>
      </c>
      <c r="D1287" s="150">
        <v>54.6</v>
      </c>
      <c r="E1287" s="151">
        <v>9.05</v>
      </c>
      <c r="F1287" s="151">
        <v>63.65</v>
      </c>
    </row>
    <row r="1288" spans="1:6" ht="12.75">
      <c r="A1288" s="147">
        <v>81328</v>
      </c>
      <c r="B1288" s="148" t="s">
        <v>1307</v>
      </c>
      <c r="C1288" s="149" t="s">
        <v>43</v>
      </c>
      <c r="D1288" s="150">
        <v>107</v>
      </c>
      <c r="E1288" s="151">
        <v>11</v>
      </c>
      <c r="F1288" s="151">
        <v>118</v>
      </c>
    </row>
    <row r="1289" spans="1:6" ht="12.75">
      <c r="A1289" s="147">
        <v>81340</v>
      </c>
      <c r="B1289" s="148" t="s">
        <v>1308</v>
      </c>
      <c r="C1289" s="149" t="s">
        <v>43</v>
      </c>
      <c r="D1289" s="150">
        <v>2.65</v>
      </c>
      <c r="E1289" s="151">
        <v>6.84</v>
      </c>
      <c r="F1289" s="151">
        <v>9.49</v>
      </c>
    </row>
    <row r="1290" spans="1:6" ht="12.75">
      <c r="A1290" s="147">
        <v>81341</v>
      </c>
      <c r="B1290" s="148" t="s">
        <v>1309</v>
      </c>
      <c r="C1290" s="149" t="s">
        <v>43</v>
      </c>
      <c r="D1290" s="150">
        <v>0.38</v>
      </c>
      <c r="E1290" s="151">
        <v>5.38</v>
      </c>
      <c r="F1290" s="151">
        <v>5.76</v>
      </c>
    </row>
    <row r="1291" spans="1:6" ht="12.75">
      <c r="A1291" s="147">
        <v>81342</v>
      </c>
      <c r="B1291" s="148" t="s">
        <v>1310</v>
      </c>
      <c r="C1291" s="149" t="s">
        <v>43</v>
      </c>
      <c r="D1291" s="150">
        <v>1.52</v>
      </c>
      <c r="E1291" s="151">
        <v>5.38</v>
      </c>
      <c r="F1291" s="151">
        <v>6.9</v>
      </c>
    </row>
    <row r="1292" spans="1:6" ht="12.75">
      <c r="A1292" s="147">
        <v>81343</v>
      </c>
      <c r="B1292" s="148" t="s">
        <v>1311</v>
      </c>
      <c r="C1292" s="149" t="s">
        <v>43</v>
      </c>
      <c r="D1292" s="150">
        <v>2.52</v>
      </c>
      <c r="E1292" s="151">
        <v>5.38</v>
      </c>
      <c r="F1292" s="151">
        <v>7.9</v>
      </c>
    </row>
    <row r="1293" spans="1:6" ht="12.75">
      <c r="A1293" s="147">
        <v>81350</v>
      </c>
      <c r="B1293" s="148" t="s">
        <v>1312</v>
      </c>
      <c r="C1293" s="149" t="s">
        <v>43</v>
      </c>
      <c r="D1293" s="150">
        <v>0.9</v>
      </c>
      <c r="E1293" s="151">
        <v>4.89</v>
      </c>
      <c r="F1293" s="151">
        <v>5.79</v>
      </c>
    </row>
    <row r="1294" spans="1:6" ht="12.75">
      <c r="A1294" s="147">
        <v>81351</v>
      </c>
      <c r="B1294" s="148" t="s">
        <v>1313</v>
      </c>
      <c r="C1294" s="149" t="s">
        <v>43</v>
      </c>
      <c r="D1294" s="150">
        <v>1.09</v>
      </c>
      <c r="E1294" s="151">
        <v>4.89</v>
      </c>
      <c r="F1294" s="151">
        <v>5.98</v>
      </c>
    </row>
    <row r="1295" spans="1:6" ht="12.75">
      <c r="A1295" s="147">
        <v>81360</v>
      </c>
      <c r="B1295" s="148" t="s">
        <v>1314</v>
      </c>
      <c r="C1295" s="149" t="s">
        <v>43</v>
      </c>
      <c r="D1295" s="150">
        <v>3.64</v>
      </c>
      <c r="E1295" s="151">
        <v>4.4</v>
      </c>
      <c r="F1295" s="151">
        <v>8.04</v>
      </c>
    </row>
    <row r="1296" spans="1:6" ht="12.75">
      <c r="A1296" s="147">
        <v>81361</v>
      </c>
      <c r="B1296" s="148" t="s">
        <v>1315</v>
      </c>
      <c r="C1296" s="149" t="s">
        <v>43</v>
      </c>
      <c r="D1296" s="150">
        <v>1.36</v>
      </c>
      <c r="E1296" s="151">
        <v>4.89</v>
      </c>
      <c r="F1296" s="151">
        <v>6.25</v>
      </c>
    </row>
    <row r="1297" spans="1:6" ht="12.75">
      <c r="A1297" s="147">
        <v>81368</v>
      </c>
      <c r="B1297" s="148" t="s">
        <v>1316</v>
      </c>
      <c r="C1297" s="149" t="s">
        <v>43</v>
      </c>
      <c r="D1297" s="150">
        <v>3.48</v>
      </c>
      <c r="E1297" s="151">
        <v>4.4</v>
      </c>
      <c r="F1297" s="151">
        <v>7.88</v>
      </c>
    </row>
    <row r="1298" spans="1:6" ht="12.75">
      <c r="A1298" s="147">
        <v>81369</v>
      </c>
      <c r="B1298" s="148" t="s">
        <v>1317</v>
      </c>
      <c r="C1298" s="149" t="s">
        <v>43</v>
      </c>
      <c r="D1298" s="150">
        <v>4.62</v>
      </c>
      <c r="E1298" s="151">
        <v>4.4</v>
      </c>
      <c r="F1298" s="151">
        <v>9.02</v>
      </c>
    </row>
    <row r="1299" spans="1:6" ht="12.75">
      <c r="A1299" s="147">
        <v>81375</v>
      </c>
      <c r="B1299" s="148" t="s">
        <v>1318</v>
      </c>
      <c r="C1299" s="149" t="s">
        <v>43</v>
      </c>
      <c r="D1299" s="150">
        <v>3.69</v>
      </c>
      <c r="E1299" s="151">
        <v>5.38</v>
      </c>
      <c r="F1299" s="151">
        <v>9.07</v>
      </c>
    </row>
    <row r="1300" spans="1:6" ht="12.75">
      <c r="A1300" s="147">
        <v>81376</v>
      </c>
      <c r="B1300" s="148" t="s">
        <v>1319</v>
      </c>
      <c r="C1300" s="149" t="s">
        <v>43</v>
      </c>
      <c r="D1300" s="150">
        <v>1.2</v>
      </c>
      <c r="E1300" s="151">
        <v>4.4</v>
      </c>
      <c r="F1300" s="151">
        <v>5.6</v>
      </c>
    </row>
    <row r="1301" spans="1:6" ht="12.75">
      <c r="A1301" s="147">
        <v>81380</v>
      </c>
      <c r="B1301" s="148" t="s">
        <v>1320</v>
      </c>
      <c r="C1301" s="149" t="s">
        <v>43</v>
      </c>
      <c r="D1301" s="150">
        <v>3.77</v>
      </c>
      <c r="E1301" s="151">
        <v>5.38</v>
      </c>
      <c r="F1301" s="151">
        <v>9.15</v>
      </c>
    </row>
    <row r="1302" spans="1:6" ht="12.75">
      <c r="A1302" s="147">
        <v>81381</v>
      </c>
      <c r="B1302" s="148" t="s">
        <v>1321</v>
      </c>
      <c r="C1302" s="149" t="s">
        <v>43</v>
      </c>
      <c r="D1302" s="150">
        <v>3.99</v>
      </c>
      <c r="E1302" s="151">
        <v>5.38</v>
      </c>
      <c r="F1302" s="151">
        <v>9.37</v>
      </c>
    </row>
    <row r="1303" spans="1:6" ht="12.75">
      <c r="A1303" s="147">
        <v>81400</v>
      </c>
      <c r="B1303" s="148" t="s">
        <v>1322</v>
      </c>
      <c r="C1303" s="154"/>
      <c r="D1303" s="150">
        <v>0</v>
      </c>
      <c r="E1303" s="151">
        <v>0</v>
      </c>
      <c r="F1303" s="151">
        <v>0</v>
      </c>
    </row>
    <row r="1304" spans="1:6" ht="12.75">
      <c r="A1304" s="147">
        <v>81401</v>
      </c>
      <c r="B1304" s="148" t="s">
        <v>1323</v>
      </c>
      <c r="C1304" s="149" t="s">
        <v>43</v>
      </c>
      <c r="D1304" s="150">
        <v>0.63</v>
      </c>
      <c r="E1304" s="151">
        <v>4.64</v>
      </c>
      <c r="F1304" s="151">
        <v>5.27</v>
      </c>
    </row>
    <row r="1305" spans="1:6" ht="12.75">
      <c r="A1305" s="147">
        <v>81402</v>
      </c>
      <c r="B1305" s="148" t="s">
        <v>1324</v>
      </c>
      <c r="C1305" s="149" t="s">
        <v>43</v>
      </c>
      <c r="D1305" s="150">
        <v>0.7</v>
      </c>
      <c r="E1305" s="151">
        <v>4.64</v>
      </c>
      <c r="F1305" s="151">
        <v>5.34</v>
      </c>
    </row>
    <row r="1306" spans="1:6" ht="12.75">
      <c r="A1306" s="147">
        <v>81403</v>
      </c>
      <c r="B1306" s="148" t="s">
        <v>1325</v>
      </c>
      <c r="C1306" s="149" t="s">
        <v>43</v>
      </c>
      <c r="D1306" s="150">
        <v>2.1</v>
      </c>
      <c r="E1306" s="151">
        <v>4.64</v>
      </c>
      <c r="F1306" s="151">
        <v>6.74</v>
      </c>
    </row>
    <row r="1307" spans="1:6" ht="12.75">
      <c r="A1307" s="147">
        <v>81404</v>
      </c>
      <c r="B1307" s="148" t="s">
        <v>1326</v>
      </c>
      <c r="C1307" s="149" t="s">
        <v>43</v>
      </c>
      <c r="D1307" s="150">
        <v>5.1</v>
      </c>
      <c r="E1307" s="151">
        <v>7.33</v>
      </c>
      <c r="F1307" s="151">
        <v>12.43</v>
      </c>
    </row>
    <row r="1308" spans="1:6" ht="12.75">
      <c r="A1308" s="147">
        <v>81405</v>
      </c>
      <c r="B1308" s="148" t="s">
        <v>1327</v>
      </c>
      <c r="C1308" s="149" t="s">
        <v>43</v>
      </c>
      <c r="D1308" s="150">
        <v>5.58</v>
      </c>
      <c r="E1308" s="151">
        <v>7.33</v>
      </c>
      <c r="F1308" s="151">
        <v>12.91</v>
      </c>
    </row>
    <row r="1309" spans="1:6" ht="12.75">
      <c r="A1309" s="147">
        <v>81406</v>
      </c>
      <c r="B1309" s="148" t="s">
        <v>1328</v>
      </c>
      <c r="C1309" s="149" t="s">
        <v>43</v>
      </c>
      <c r="D1309" s="150">
        <v>17.32</v>
      </c>
      <c r="E1309" s="151">
        <v>7.33</v>
      </c>
      <c r="F1309" s="151">
        <v>24.65</v>
      </c>
    </row>
    <row r="1310" spans="1:6" ht="12.75">
      <c r="A1310" s="147">
        <v>81407</v>
      </c>
      <c r="B1310" s="148" t="s">
        <v>1329</v>
      </c>
      <c r="C1310" s="149" t="s">
        <v>43</v>
      </c>
      <c r="D1310" s="150">
        <v>30</v>
      </c>
      <c r="E1310" s="151">
        <v>11</v>
      </c>
      <c r="F1310" s="151">
        <v>41</v>
      </c>
    </row>
    <row r="1311" spans="1:6" ht="12.75">
      <c r="A1311" s="147">
        <v>81408</v>
      </c>
      <c r="B1311" s="148" t="s">
        <v>1330</v>
      </c>
      <c r="C1311" s="149" t="s">
        <v>43</v>
      </c>
      <c r="D1311" s="150">
        <v>44.5</v>
      </c>
      <c r="E1311" s="151">
        <v>11</v>
      </c>
      <c r="F1311" s="151">
        <v>55.5</v>
      </c>
    </row>
    <row r="1312" spans="1:6" ht="12.75">
      <c r="A1312" s="147">
        <v>81409</v>
      </c>
      <c r="B1312" s="148" t="s">
        <v>1331</v>
      </c>
      <c r="C1312" s="149" t="s">
        <v>43</v>
      </c>
      <c r="D1312" s="150">
        <v>88.5</v>
      </c>
      <c r="E1312" s="151">
        <v>13.44</v>
      </c>
      <c r="F1312" s="151">
        <v>101.94</v>
      </c>
    </row>
    <row r="1313" spans="1:6" ht="12.75">
      <c r="A1313" s="147">
        <v>81420</v>
      </c>
      <c r="B1313" s="148" t="s">
        <v>1332</v>
      </c>
      <c r="C1313" s="149" t="s">
        <v>43</v>
      </c>
      <c r="D1313" s="150">
        <v>1.98</v>
      </c>
      <c r="E1313" s="151">
        <v>4.64</v>
      </c>
      <c r="F1313" s="151">
        <v>6.62</v>
      </c>
    </row>
    <row r="1314" spans="1:6" ht="12.75">
      <c r="A1314" s="147">
        <v>81421</v>
      </c>
      <c r="B1314" s="148" t="s">
        <v>1333</v>
      </c>
      <c r="C1314" s="149" t="s">
        <v>43</v>
      </c>
      <c r="D1314" s="150">
        <v>3.6</v>
      </c>
      <c r="E1314" s="151">
        <v>4.64</v>
      </c>
      <c r="F1314" s="151">
        <v>8.24</v>
      </c>
    </row>
    <row r="1315" spans="1:6" ht="12.75">
      <c r="A1315" s="147">
        <v>81422</v>
      </c>
      <c r="B1315" s="148" t="s">
        <v>1334</v>
      </c>
      <c r="C1315" s="149" t="s">
        <v>43</v>
      </c>
      <c r="D1315" s="150">
        <v>5</v>
      </c>
      <c r="E1315" s="151">
        <v>7.33</v>
      </c>
      <c r="F1315" s="151">
        <v>12.33</v>
      </c>
    </row>
    <row r="1316" spans="1:6" ht="12.75">
      <c r="A1316" s="147">
        <v>81423</v>
      </c>
      <c r="B1316" s="148" t="s">
        <v>1335</v>
      </c>
      <c r="C1316" s="149" t="s">
        <v>43</v>
      </c>
      <c r="D1316" s="150">
        <v>7.7</v>
      </c>
      <c r="E1316" s="151">
        <v>7.33</v>
      </c>
      <c r="F1316" s="151">
        <v>15.03</v>
      </c>
    </row>
    <row r="1317" spans="1:6" ht="12.75">
      <c r="A1317" s="147">
        <v>81424</v>
      </c>
      <c r="B1317" s="148" t="s">
        <v>1336</v>
      </c>
      <c r="C1317" s="149" t="s">
        <v>43</v>
      </c>
      <c r="D1317" s="150">
        <v>5.4</v>
      </c>
      <c r="E1317" s="151">
        <v>7.33</v>
      </c>
      <c r="F1317" s="151">
        <v>12.73</v>
      </c>
    </row>
    <row r="1318" spans="1:6" ht="12.75">
      <c r="A1318" s="147">
        <v>81425</v>
      </c>
      <c r="B1318" s="148" t="s">
        <v>1337</v>
      </c>
      <c r="C1318" s="149" t="s">
        <v>43</v>
      </c>
      <c r="D1318" s="150">
        <v>7.8</v>
      </c>
      <c r="E1318" s="151">
        <v>7.33</v>
      </c>
      <c r="F1318" s="151">
        <v>15.13</v>
      </c>
    </row>
    <row r="1319" spans="1:6" ht="12.75">
      <c r="A1319" s="147">
        <v>81426</v>
      </c>
      <c r="B1319" s="148" t="s">
        <v>1338</v>
      </c>
      <c r="C1319" s="149" t="s">
        <v>43</v>
      </c>
      <c r="D1319" s="150">
        <v>9</v>
      </c>
      <c r="E1319" s="151">
        <v>7.33</v>
      </c>
      <c r="F1319" s="151">
        <v>16.33</v>
      </c>
    </row>
    <row r="1320" spans="1:6" ht="12.75">
      <c r="A1320" s="147">
        <v>81427</v>
      </c>
      <c r="B1320" s="148" t="s">
        <v>1339</v>
      </c>
      <c r="C1320" s="149" t="s">
        <v>43</v>
      </c>
      <c r="D1320" s="150">
        <v>35.6</v>
      </c>
      <c r="E1320" s="151">
        <v>8.55</v>
      </c>
      <c r="F1320" s="151">
        <v>44.15</v>
      </c>
    </row>
    <row r="1321" spans="1:6" ht="12.75">
      <c r="A1321" s="147">
        <v>81428</v>
      </c>
      <c r="B1321" s="148" t="s">
        <v>1340</v>
      </c>
      <c r="C1321" s="149" t="s">
        <v>43</v>
      </c>
      <c r="D1321" s="150">
        <v>59.6</v>
      </c>
      <c r="E1321" s="151">
        <v>9.05</v>
      </c>
      <c r="F1321" s="151">
        <v>68.65</v>
      </c>
    </row>
    <row r="1322" spans="1:6" ht="12.75">
      <c r="A1322" s="147">
        <v>81429</v>
      </c>
      <c r="B1322" s="148" t="s">
        <v>1341</v>
      </c>
      <c r="C1322" s="149" t="s">
        <v>43</v>
      </c>
      <c r="D1322" s="150">
        <v>94.5</v>
      </c>
      <c r="E1322" s="151">
        <v>11.24</v>
      </c>
      <c r="F1322" s="151">
        <v>105.74</v>
      </c>
    </row>
    <row r="1323" spans="1:6" ht="12.75">
      <c r="A1323" s="147">
        <v>81439</v>
      </c>
      <c r="B1323" s="148" t="s">
        <v>1342</v>
      </c>
      <c r="C1323" s="149" t="s">
        <v>43</v>
      </c>
      <c r="D1323" s="150">
        <v>5.74</v>
      </c>
      <c r="E1323" s="151">
        <v>5.13</v>
      </c>
      <c r="F1323" s="151">
        <v>10.87</v>
      </c>
    </row>
    <row r="1324" spans="1:6" ht="12.75">
      <c r="A1324" s="147">
        <v>81440</v>
      </c>
      <c r="B1324" s="148" t="s">
        <v>1343</v>
      </c>
      <c r="C1324" s="149" t="s">
        <v>43</v>
      </c>
      <c r="D1324" s="150">
        <v>2.4</v>
      </c>
      <c r="E1324" s="151">
        <v>4.64</v>
      </c>
      <c r="F1324" s="151">
        <v>7.04</v>
      </c>
    </row>
    <row r="1325" spans="1:6" ht="12.75">
      <c r="A1325" s="147">
        <v>81441</v>
      </c>
      <c r="B1325" s="148" t="s">
        <v>1344</v>
      </c>
      <c r="C1325" s="149" t="s">
        <v>43</v>
      </c>
      <c r="D1325" s="150">
        <v>1.57</v>
      </c>
      <c r="E1325" s="151">
        <v>4.89</v>
      </c>
      <c r="F1325" s="151">
        <v>6.46</v>
      </c>
    </row>
    <row r="1326" spans="1:6" ht="12.75">
      <c r="A1326" s="147">
        <v>81442</v>
      </c>
      <c r="B1326" s="148" t="s">
        <v>1345</v>
      </c>
      <c r="C1326" s="149" t="s">
        <v>43</v>
      </c>
      <c r="D1326" s="150">
        <v>2.29</v>
      </c>
      <c r="E1326" s="151">
        <v>4.89</v>
      </c>
      <c r="F1326" s="151">
        <v>7.18</v>
      </c>
    </row>
    <row r="1327" spans="1:6" ht="12.75">
      <c r="A1327" s="147">
        <v>81443</v>
      </c>
      <c r="B1327" s="148" t="s">
        <v>1346</v>
      </c>
      <c r="C1327" s="149" t="s">
        <v>43</v>
      </c>
      <c r="D1327" s="150">
        <v>5.76</v>
      </c>
      <c r="E1327" s="151">
        <v>4.64</v>
      </c>
      <c r="F1327" s="151">
        <v>10.4</v>
      </c>
    </row>
    <row r="1328" spans="1:6" ht="12.75">
      <c r="A1328" s="147">
        <v>81444</v>
      </c>
      <c r="B1328" s="148" t="s">
        <v>1347</v>
      </c>
      <c r="C1328" s="149" t="s">
        <v>43</v>
      </c>
      <c r="D1328" s="150">
        <v>5.76</v>
      </c>
      <c r="E1328" s="151">
        <v>4.64</v>
      </c>
      <c r="F1328" s="151">
        <v>10.4</v>
      </c>
    </row>
    <row r="1329" spans="1:6" ht="12.75">
      <c r="A1329" s="147">
        <v>81445</v>
      </c>
      <c r="B1329" s="148" t="s">
        <v>1348</v>
      </c>
      <c r="C1329" s="149" t="s">
        <v>43</v>
      </c>
      <c r="D1329" s="150">
        <v>6.34</v>
      </c>
      <c r="E1329" s="151">
        <v>4.64</v>
      </c>
      <c r="F1329" s="151">
        <v>10.98</v>
      </c>
    </row>
    <row r="1330" spans="1:6" ht="12.75">
      <c r="A1330" s="147">
        <v>81460</v>
      </c>
      <c r="B1330" s="148" t="s">
        <v>1349</v>
      </c>
      <c r="C1330" s="154"/>
      <c r="D1330" s="150">
        <v>0</v>
      </c>
      <c r="E1330" s="151">
        <v>0</v>
      </c>
      <c r="F1330" s="151">
        <v>0</v>
      </c>
    </row>
    <row r="1331" spans="1:6" ht="12.75">
      <c r="A1331" s="147">
        <v>81461</v>
      </c>
      <c r="B1331" s="148" t="s">
        <v>1350</v>
      </c>
      <c r="C1331" s="149" t="s">
        <v>43</v>
      </c>
      <c r="D1331" s="150">
        <v>3.2</v>
      </c>
      <c r="E1331" s="151">
        <v>2.2</v>
      </c>
      <c r="F1331" s="151">
        <v>5.4</v>
      </c>
    </row>
    <row r="1332" spans="1:6" ht="12.75">
      <c r="A1332" s="147">
        <v>81462</v>
      </c>
      <c r="B1332" s="148" t="s">
        <v>1351</v>
      </c>
      <c r="C1332" s="149" t="s">
        <v>43</v>
      </c>
      <c r="D1332" s="150">
        <v>4.1</v>
      </c>
      <c r="E1332" s="151">
        <v>2.2</v>
      </c>
      <c r="F1332" s="151">
        <v>6.3</v>
      </c>
    </row>
    <row r="1333" spans="1:6" ht="12.75">
      <c r="A1333" s="147">
        <v>81463</v>
      </c>
      <c r="B1333" s="148" t="s">
        <v>1352</v>
      </c>
      <c r="C1333" s="149" t="s">
        <v>43</v>
      </c>
      <c r="D1333" s="150">
        <v>6.9</v>
      </c>
      <c r="E1333" s="151">
        <v>2.2</v>
      </c>
      <c r="F1333" s="151">
        <v>9.1</v>
      </c>
    </row>
    <row r="1334" spans="1:6" ht="12.75">
      <c r="A1334" s="147">
        <v>81464</v>
      </c>
      <c r="B1334" s="148" t="s">
        <v>1353</v>
      </c>
      <c r="C1334" s="149" t="s">
        <v>43</v>
      </c>
      <c r="D1334" s="150">
        <v>12.6</v>
      </c>
      <c r="E1334" s="151">
        <v>3.43</v>
      </c>
      <c r="F1334" s="151">
        <v>16.03</v>
      </c>
    </row>
    <row r="1335" spans="1:6" ht="12.75">
      <c r="A1335" s="147">
        <v>81465</v>
      </c>
      <c r="B1335" s="148" t="s">
        <v>1354</v>
      </c>
      <c r="C1335" s="149" t="s">
        <v>43</v>
      </c>
      <c r="D1335" s="150">
        <v>16</v>
      </c>
      <c r="E1335" s="151">
        <v>3.43</v>
      </c>
      <c r="F1335" s="151">
        <v>19.43</v>
      </c>
    </row>
    <row r="1336" spans="1:6" ht="12.75">
      <c r="A1336" s="147">
        <v>81466</v>
      </c>
      <c r="B1336" s="148" t="s">
        <v>1355</v>
      </c>
      <c r="C1336" s="149" t="s">
        <v>43</v>
      </c>
      <c r="D1336" s="150">
        <v>36.7</v>
      </c>
      <c r="E1336" s="151">
        <v>3.43</v>
      </c>
      <c r="F1336" s="151">
        <v>40.13</v>
      </c>
    </row>
    <row r="1337" spans="1:6" ht="12.75">
      <c r="A1337" s="147">
        <v>81467</v>
      </c>
      <c r="B1337" s="148" t="s">
        <v>1356</v>
      </c>
      <c r="C1337" s="149" t="s">
        <v>43</v>
      </c>
      <c r="D1337" s="150">
        <v>71</v>
      </c>
      <c r="E1337" s="151">
        <v>4.64</v>
      </c>
      <c r="F1337" s="151">
        <v>75.64</v>
      </c>
    </row>
    <row r="1338" spans="1:6" ht="12.75">
      <c r="A1338" s="147">
        <v>81500</v>
      </c>
      <c r="B1338" s="148" t="s">
        <v>1357</v>
      </c>
      <c r="C1338" s="154"/>
      <c r="D1338" s="150">
        <v>0</v>
      </c>
      <c r="E1338" s="151">
        <v>0</v>
      </c>
      <c r="F1338" s="151">
        <v>0</v>
      </c>
    </row>
    <row r="1339" spans="1:6" ht="12.75">
      <c r="A1339" s="147">
        <v>81501</v>
      </c>
      <c r="B1339" s="148" t="s">
        <v>1358</v>
      </c>
      <c r="C1339" s="149" t="s">
        <v>43</v>
      </c>
      <c r="D1339" s="150">
        <v>28.7</v>
      </c>
      <c r="E1339" s="151">
        <v>0</v>
      </c>
      <c r="F1339" s="151">
        <v>28.7</v>
      </c>
    </row>
    <row r="1340" spans="1:6" ht="12.75">
      <c r="A1340" s="147">
        <v>81502</v>
      </c>
      <c r="B1340" s="148" t="s">
        <v>1359</v>
      </c>
      <c r="C1340" s="149" t="s">
        <v>43</v>
      </c>
      <c r="D1340" s="150">
        <v>3.45</v>
      </c>
      <c r="E1340" s="151">
        <v>0</v>
      </c>
      <c r="F1340" s="151">
        <v>3.45</v>
      </c>
    </row>
    <row r="1341" spans="1:6" ht="12.75">
      <c r="A1341" s="147">
        <v>81503</v>
      </c>
      <c r="B1341" s="148" t="s">
        <v>1360</v>
      </c>
      <c r="C1341" s="149" t="s">
        <v>43</v>
      </c>
      <c r="D1341" s="150">
        <v>7.4</v>
      </c>
      <c r="E1341" s="151">
        <v>0</v>
      </c>
      <c r="F1341" s="151">
        <v>7.4</v>
      </c>
    </row>
    <row r="1342" spans="1:6" ht="12.75" customHeight="1">
      <c r="A1342" s="142" t="s">
        <v>27</v>
      </c>
      <c r="B1342" s="142" t="s">
        <v>28</v>
      </c>
      <c r="C1342" s="143" t="s">
        <v>29</v>
      </c>
      <c r="D1342" s="144" t="s">
        <v>30</v>
      </c>
      <c r="E1342" s="145" t="s">
        <v>31</v>
      </c>
      <c r="F1342" s="145" t="s">
        <v>32</v>
      </c>
    </row>
    <row r="1343" spans="1:6" ht="12.75">
      <c r="A1343" s="147">
        <v>81504</v>
      </c>
      <c r="B1343" s="148" t="s">
        <v>1361</v>
      </c>
      <c r="C1343" s="149" t="s">
        <v>43</v>
      </c>
      <c r="D1343" s="150">
        <v>26.5</v>
      </c>
      <c r="E1343" s="151">
        <v>0</v>
      </c>
      <c r="F1343" s="151">
        <v>26.5</v>
      </c>
    </row>
    <row r="1344" spans="1:6" ht="12.75">
      <c r="A1344" s="147">
        <v>81535</v>
      </c>
      <c r="B1344" s="148" t="s">
        <v>1362</v>
      </c>
      <c r="C1344" s="154"/>
      <c r="D1344" s="150">
        <v>0</v>
      </c>
      <c r="E1344" s="151">
        <v>0</v>
      </c>
      <c r="F1344" s="151">
        <v>0</v>
      </c>
    </row>
    <row r="1345" spans="1:6" ht="12.75">
      <c r="A1345" s="147">
        <v>81536</v>
      </c>
      <c r="B1345" s="148" t="s">
        <v>1363</v>
      </c>
      <c r="C1345" s="149" t="s">
        <v>43</v>
      </c>
      <c r="D1345" s="150">
        <v>1.48</v>
      </c>
      <c r="E1345" s="151">
        <v>4.4</v>
      </c>
      <c r="F1345" s="151">
        <v>5.88</v>
      </c>
    </row>
    <row r="1346" spans="1:6" ht="12.75">
      <c r="A1346" s="147">
        <v>81537</v>
      </c>
      <c r="B1346" s="148" t="s">
        <v>1364</v>
      </c>
      <c r="C1346" s="149" t="s">
        <v>43</v>
      </c>
      <c r="D1346" s="150">
        <v>1.7</v>
      </c>
      <c r="E1346" s="151">
        <v>4.4</v>
      </c>
      <c r="F1346" s="151">
        <v>6.1</v>
      </c>
    </row>
    <row r="1347" spans="1:6" ht="12.75">
      <c r="A1347" s="147">
        <v>81538</v>
      </c>
      <c r="B1347" s="148" t="s">
        <v>1365</v>
      </c>
      <c r="C1347" s="149" t="s">
        <v>43</v>
      </c>
      <c r="D1347" s="150">
        <v>4.24</v>
      </c>
      <c r="E1347" s="151">
        <v>4.4</v>
      </c>
      <c r="F1347" s="151">
        <v>8.64</v>
      </c>
    </row>
    <row r="1348" spans="1:6" ht="12.75">
      <c r="A1348" s="147">
        <v>81539</v>
      </c>
      <c r="B1348" s="148" t="s">
        <v>1366</v>
      </c>
      <c r="C1348" s="149" t="s">
        <v>43</v>
      </c>
      <c r="D1348" s="150">
        <v>6.59</v>
      </c>
      <c r="E1348" s="151">
        <v>6.84</v>
      </c>
      <c r="F1348" s="151">
        <v>13.43</v>
      </c>
    </row>
    <row r="1349" spans="1:6" ht="12.75">
      <c r="A1349" s="147">
        <v>81540</v>
      </c>
      <c r="B1349" s="148" t="s">
        <v>1367</v>
      </c>
      <c r="C1349" s="149" t="s">
        <v>43</v>
      </c>
      <c r="D1349" s="150">
        <v>6.65</v>
      </c>
      <c r="E1349" s="151">
        <v>6.84</v>
      </c>
      <c r="F1349" s="151">
        <v>13.49</v>
      </c>
    </row>
    <row r="1350" spans="1:6" ht="12.75">
      <c r="A1350" s="147">
        <v>81541</v>
      </c>
      <c r="B1350" s="148" t="s">
        <v>1368</v>
      </c>
      <c r="C1350" s="149" t="s">
        <v>43</v>
      </c>
      <c r="D1350" s="150">
        <v>16.7</v>
      </c>
      <c r="E1350" s="151">
        <v>6.84</v>
      </c>
      <c r="F1350" s="151">
        <v>23.54</v>
      </c>
    </row>
    <row r="1351" spans="1:6" ht="12.75">
      <c r="A1351" s="147">
        <v>81550</v>
      </c>
      <c r="B1351" s="148" t="s">
        <v>1369</v>
      </c>
      <c r="C1351" s="149" t="s">
        <v>43</v>
      </c>
      <c r="D1351" s="150">
        <v>6.21</v>
      </c>
      <c r="E1351" s="151">
        <v>6.84</v>
      </c>
      <c r="F1351" s="151">
        <v>13.05</v>
      </c>
    </row>
    <row r="1352" spans="1:6" ht="12.75">
      <c r="A1352" s="147">
        <v>81551</v>
      </c>
      <c r="B1352" s="148" t="s">
        <v>1370</v>
      </c>
      <c r="C1352" s="149" t="s">
        <v>43</v>
      </c>
      <c r="D1352" s="150">
        <v>18.1</v>
      </c>
      <c r="E1352" s="151">
        <v>9.05</v>
      </c>
      <c r="F1352" s="151">
        <v>27.15</v>
      </c>
    </row>
    <row r="1353" spans="1:6" ht="12.75">
      <c r="A1353" s="147">
        <v>81570</v>
      </c>
      <c r="B1353" s="148" t="s">
        <v>1371</v>
      </c>
      <c r="C1353" s="154"/>
      <c r="D1353" s="150">
        <v>0</v>
      </c>
      <c r="E1353" s="151">
        <v>0</v>
      </c>
      <c r="F1353" s="151">
        <v>0</v>
      </c>
    </row>
    <row r="1354" spans="1:6" ht="12.75">
      <c r="A1354" s="147">
        <v>81571</v>
      </c>
      <c r="B1354" s="148" t="s">
        <v>1372</v>
      </c>
      <c r="C1354" s="149" t="s">
        <v>43</v>
      </c>
      <c r="D1354" s="150">
        <v>4</v>
      </c>
      <c r="E1354" s="151">
        <v>6.36</v>
      </c>
      <c r="F1354" s="151">
        <v>10.36</v>
      </c>
    </row>
    <row r="1355" spans="1:6" ht="12.75">
      <c r="A1355" s="147">
        <v>81572</v>
      </c>
      <c r="B1355" s="148" t="s">
        <v>1373</v>
      </c>
      <c r="C1355" s="149" t="s">
        <v>43</v>
      </c>
      <c r="D1355" s="150">
        <v>13</v>
      </c>
      <c r="E1355" s="151">
        <v>9.77</v>
      </c>
      <c r="F1355" s="151">
        <v>22.77</v>
      </c>
    </row>
    <row r="1356" spans="1:6" ht="12.75">
      <c r="A1356" s="147">
        <v>81580</v>
      </c>
      <c r="B1356" s="148" t="s">
        <v>1374</v>
      </c>
      <c r="C1356" s="149" t="s">
        <v>1375</v>
      </c>
      <c r="D1356" s="150">
        <v>0</v>
      </c>
      <c r="E1356" s="151">
        <v>0</v>
      </c>
      <c r="F1356" s="151">
        <v>0</v>
      </c>
    </row>
    <row r="1357" spans="1:6" ht="12.75">
      <c r="A1357" s="147">
        <v>81581</v>
      </c>
      <c r="B1357" s="148" t="s">
        <v>1376</v>
      </c>
      <c r="C1357" s="149" t="s">
        <v>43</v>
      </c>
      <c r="D1357" s="150">
        <v>0.38</v>
      </c>
      <c r="E1357" s="151">
        <v>2.2</v>
      </c>
      <c r="F1357" s="151">
        <v>2.58</v>
      </c>
    </row>
    <row r="1358" spans="1:6" ht="12.75">
      <c r="A1358" s="147">
        <v>81600</v>
      </c>
      <c r="B1358" s="148" t="s">
        <v>1377</v>
      </c>
      <c r="C1358" s="154"/>
      <c r="D1358" s="150">
        <v>0</v>
      </c>
      <c r="E1358" s="151">
        <v>0</v>
      </c>
      <c r="F1358" s="151">
        <v>0</v>
      </c>
    </row>
    <row r="1359" spans="1:6" ht="12.75">
      <c r="A1359" s="147">
        <v>81601</v>
      </c>
      <c r="B1359" s="148" t="s">
        <v>1244</v>
      </c>
      <c r="C1359" s="154"/>
      <c r="D1359" s="150">
        <v>0</v>
      </c>
      <c r="E1359" s="151">
        <v>0</v>
      </c>
      <c r="F1359" s="151">
        <v>0</v>
      </c>
    </row>
    <row r="1360" spans="1:6" ht="12.75">
      <c r="A1360" s="147">
        <v>81602</v>
      </c>
      <c r="B1360" s="148" t="s">
        <v>1378</v>
      </c>
      <c r="C1360" s="149" t="s">
        <v>43</v>
      </c>
      <c r="D1360" s="150">
        <v>1.4</v>
      </c>
      <c r="E1360" s="151">
        <v>3.43</v>
      </c>
      <c r="F1360" s="151">
        <v>4.83</v>
      </c>
    </row>
    <row r="1361" spans="1:6" ht="12.75">
      <c r="A1361" s="147">
        <v>81608</v>
      </c>
      <c r="B1361" s="148" t="s">
        <v>1379</v>
      </c>
      <c r="C1361" s="149" t="s">
        <v>43</v>
      </c>
      <c r="D1361" s="150">
        <v>9.52</v>
      </c>
      <c r="E1361" s="151">
        <v>4.03</v>
      </c>
      <c r="F1361" s="151">
        <v>13.55</v>
      </c>
    </row>
    <row r="1362" spans="1:6" ht="12.75">
      <c r="A1362" s="147">
        <v>81610</v>
      </c>
      <c r="B1362" s="148" t="s">
        <v>1380</v>
      </c>
      <c r="C1362" s="149" t="s">
        <v>43</v>
      </c>
      <c r="D1362" s="150">
        <v>25</v>
      </c>
      <c r="E1362" s="151">
        <v>4.52</v>
      </c>
      <c r="F1362" s="151">
        <v>29.52</v>
      </c>
    </row>
    <row r="1363" spans="1:6" ht="12.75">
      <c r="A1363" s="147">
        <v>81640</v>
      </c>
      <c r="B1363" s="148" t="s">
        <v>1273</v>
      </c>
      <c r="C1363" s="154"/>
      <c r="D1363" s="150">
        <v>0</v>
      </c>
      <c r="E1363" s="151">
        <v>0</v>
      </c>
      <c r="F1363" s="151">
        <v>0</v>
      </c>
    </row>
    <row r="1364" spans="1:6" ht="12.75">
      <c r="A1364" s="147">
        <v>81641</v>
      </c>
      <c r="B1364" s="148" t="s">
        <v>1381</v>
      </c>
      <c r="C1364" s="149" t="s">
        <v>43</v>
      </c>
      <c r="D1364" s="150">
        <v>1.95</v>
      </c>
      <c r="E1364" s="151">
        <v>1.71</v>
      </c>
      <c r="F1364" s="151">
        <v>3.66</v>
      </c>
    </row>
    <row r="1365" spans="1:6" ht="12.75">
      <c r="A1365" s="147">
        <v>81642</v>
      </c>
      <c r="B1365" s="148" t="s">
        <v>1382</v>
      </c>
      <c r="C1365" s="149" t="s">
        <v>43</v>
      </c>
      <c r="D1365" s="150">
        <v>3.6</v>
      </c>
      <c r="E1365" s="151">
        <v>2.2</v>
      </c>
      <c r="F1365" s="151">
        <v>5.8</v>
      </c>
    </row>
    <row r="1366" spans="1:6" ht="12.75">
      <c r="A1366" s="147">
        <v>81643</v>
      </c>
      <c r="B1366" s="148" t="s">
        <v>1383</v>
      </c>
      <c r="C1366" s="149" t="s">
        <v>43</v>
      </c>
      <c r="D1366" s="150">
        <v>4.96</v>
      </c>
      <c r="E1366" s="151">
        <v>2.93</v>
      </c>
      <c r="F1366" s="151">
        <v>7.89</v>
      </c>
    </row>
    <row r="1367" spans="1:6" ht="12.75">
      <c r="A1367" s="147">
        <v>81660</v>
      </c>
      <c r="B1367" s="148" t="s">
        <v>1384</v>
      </c>
      <c r="C1367" s="154"/>
      <c r="D1367" s="150">
        <v>0</v>
      </c>
      <c r="E1367" s="151">
        <v>0</v>
      </c>
      <c r="F1367" s="151">
        <v>0</v>
      </c>
    </row>
    <row r="1368" spans="1:6" ht="12.75">
      <c r="A1368" s="147">
        <v>81661</v>
      </c>
      <c r="B1368" s="148" t="s">
        <v>1385</v>
      </c>
      <c r="C1368" s="149" t="s">
        <v>43</v>
      </c>
      <c r="D1368" s="150">
        <v>7</v>
      </c>
      <c r="E1368" s="151">
        <v>19.55</v>
      </c>
      <c r="F1368" s="151">
        <v>26.55</v>
      </c>
    </row>
    <row r="1369" spans="1:6" ht="12.75">
      <c r="A1369" s="147">
        <v>81662</v>
      </c>
      <c r="B1369" s="148" t="s">
        <v>1386</v>
      </c>
      <c r="C1369" s="149" t="s">
        <v>43</v>
      </c>
      <c r="D1369" s="150">
        <v>9.86</v>
      </c>
      <c r="E1369" s="151">
        <v>19.55</v>
      </c>
      <c r="F1369" s="151">
        <v>29.41</v>
      </c>
    </row>
    <row r="1370" spans="1:6" ht="12.75">
      <c r="A1370" s="147">
        <v>81663</v>
      </c>
      <c r="B1370" s="148" t="s">
        <v>1387</v>
      </c>
      <c r="C1370" s="149" t="s">
        <v>43</v>
      </c>
      <c r="D1370" s="150">
        <v>17</v>
      </c>
      <c r="E1370" s="151">
        <v>19.55</v>
      </c>
      <c r="F1370" s="151">
        <v>36.55</v>
      </c>
    </row>
    <row r="1371" spans="1:6" ht="12.75">
      <c r="A1371" s="147">
        <v>81664</v>
      </c>
      <c r="B1371" s="148" t="s">
        <v>1388</v>
      </c>
      <c r="C1371" s="149" t="s">
        <v>43</v>
      </c>
      <c r="D1371" s="150">
        <v>18.7</v>
      </c>
      <c r="E1371" s="151">
        <v>19.55</v>
      </c>
      <c r="F1371" s="151">
        <v>38.25</v>
      </c>
    </row>
    <row r="1372" spans="1:6" ht="12.75">
      <c r="A1372" s="147">
        <v>81665</v>
      </c>
      <c r="B1372" s="148" t="s">
        <v>1389</v>
      </c>
      <c r="C1372" s="149" t="s">
        <v>43</v>
      </c>
      <c r="D1372" s="150">
        <v>35</v>
      </c>
      <c r="E1372" s="151">
        <v>19.55</v>
      </c>
      <c r="F1372" s="151">
        <v>54.55</v>
      </c>
    </row>
    <row r="1373" spans="1:6" ht="12.75">
      <c r="A1373" s="147">
        <v>81666</v>
      </c>
      <c r="B1373" s="148" t="s">
        <v>1390</v>
      </c>
      <c r="C1373" s="149" t="s">
        <v>43</v>
      </c>
      <c r="D1373" s="150">
        <v>40</v>
      </c>
      <c r="E1373" s="151">
        <v>19.55</v>
      </c>
      <c r="F1373" s="151">
        <v>59.55</v>
      </c>
    </row>
    <row r="1374" spans="1:6" ht="12.75">
      <c r="A1374" s="147">
        <v>81676</v>
      </c>
      <c r="B1374" s="148" t="s">
        <v>1391</v>
      </c>
      <c r="C1374" s="149" t="s">
        <v>43</v>
      </c>
      <c r="D1374" s="150">
        <v>5</v>
      </c>
      <c r="E1374" s="151">
        <v>21.99</v>
      </c>
      <c r="F1374" s="151">
        <v>26.99</v>
      </c>
    </row>
    <row r="1375" spans="1:6" ht="12.75">
      <c r="A1375" s="147">
        <v>81679</v>
      </c>
      <c r="B1375" s="148" t="s">
        <v>1392</v>
      </c>
      <c r="C1375" s="149" t="s">
        <v>43</v>
      </c>
      <c r="D1375" s="150">
        <v>3.4</v>
      </c>
      <c r="E1375" s="151">
        <v>21.99</v>
      </c>
      <c r="F1375" s="151">
        <v>25.39</v>
      </c>
    </row>
    <row r="1376" spans="1:6" ht="12.75">
      <c r="A1376" s="147">
        <v>81680</v>
      </c>
      <c r="B1376" s="148" t="s">
        <v>1393</v>
      </c>
      <c r="C1376" s="149" t="s">
        <v>43</v>
      </c>
      <c r="D1376" s="150">
        <v>4</v>
      </c>
      <c r="E1376" s="151">
        <v>21.99</v>
      </c>
      <c r="F1376" s="151">
        <v>25.99</v>
      </c>
    </row>
    <row r="1377" spans="1:6" ht="12.75">
      <c r="A1377" s="147">
        <v>81681</v>
      </c>
      <c r="B1377" s="148" t="s">
        <v>1394</v>
      </c>
      <c r="C1377" s="149" t="s">
        <v>43</v>
      </c>
      <c r="D1377" s="150">
        <v>7</v>
      </c>
      <c r="E1377" s="151">
        <v>21.99</v>
      </c>
      <c r="F1377" s="151">
        <v>28.99</v>
      </c>
    </row>
    <row r="1378" spans="1:6" ht="12.75">
      <c r="A1378" s="147">
        <v>81690</v>
      </c>
      <c r="B1378" s="148" t="s">
        <v>1395</v>
      </c>
      <c r="C1378" s="149" t="s">
        <v>43</v>
      </c>
      <c r="D1378" s="150">
        <v>5.05</v>
      </c>
      <c r="E1378" s="151">
        <v>19.55</v>
      </c>
      <c r="F1378" s="151">
        <v>24.6</v>
      </c>
    </row>
    <row r="1379" spans="1:6" ht="12.75">
      <c r="A1379" s="147">
        <v>81691</v>
      </c>
      <c r="B1379" s="148" t="s">
        <v>1396</v>
      </c>
      <c r="C1379" s="149" t="s">
        <v>43</v>
      </c>
      <c r="D1379" s="150">
        <v>4.9</v>
      </c>
      <c r="E1379" s="151">
        <v>21.99</v>
      </c>
      <c r="F1379" s="151">
        <v>26.89</v>
      </c>
    </row>
    <row r="1380" spans="1:6" ht="12.75">
      <c r="A1380" s="147">
        <v>81695</v>
      </c>
      <c r="B1380" s="148" t="s">
        <v>1397</v>
      </c>
      <c r="C1380" s="149" t="s">
        <v>161</v>
      </c>
      <c r="D1380" s="150">
        <v>3.47</v>
      </c>
      <c r="E1380" s="151">
        <v>36.66</v>
      </c>
      <c r="F1380" s="151">
        <v>40.13</v>
      </c>
    </row>
    <row r="1381" spans="1:6" ht="12.75">
      <c r="A1381" s="147">
        <v>81696</v>
      </c>
      <c r="B1381" s="148" t="s">
        <v>1398</v>
      </c>
      <c r="C1381" s="149" t="s">
        <v>161</v>
      </c>
      <c r="D1381" s="150">
        <v>6.33</v>
      </c>
      <c r="E1381" s="151">
        <v>41.55</v>
      </c>
      <c r="F1381" s="151">
        <v>47.88</v>
      </c>
    </row>
    <row r="1382" spans="1:6" ht="12.75">
      <c r="A1382" s="147">
        <v>81697</v>
      </c>
      <c r="B1382" s="148" t="s">
        <v>1399</v>
      </c>
      <c r="C1382" s="149" t="s">
        <v>161</v>
      </c>
      <c r="D1382" s="150">
        <v>15.29</v>
      </c>
      <c r="E1382" s="151">
        <v>43.99</v>
      </c>
      <c r="F1382" s="151">
        <v>59.28</v>
      </c>
    </row>
    <row r="1383" spans="1:6" ht="12.75">
      <c r="A1383" s="147">
        <v>81700</v>
      </c>
      <c r="B1383" s="148" t="s">
        <v>1362</v>
      </c>
      <c r="C1383" s="154"/>
      <c r="D1383" s="150">
        <v>0</v>
      </c>
      <c r="E1383" s="151">
        <v>0</v>
      </c>
      <c r="F1383" s="151">
        <v>0</v>
      </c>
    </row>
    <row r="1384" spans="1:6" ht="12.75">
      <c r="A1384" s="147">
        <v>81701</v>
      </c>
      <c r="B1384" s="148" t="s">
        <v>1400</v>
      </c>
      <c r="C1384" s="149" t="s">
        <v>43</v>
      </c>
      <c r="D1384" s="150">
        <v>2.8</v>
      </c>
      <c r="E1384" s="151">
        <v>6.84</v>
      </c>
      <c r="F1384" s="151">
        <v>9.64</v>
      </c>
    </row>
    <row r="1385" spans="1:6" ht="12.75">
      <c r="A1385" s="147">
        <v>81702</v>
      </c>
      <c r="B1385" s="148" t="s">
        <v>1401</v>
      </c>
      <c r="C1385" s="149" t="s">
        <v>43</v>
      </c>
      <c r="D1385" s="150">
        <v>19.92</v>
      </c>
      <c r="E1385" s="151">
        <v>11</v>
      </c>
      <c r="F1385" s="151">
        <v>30.92</v>
      </c>
    </row>
    <row r="1386" spans="1:6" ht="12.75">
      <c r="A1386" s="147">
        <v>81730</v>
      </c>
      <c r="B1386" s="148" t="s">
        <v>1402</v>
      </c>
      <c r="C1386" s="149" t="s">
        <v>43</v>
      </c>
      <c r="D1386" s="150">
        <v>2.32</v>
      </c>
      <c r="E1386" s="151">
        <v>6.84</v>
      </c>
      <c r="F1386" s="151">
        <v>9.16</v>
      </c>
    </row>
    <row r="1387" spans="1:6" ht="12.75">
      <c r="A1387" s="147">
        <v>81731</v>
      </c>
      <c r="B1387" s="148" t="s">
        <v>1403</v>
      </c>
      <c r="C1387" s="149" t="s">
        <v>43</v>
      </c>
      <c r="D1387" s="150">
        <v>5.22</v>
      </c>
      <c r="E1387" s="151">
        <v>6.84</v>
      </c>
      <c r="F1387" s="151">
        <v>12.06</v>
      </c>
    </row>
    <row r="1388" spans="1:6" ht="12.75">
      <c r="A1388" s="147">
        <v>81732</v>
      </c>
      <c r="B1388" s="148" t="s">
        <v>1404</v>
      </c>
      <c r="C1388" s="149" t="s">
        <v>43</v>
      </c>
      <c r="D1388" s="150">
        <v>12.41</v>
      </c>
      <c r="E1388" s="151">
        <v>8.79</v>
      </c>
      <c r="F1388" s="151">
        <v>21.2</v>
      </c>
    </row>
    <row r="1389" spans="1:6" ht="12.75">
      <c r="A1389" s="147">
        <v>81733</v>
      </c>
      <c r="B1389" s="148" t="s">
        <v>1405</v>
      </c>
      <c r="C1389" s="149" t="s">
        <v>43</v>
      </c>
      <c r="D1389" s="150">
        <v>11.4</v>
      </c>
      <c r="E1389" s="151">
        <v>11</v>
      </c>
      <c r="F1389" s="151">
        <v>22.4</v>
      </c>
    </row>
    <row r="1390" spans="1:6" ht="12.75">
      <c r="A1390" s="147">
        <v>81734</v>
      </c>
      <c r="B1390" s="148" t="s">
        <v>1406</v>
      </c>
      <c r="C1390" s="149" t="s">
        <v>43</v>
      </c>
      <c r="D1390" s="150">
        <v>2.49</v>
      </c>
      <c r="E1390" s="151">
        <v>6.84</v>
      </c>
      <c r="F1390" s="151">
        <v>9.33</v>
      </c>
    </row>
    <row r="1391" spans="1:6" ht="12.75">
      <c r="A1391" s="147">
        <v>81735</v>
      </c>
      <c r="B1391" s="148" t="s">
        <v>1407</v>
      </c>
      <c r="C1391" s="149" t="s">
        <v>43</v>
      </c>
      <c r="D1391" s="150">
        <v>5.15</v>
      </c>
      <c r="E1391" s="151">
        <v>6.84</v>
      </c>
      <c r="F1391" s="151">
        <v>11.99</v>
      </c>
    </row>
    <row r="1392" spans="1:6" ht="12.75">
      <c r="A1392" s="147">
        <v>81736</v>
      </c>
      <c r="B1392" s="148" t="s">
        <v>1408</v>
      </c>
      <c r="C1392" s="149" t="s">
        <v>43</v>
      </c>
      <c r="D1392" s="150">
        <v>15.3</v>
      </c>
      <c r="E1392" s="151">
        <v>8.79</v>
      </c>
      <c r="F1392" s="151">
        <v>24.09</v>
      </c>
    </row>
    <row r="1393" spans="1:6" ht="12.75">
      <c r="A1393" s="147">
        <v>81737</v>
      </c>
      <c r="B1393" s="148" t="s">
        <v>1409</v>
      </c>
      <c r="C1393" s="149" t="s">
        <v>43</v>
      </c>
      <c r="D1393" s="150">
        <v>24.2</v>
      </c>
      <c r="E1393" s="151">
        <v>11</v>
      </c>
      <c r="F1393" s="151">
        <v>35.2</v>
      </c>
    </row>
    <row r="1394" spans="1:6" ht="12.75">
      <c r="A1394" s="147">
        <v>81750</v>
      </c>
      <c r="B1394" s="148" t="s">
        <v>1410</v>
      </c>
      <c r="C1394" s="154"/>
      <c r="D1394" s="150">
        <v>0</v>
      </c>
      <c r="E1394" s="151">
        <v>0</v>
      </c>
      <c r="F1394" s="151">
        <v>0</v>
      </c>
    </row>
    <row r="1395" spans="1:6" ht="12.75">
      <c r="A1395" s="147">
        <v>81751</v>
      </c>
      <c r="B1395" s="148" t="s">
        <v>1411</v>
      </c>
      <c r="C1395" s="149" t="s">
        <v>43</v>
      </c>
      <c r="D1395" s="150">
        <v>21.74</v>
      </c>
      <c r="E1395" s="151">
        <v>1.95</v>
      </c>
      <c r="F1395" s="151">
        <v>23.69</v>
      </c>
    </row>
    <row r="1396" spans="1:6" ht="12.75">
      <c r="A1396" s="147">
        <v>81752</v>
      </c>
      <c r="B1396" s="148" t="s">
        <v>1412</v>
      </c>
      <c r="C1396" s="149" t="s">
        <v>43</v>
      </c>
      <c r="D1396" s="150">
        <v>42.9</v>
      </c>
      <c r="E1396" s="151">
        <v>1.95</v>
      </c>
      <c r="F1396" s="151">
        <v>44.85</v>
      </c>
    </row>
    <row r="1397" spans="1:6" ht="12.75">
      <c r="A1397" s="147">
        <v>81760</v>
      </c>
      <c r="B1397" s="148" t="s">
        <v>1413</v>
      </c>
      <c r="C1397" s="149" t="s">
        <v>43</v>
      </c>
      <c r="D1397" s="150">
        <v>14.7</v>
      </c>
      <c r="E1397" s="151">
        <v>1.95</v>
      </c>
      <c r="F1397" s="151">
        <v>16.65</v>
      </c>
    </row>
    <row r="1398" spans="1:6" ht="12.75">
      <c r="A1398" s="147">
        <v>81761</v>
      </c>
      <c r="B1398" s="148" t="s">
        <v>1414</v>
      </c>
      <c r="C1398" s="149" t="s">
        <v>43</v>
      </c>
      <c r="D1398" s="150">
        <v>31.5</v>
      </c>
      <c r="E1398" s="151">
        <v>1.95</v>
      </c>
      <c r="F1398" s="151">
        <v>33.45</v>
      </c>
    </row>
    <row r="1399" spans="1:6" ht="12.75">
      <c r="A1399" s="147">
        <v>81770</v>
      </c>
      <c r="B1399" s="148" t="s">
        <v>1415</v>
      </c>
      <c r="C1399" s="149" t="s">
        <v>43</v>
      </c>
      <c r="D1399" s="150">
        <v>1.55</v>
      </c>
      <c r="E1399" s="151">
        <v>1.95</v>
      </c>
      <c r="F1399" s="151">
        <v>3.5</v>
      </c>
    </row>
    <row r="1400" spans="1:6" ht="12.75">
      <c r="A1400" s="147">
        <v>81771</v>
      </c>
      <c r="B1400" s="148" t="s">
        <v>1416</v>
      </c>
      <c r="C1400" s="149" t="s">
        <v>43</v>
      </c>
      <c r="D1400" s="150">
        <v>4</v>
      </c>
      <c r="E1400" s="151">
        <v>1.95</v>
      </c>
      <c r="F1400" s="151">
        <v>5.95</v>
      </c>
    </row>
    <row r="1401" spans="1:6" ht="12.75">
      <c r="A1401" s="147">
        <v>81778</v>
      </c>
      <c r="B1401" s="148" t="s">
        <v>1417</v>
      </c>
      <c r="C1401" s="149" t="s">
        <v>43</v>
      </c>
      <c r="D1401" s="150">
        <v>18.7</v>
      </c>
      <c r="E1401" s="151">
        <v>1.95</v>
      </c>
      <c r="F1401" s="151">
        <v>20.65</v>
      </c>
    </row>
    <row r="1402" spans="1:6" ht="12.75">
      <c r="A1402" s="147">
        <v>81779</v>
      </c>
      <c r="B1402" s="148" t="s">
        <v>1418</v>
      </c>
      <c r="C1402" s="149" t="s">
        <v>43</v>
      </c>
      <c r="D1402" s="150">
        <v>12.2</v>
      </c>
      <c r="E1402" s="151">
        <v>1.95</v>
      </c>
      <c r="F1402" s="151">
        <v>14.15</v>
      </c>
    </row>
    <row r="1403" spans="1:6" ht="12.75">
      <c r="A1403" s="147">
        <v>81783</v>
      </c>
      <c r="B1403" s="148" t="s">
        <v>1419</v>
      </c>
      <c r="C1403" s="149" t="s">
        <v>43</v>
      </c>
      <c r="D1403" s="150">
        <v>15</v>
      </c>
      <c r="E1403" s="151">
        <v>1.95</v>
      </c>
      <c r="F1403" s="151">
        <v>16.95</v>
      </c>
    </row>
    <row r="1404" spans="1:6" ht="12.75">
      <c r="A1404" s="147">
        <v>81784</v>
      </c>
      <c r="B1404" s="148" t="s">
        <v>1420</v>
      </c>
      <c r="C1404" s="149" t="s">
        <v>43</v>
      </c>
      <c r="D1404" s="150">
        <v>27</v>
      </c>
      <c r="E1404" s="151">
        <v>1.95</v>
      </c>
      <c r="F1404" s="151">
        <v>28.95</v>
      </c>
    </row>
    <row r="1405" spans="1:6" ht="12.75">
      <c r="A1405" s="147">
        <v>81785</v>
      </c>
      <c r="B1405" s="148" t="s">
        <v>1421</v>
      </c>
      <c r="C1405" s="149" t="s">
        <v>43</v>
      </c>
      <c r="D1405" s="150">
        <v>16</v>
      </c>
      <c r="E1405" s="151">
        <v>1.95</v>
      </c>
      <c r="F1405" s="151">
        <v>17.95</v>
      </c>
    </row>
    <row r="1406" spans="1:6" ht="12.75">
      <c r="A1406" s="147">
        <v>81786</v>
      </c>
      <c r="B1406" s="148" t="s">
        <v>1422</v>
      </c>
      <c r="C1406" s="149" t="s">
        <v>43</v>
      </c>
      <c r="D1406" s="150">
        <v>16</v>
      </c>
      <c r="E1406" s="151">
        <v>1.95</v>
      </c>
      <c r="F1406" s="151">
        <v>17.95</v>
      </c>
    </row>
    <row r="1407" spans="1:6" ht="12.75">
      <c r="A1407" s="147">
        <v>81790</v>
      </c>
      <c r="B1407" s="148" t="s">
        <v>1423</v>
      </c>
      <c r="C1407" s="149" t="s">
        <v>43</v>
      </c>
      <c r="D1407" s="150">
        <v>1.2</v>
      </c>
      <c r="E1407" s="151">
        <v>1.95</v>
      </c>
      <c r="F1407" s="151">
        <v>3.15</v>
      </c>
    </row>
    <row r="1408" spans="1:6" ht="12.75">
      <c r="A1408" s="147">
        <v>81791</v>
      </c>
      <c r="B1408" s="148" t="s">
        <v>1424</v>
      </c>
      <c r="C1408" s="149" t="s">
        <v>43</v>
      </c>
      <c r="D1408" s="150">
        <v>3.36</v>
      </c>
      <c r="E1408" s="151">
        <v>1.95</v>
      </c>
      <c r="F1408" s="151">
        <v>5.31</v>
      </c>
    </row>
    <row r="1409" spans="1:6" ht="12.75">
      <c r="A1409" s="147">
        <v>81792</v>
      </c>
      <c r="B1409" s="148" t="s">
        <v>1425</v>
      </c>
      <c r="C1409" s="149" t="s">
        <v>43</v>
      </c>
      <c r="D1409" s="150">
        <v>9</v>
      </c>
      <c r="E1409" s="151">
        <v>1.95</v>
      </c>
      <c r="F1409" s="151">
        <v>10.95</v>
      </c>
    </row>
    <row r="1410" spans="1:6" ht="12.75">
      <c r="A1410" s="147">
        <v>81793</v>
      </c>
      <c r="B1410" s="148" t="s">
        <v>1426</v>
      </c>
      <c r="C1410" s="149" t="s">
        <v>43</v>
      </c>
      <c r="D1410" s="150">
        <v>23</v>
      </c>
      <c r="E1410" s="151">
        <v>1.95</v>
      </c>
      <c r="F1410" s="151">
        <v>24.95</v>
      </c>
    </row>
    <row r="1411" spans="1:6" ht="12.75">
      <c r="A1411" s="147">
        <v>81810</v>
      </c>
      <c r="B1411" s="148" t="s">
        <v>1427</v>
      </c>
      <c r="C1411" s="154"/>
      <c r="D1411" s="150">
        <v>0</v>
      </c>
      <c r="E1411" s="151">
        <v>0</v>
      </c>
      <c r="F1411" s="151">
        <v>0</v>
      </c>
    </row>
    <row r="1412" spans="1:6" ht="12.75">
      <c r="A1412" s="147">
        <v>81811</v>
      </c>
      <c r="B1412" s="148" t="s">
        <v>1428</v>
      </c>
      <c r="C1412" s="149" t="s">
        <v>43</v>
      </c>
      <c r="D1412" s="150">
        <v>65.29</v>
      </c>
      <c r="E1412" s="151">
        <v>29.33</v>
      </c>
      <c r="F1412" s="151">
        <v>94.62</v>
      </c>
    </row>
    <row r="1413" spans="1:6" ht="12.75">
      <c r="A1413" s="147">
        <v>81815</v>
      </c>
      <c r="B1413" s="148" t="s">
        <v>1429</v>
      </c>
      <c r="C1413" s="149" t="s">
        <v>43</v>
      </c>
      <c r="D1413" s="150">
        <v>110.52</v>
      </c>
      <c r="E1413" s="151">
        <v>87</v>
      </c>
      <c r="F1413" s="151">
        <v>197.52</v>
      </c>
    </row>
    <row r="1414" spans="1:6" ht="12.75">
      <c r="A1414" s="147">
        <v>81818</v>
      </c>
      <c r="B1414" s="148" t="s">
        <v>1430</v>
      </c>
      <c r="C1414" s="149" t="s">
        <v>43</v>
      </c>
      <c r="D1414" s="150">
        <v>480</v>
      </c>
      <c r="E1414" s="151">
        <v>195.52</v>
      </c>
      <c r="F1414" s="151">
        <v>675.52</v>
      </c>
    </row>
    <row r="1415" spans="1:6" ht="12.75">
      <c r="A1415" s="147">
        <v>81819</v>
      </c>
      <c r="B1415" s="148" t="s">
        <v>1431</v>
      </c>
      <c r="C1415" s="149" t="s">
        <v>43</v>
      </c>
      <c r="D1415" s="150">
        <v>271.23</v>
      </c>
      <c r="E1415" s="151">
        <v>12.22</v>
      </c>
      <c r="F1415" s="151">
        <v>283.45</v>
      </c>
    </row>
    <row r="1416" spans="1:6" ht="12.75">
      <c r="A1416" s="147">
        <v>81823</v>
      </c>
      <c r="B1416" s="148" t="s">
        <v>1432</v>
      </c>
      <c r="C1416" s="149" t="s">
        <v>43</v>
      </c>
      <c r="D1416" s="150">
        <v>156.91</v>
      </c>
      <c r="E1416" s="151">
        <v>9.68</v>
      </c>
      <c r="F1416" s="151">
        <v>166.59</v>
      </c>
    </row>
    <row r="1417" spans="1:6" ht="12.75">
      <c r="A1417" s="147">
        <v>81825</v>
      </c>
      <c r="B1417" s="148" t="s">
        <v>1433</v>
      </c>
      <c r="C1417" s="149" t="s">
        <v>43</v>
      </c>
      <c r="D1417" s="150">
        <v>48.19</v>
      </c>
      <c r="E1417" s="151">
        <v>161.07</v>
      </c>
      <c r="F1417" s="151">
        <v>209.26</v>
      </c>
    </row>
    <row r="1418" spans="1:6" ht="12.75" customHeight="1">
      <c r="A1418" s="142" t="s">
        <v>27</v>
      </c>
      <c r="B1418" s="142" t="s">
        <v>28</v>
      </c>
      <c r="C1418" s="143" t="s">
        <v>29</v>
      </c>
      <c r="D1418" s="144" t="s">
        <v>30</v>
      </c>
      <c r="E1418" s="145" t="s">
        <v>31</v>
      </c>
      <c r="F1418" s="145" t="s">
        <v>32</v>
      </c>
    </row>
    <row r="1419" spans="1:6" ht="12.75">
      <c r="A1419" s="147">
        <v>81826</v>
      </c>
      <c r="B1419" s="148" t="s">
        <v>1434</v>
      </c>
      <c r="C1419" s="149" t="s">
        <v>43</v>
      </c>
      <c r="D1419" s="150">
        <v>29.87</v>
      </c>
      <c r="E1419" s="151">
        <v>15.9</v>
      </c>
      <c r="F1419" s="151">
        <v>45.77</v>
      </c>
    </row>
    <row r="1420" spans="1:6" ht="12.75">
      <c r="A1420" s="147">
        <v>81827</v>
      </c>
      <c r="B1420" s="148" t="s">
        <v>1435</v>
      </c>
      <c r="C1420" s="149" t="s">
        <v>43</v>
      </c>
      <c r="D1420" s="150">
        <v>44.39</v>
      </c>
      <c r="E1420" s="151">
        <v>206.86</v>
      </c>
      <c r="F1420" s="151">
        <v>251.25</v>
      </c>
    </row>
    <row r="1421" spans="1:6" ht="12.75">
      <c r="A1421" s="147">
        <v>81828</v>
      </c>
      <c r="B1421" s="148" t="s">
        <v>1436</v>
      </c>
      <c r="C1421" s="149" t="s">
        <v>43</v>
      </c>
      <c r="D1421" s="150">
        <v>105.11</v>
      </c>
      <c r="E1421" s="151">
        <v>206.86</v>
      </c>
      <c r="F1421" s="151">
        <v>311.97</v>
      </c>
    </row>
    <row r="1422" spans="1:6" ht="12.75">
      <c r="A1422" s="147">
        <v>81829</v>
      </c>
      <c r="B1422" s="148" t="s">
        <v>1437</v>
      </c>
      <c r="C1422" s="149" t="s">
        <v>35</v>
      </c>
      <c r="D1422" s="150">
        <v>34.33</v>
      </c>
      <c r="E1422" s="151">
        <v>82.81</v>
      </c>
      <c r="F1422" s="151">
        <v>117.14</v>
      </c>
    </row>
    <row r="1423" spans="1:6" ht="12.75">
      <c r="A1423" s="147">
        <v>81830</v>
      </c>
      <c r="B1423" s="148" t="s">
        <v>1438</v>
      </c>
      <c r="C1423" s="149" t="s">
        <v>54</v>
      </c>
      <c r="D1423" s="150">
        <v>179.04</v>
      </c>
      <c r="E1423" s="151">
        <v>191.4</v>
      </c>
      <c r="F1423" s="151">
        <v>370.44</v>
      </c>
    </row>
    <row r="1424" spans="1:6" ht="12.75">
      <c r="A1424" s="147">
        <v>81831</v>
      </c>
      <c r="B1424" s="148" t="s">
        <v>1439</v>
      </c>
      <c r="C1424" s="149" t="s">
        <v>35</v>
      </c>
      <c r="D1424" s="150">
        <v>23.47</v>
      </c>
      <c r="E1424" s="151">
        <v>61.3</v>
      </c>
      <c r="F1424" s="151">
        <v>84.77</v>
      </c>
    </row>
    <row r="1425" spans="1:6" ht="12.75">
      <c r="A1425" s="147">
        <v>81832</v>
      </c>
      <c r="B1425" s="148" t="s">
        <v>1440</v>
      </c>
      <c r="C1425" s="149" t="s">
        <v>35</v>
      </c>
      <c r="D1425" s="150">
        <v>42.45</v>
      </c>
      <c r="E1425" s="151">
        <v>86.55</v>
      </c>
      <c r="F1425" s="151">
        <v>129</v>
      </c>
    </row>
    <row r="1426" spans="1:6" ht="12.75">
      <c r="A1426" s="147">
        <v>81833</v>
      </c>
      <c r="B1426" s="148" t="s">
        <v>1441</v>
      </c>
      <c r="C1426" s="149" t="s">
        <v>54</v>
      </c>
      <c r="D1426" s="150">
        <v>0</v>
      </c>
      <c r="E1426" s="151">
        <v>47.13</v>
      </c>
      <c r="F1426" s="151">
        <v>47.13</v>
      </c>
    </row>
    <row r="1427" spans="1:6" ht="12.75">
      <c r="A1427" s="147">
        <v>81840</v>
      </c>
      <c r="B1427" s="148" t="s">
        <v>1442</v>
      </c>
      <c r="C1427" s="149" t="s">
        <v>43</v>
      </c>
      <c r="D1427" s="150">
        <v>57.43</v>
      </c>
      <c r="E1427" s="151">
        <v>39.16</v>
      </c>
      <c r="F1427" s="151">
        <v>96.59</v>
      </c>
    </row>
    <row r="1428" spans="1:6" ht="12.75">
      <c r="A1428" s="147">
        <v>81841</v>
      </c>
      <c r="B1428" s="148" t="s">
        <v>1443</v>
      </c>
      <c r="C1428" s="149" t="s">
        <v>43</v>
      </c>
      <c r="D1428" s="150">
        <v>190.19</v>
      </c>
      <c r="E1428" s="151">
        <v>36.66</v>
      </c>
      <c r="F1428" s="151">
        <v>226.85</v>
      </c>
    </row>
    <row r="1429" spans="1:6" ht="12.75">
      <c r="A1429" s="147">
        <v>81842</v>
      </c>
      <c r="B1429" s="148" t="s">
        <v>1444</v>
      </c>
      <c r="C1429" s="149" t="s">
        <v>43</v>
      </c>
      <c r="D1429" s="150">
        <v>300.19</v>
      </c>
      <c r="E1429" s="151">
        <v>36.66</v>
      </c>
      <c r="F1429" s="151">
        <v>336.85</v>
      </c>
    </row>
    <row r="1430" spans="1:6" ht="18">
      <c r="A1430" s="147">
        <v>81846</v>
      </c>
      <c r="B1430" s="148" t="s">
        <v>1445</v>
      </c>
      <c r="C1430" s="149" t="s">
        <v>339</v>
      </c>
      <c r="D1430" s="150">
        <v>198</v>
      </c>
      <c r="E1430" s="151">
        <v>21.51</v>
      </c>
      <c r="F1430" s="151">
        <v>219.51</v>
      </c>
    </row>
    <row r="1431" spans="1:6" ht="12.75">
      <c r="A1431" s="147">
        <v>81850</v>
      </c>
      <c r="B1431" s="148" t="s">
        <v>1446</v>
      </c>
      <c r="C1431" s="149" t="s">
        <v>43</v>
      </c>
      <c r="D1431" s="150">
        <v>107.14</v>
      </c>
      <c r="E1431" s="151">
        <v>111.27</v>
      </c>
      <c r="F1431" s="151">
        <v>218.41</v>
      </c>
    </row>
    <row r="1432" spans="1:6" ht="12.75">
      <c r="A1432" s="147">
        <v>81851</v>
      </c>
      <c r="B1432" s="148" t="s">
        <v>1447</v>
      </c>
      <c r="C1432" s="149" t="s">
        <v>43</v>
      </c>
      <c r="D1432" s="150">
        <v>155.92</v>
      </c>
      <c r="E1432" s="151">
        <v>156.47</v>
      </c>
      <c r="F1432" s="151">
        <v>312.39</v>
      </c>
    </row>
    <row r="1433" spans="1:6" ht="12.75">
      <c r="A1433" s="147">
        <v>81852</v>
      </c>
      <c r="B1433" s="148" t="s">
        <v>1448</v>
      </c>
      <c r="C1433" s="149" t="s">
        <v>339</v>
      </c>
      <c r="D1433" s="150">
        <v>174.56</v>
      </c>
      <c r="E1433" s="151">
        <v>174.57</v>
      </c>
      <c r="F1433" s="151">
        <v>349.13</v>
      </c>
    </row>
    <row r="1434" spans="1:6" ht="12.75">
      <c r="A1434" s="147">
        <v>81860</v>
      </c>
      <c r="B1434" s="148" t="s">
        <v>1449</v>
      </c>
      <c r="C1434" s="149" t="s">
        <v>43</v>
      </c>
      <c r="D1434" s="150">
        <v>145</v>
      </c>
      <c r="E1434" s="151">
        <v>73.32</v>
      </c>
      <c r="F1434" s="151">
        <v>218.32</v>
      </c>
    </row>
    <row r="1435" spans="1:6" ht="12.75">
      <c r="A1435" s="147">
        <v>81861</v>
      </c>
      <c r="B1435" s="148" t="s">
        <v>1450</v>
      </c>
      <c r="C1435" s="149" t="s">
        <v>43</v>
      </c>
      <c r="D1435" s="150">
        <v>235</v>
      </c>
      <c r="E1435" s="151">
        <v>73.32</v>
      </c>
      <c r="F1435" s="151">
        <v>308.32</v>
      </c>
    </row>
    <row r="1436" spans="1:6" ht="12.75">
      <c r="A1436" s="147">
        <v>81865</v>
      </c>
      <c r="B1436" s="148" t="s">
        <v>1451</v>
      </c>
      <c r="C1436" s="149" t="s">
        <v>43</v>
      </c>
      <c r="D1436" s="150">
        <v>943.1</v>
      </c>
      <c r="E1436" s="153">
        <v>1060.1</v>
      </c>
      <c r="F1436" s="153">
        <v>2003.2</v>
      </c>
    </row>
    <row r="1437" spans="1:6" ht="12.75">
      <c r="A1437" s="147">
        <v>81866</v>
      </c>
      <c r="B1437" s="148" t="s">
        <v>1452</v>
      </c>
      <c r="C1437" s="149" t="s">
        <v>43</v>
      </c>
      <c r="D1437" s="152">
        <v>1206.77</v>
      </c>
      <c r="E1437" s="153">
        <v>1389.95</v>
      </c>
      <c r="F1437" s="153">
        <v>2596.72</v>
      </c>
    </row>
    <row r="1438" spans="1:6" ht="12.75">
      <c r="A1438" s="147">
        <v>81867</v>
      </c>
      <c r="B1438" s="148" t="s">
        <v>1453</v>
      </c>
      <c r="C1438" s="149" t="s">
        <v>43</v>
      </c>
      <c r="D1438" s="152">
        <v>1484.99</v>
      </c>
      <c r="E1438" s="153">
        <v>1789.73</v>
      </c>
      <c r="F1438" s="153">
        <v>3274.72</v>
      </c>
    </row>
    <row r="1439" spans="1:6" ht="12.75">
      <c r="A1439" s="147">
        <v>81868</v>
      </c>
      <c r="B1439" s="148" t="s">
        <v>1454</v>
      </c>
      <c r="C1439" s="149" t="s">
        <v>43</v>
      </c>
      <c r="D1439" s="152">
        <v>2068.9</v>
      </c>
      <c r="E1439" s="153">
        <v>2811.88</v>
      </c>
      <c r="F1439" s="153">
        <v>4880.78</v>
      </c>
    </row>
    <row r="1440" spans="1:6" ht="12.75">
      <c r="A1440" s="147">
        <v>81869</v>
      </c>
      <c r="B1440" s="148" t="s">
        <v>1455</v>
      </c>
      <c r="C1440" s="149" t="s">
        <v>43</v>
      </c>
      <c r="D1440" s="152">
        <v>3326.64</v>
      </c>
      <c r="E1440" s="153">
        <v>4411.49</v>
      </c>
      <c r="F1440" s="153">
        <v>7738.13</v>
      </c>
    </row>
    <row r="1441" spans="1:6" ht="12.75">
      <c r="A1441" s="147">
        <v>81874</v>
      </c>
      <c r="B1441" s="148" t="s">
        <v>1456</v>
      </c>
      <c r="C1441" s="149" t="s">
        <v>43</v>
      </c>
      <c r="D1441" s="150">
        <v>306.56</v>
      </c>
      <c r="E1441" s="153">
        <v>1442.67</v>
      </c>
      <c r="F1441" s="153">
        <v>1749.23</v>
      </c>
    </row>
    <row r="1442" spans="1:6" ht="12.75" customHeight="1">
      <c r="A1442" s="147">
        <v>81880</v>
      </c>
      <c r="B1442" s="148" t="s">
        <v>1457</v>
      </c>
      <c r="C1442" s="149" t="s">
        <v>43</v>
      </c>
      <c r="D1442" s="152">
        <v>7108.04</v>
      </c>
      <c r="E1442" s="151">
        <v>970.33</v>
      </c>
      <c r="F1442" s="153">
        <v>8078.37</v>
      </c>
    </row>
    <row r="1443" spans="1:6" ht="12.75" customHeight="1">
      <c r="A1443" s="147">
        <v>81881</v>
      </c>
      <c r="B1443" s="148" t="s">
        <v>1458</v>
      </c>
      <c r="C1443" s="149" t="s">
        <v>43</v>
      </c>
      <c r="D1443" s="152">
        <v>10461.74</v>
      </c>
      <c r="E1443" s="151">
        <v>860.15</v>
      </c>
      <c r="F1443" s="153">
        <v>11321.89</v>
      </c>
    </row>
    <row r="1444" spans="1:6" ht="12.75" customHeight="1">
      <c r="A1444" s="147">
        <v>81882</v>
      </c>
      <c r="B1444" s="148" t="s">
        <v>1459</v>
      </c>
      <c r="C1444" s="149" t="s">
        <v>43</v>
      </c>
      <c r="D1444" s="152">
        <v>12791.02</v>
      </c>
      <c r="E1444" s="153">
        <v>1157.46</v>
      </c>
      <c r="F1444" s="153">
        <v>13948.48</v>
      </c>
    </row>
    <row r="1445" spans="1:6" ht="12.75" customHeight="1">
      <c r="A1445" s="147">
        <v>81883</v>
      </c>
      <c r="B1445" s="148" t="s">
        <v>1460</v>
      </c>
      <c r="C1445" s="149" t="s">
        <v>339</v>
      </c>
      <c r="D1445" s="152">
        <v>15775.79</v>
      </c>
      <c r="E1445" s="153">
        <v>1541.15</v>
      </c>
      <c r="F1445" s="153">
        <v>17316.94</v>
      </c>
    </row>
    <row r="1446" spans="1:6" ht="12.75">
      <c r="A1446" s="147">
        <v>81885</v>
      </c>
      <c r="B1446" s="148" t="s">
        <v>1461</v>
      </c>
      <c r="C1446" s="149" t="s">
        <v>43</v>
      </c>
      <c r="D1446" s="150">
        <v>3.1</v>
      </c>
      <c r="E1446" s="151">
        <v>1.71</v>
      </c>
      <c r="F1446" s="151">
        <v>4.81</v>
      </c>
    </row>
    <row r="1447" spans="1:6" ht="12.75">
      <c r="A1447" s="147">
        <v>81888</v>
      </c>
      <c r="B1447" s="148" t="s">
        <v>1462</v>
      </c>
      <c r="C1447" s="149" t="s">
        <v>43</v>
      </c>
      <c r="D1447" s="150">
        <v>51.06</v>
      </c>
      <c r="E1447" s="151">
        <v>6.84</v>
      </c>
      <c r="F1447" s="151">
        <v>57.9</v>
      </c>
    </row>
    <row r="1448" spans="1:6" ht="12.75">
      <c r="A1448" s="147">
        <v>81889</v>
      </c>
      <c r="B1448" s="148" t="s">
        <v>1463</v>
      </c>
      <c r="C1448" s="149" t="s">
        <v>43</v>
      </c>
      <c r="D1448" s="150">
        <v>62.1</v>
      </c>
      <c r="E1448" s="151">
        <v>8.31</v>
      </c>
      <c r="F1448" s="151">
        <v>70.41</v>
      </c>
    </row>
    <row r="1449" spans="1:6" ht="12.75">
      <c r="A1449" s="147">
        <v>81890</v>
      </c>
      <c r="B1449" s="148" t="s">
        <v>1464</v>
      </c>
      <c r="C1449" s="149" t="s">
        <v>43</v>
      </c>
      <c r="D1449" s="150">
        <v>64.68</v>
      </c>
      <c r="E1449" s="151">
        <v>9.77</v>
      </c>
      <c r="F1449" s="151">
        <v>74.45</v>
      </c>
    </row>
    <row r="1450" spans="1:6" ht="12.75">
      <c r="A1450" s="147">
        <v>81891</v>
      </c>
      <c r="B1450" s="148" t="s">
        <v>1465</v>
      </c>
      <c r="C1450" s="149" t="s">
        <v>43</v>
      </c>
      <c r="D1450" s="150">
        <v>152.8</v>
      </c>
      <c r="E1450" s="151">
        <v>11</v>
      </c>
      <c r="F1450" s="151">
        <v>163.8</v>
      </c>
    </row>
    <row r="1451" spans="1:6" ht="12.75">
      <c r="A1451" s="147">
        <v>81892</v>
      </c>
      <c r="B1451" s="148" t="s">
        <v>1466</v>
      </c>
      <c r="C1451" s="149" t="s">
        <v>43</v>
      </c>
      <c r="D1451" s="150">
        <v>213.4</v>
      </c>
      <c r="E1451" s="151">
        <v>13.2</v>
      </c>
      <c r="F1451" s="151">
        <v>226.6</v>
      </c>
    </row>
    <row r="1452" spans="1:6" ht="12.75">
      <c r="A1452" s="147">
        <v>81920</v>
      </c>
      <c r="B1452" s="148" t="s">
        <v>1289</v>
      </c>
      <c r="C1452" s="154"/>
      <c r="D1452" s="150">
        <v>0</v>
      </c>
      <c r="E1452" s="151">
        <v>0</v>
      </c>
      <c r="F1452" s="151">
        <v>0</v>
      </c>
    </row>
    <row r="1453" spans="1:6" ht="12.75">
      <c r="A1453" s="147">
        <v>81921</v>
      </c>
      <c r="B1453" s="148" t="s">
        <v>1467</v>
      </c>
      <c r="C1453" s="149" t="s">
        <v>43</v>
      </c>
      <c r="D1453" s="150">
        <v>1.4</v>
      </c>
      <c r="E1453" s="151">
        <v>6.84</v>
      </c>
      <c r="F1453" s="151">
        <v>8.24</v>
      </c>
    </row>
    <row r="1454" spans="1:6" ht="12.75">
      <c r="A1454" s="147">
        <v>81922</v>
      </c>
      <c r="B1454" s="148" t="s">
        <v>1468</v>
      </c>
      <c r="C1454" s="149" t="s">
        <v>43</v>
      </c>
      <c r="D1454" s="150">
        <v>2.3</v>
      </c>
      <c r="E1454" s="151">
        <v>6.84</v>
      </c>
      <c r="F1454" s="151">
        <v>9.14</v>
      </c>
    </row>
    <row r="1455" spans="1:6" ht="12.75">
      <c r="A1455" s="147">
        <v>81923</v>
      </c>
      <c r="B1455" s="148" t="s">
        <v>1469</v>
      </c>
      <c r="C1455" s="149" t="s">
        <v>43</v>
      </c>
      <c r="D1455" s="150">
        <v>4.4</v>
      </c>
      <c r="E1455" s="151">
        <v>8.79</v>
      </c>
      <c r="F1455" s="151">
        <v>13.19</v>
      </c>
    </row>
    <row r="1456" spans="1:6" ht="12.75">
      <c r="A1456" s="147">
        <v>81924</v>
      </c>
      <c r="B1456" s="148" t="s">
        <v>1470</v>
      </c>
      <c r="C1456" s="149" t="s">
        <v>43</v>
      </c>
      <c r="D1456" s="150">
        <v>5.33</v>
      </c>
      <c r="E1456" s="151">
        <v>11</v>
      </c>
      <c r="F1456" s="151">
        <v>16.33</v>
      </c>
    </row>
    <row r="1457" spans="1:6" ht="12.75">
      <c r="A1457" s="147">
        <v>81927</v>
      </c>
      <c r="B1457" s="148" t="s">
        <v>1471</v>
      </c>
      <c r="C1457" s="149" t="s">
        <v>43</v>
      </c>
      <c r="D1457" s="150">
        <v>1.5</v>
      </c>
      <c r="E1457" s="151">
        <v>6.84</v>
      </c>
      <c r="F1457" s="151">
        <v>8.34</v>
      </c>
    </row>
    <row r="1458" spans="1:6" ht="12.75">
      <c r="A1458" s="147">
        <v>81928</v>
      </c>
      <c r="B1458" s="148" t="s">
        <v>1472</v>
      </c>
      <c r="C1458" s="149" t="s">
        <v>43</v>
      </c>
      <c r="D1458" s="150">
        <v>2.1</v>
      </c>
      <c r="E1458" s="151">
        <v>6.84</v>
      </c>
      <c r="F1458" s="151">
        <v>8.94</v>
      </c>
    </row>
    <row r="1459" spans="1:6" ht="12.75">
      <c r="A1459" s="147">
        <v>81935</v>
      </c>
      <c r="B1459" s="148" t="s">
        <v>1473</v>
      </c>
      <c r="C1459" s="149" t="s">
        <v>43</v>
      </c>
      <c r="D1459" s="150">
        <v>1.2</v>
      </c>
      <c r="E1459" s="151">
        <v>6.84</v>
      </c>
      <c r="F1459" s="151">
        <v>8.04</v>
      </c>
    </row>
    <row r="1460" spans="1:6" ht="12.75">
      <c r="A1460" s="147">
        <v>81936</v>
      </c>
      <c r="B1460" s="148" t="s">
        <v>1474</v>
      </c>
      <c r="C1460" s="149" t="s">
        <v>43</v>
      </c>
      <c r="D1460" s="150">
        <v>1.62</v>
      </c>
      <c r="E1460" s="151">
        <v>6.84</v>
      </c>
      <c r="F1460" s="151">
        <v>8.46</v>
      </c>
    </row>
    <row r="1461" spans="1:6" ht="12.75">
      <c r="A1461" s="147">
        <v>81937</v>
      </c>
      <c r="B1461" s="148" t="s">
        <v>1475</v>
      </c>
      <c r="C1461" s="149" t="s">
        <v>43</v>
      </c>
      <c r="D1461" s="150">
        <v>3.95</v>
      </c>
      <c r="E1461" s="151">
        <v>8.79</v>
      </c>
      <c r="F1461" s="151">
        <v>12.74</v>
      </c>
    </row>
    <row r="1462" spans="1:6" ht="12.75">
      <c r="A1462" s="147">
        <v>81938</v>
      </c>
      <c r="B1462" s="148" t="s">
        <v>1476</v>
      </c>
      <c r="C1462" s="149" t="s">
        <v>43</v>
      </c>
      <c r="D1462" s="150">
        <v>5.14</v>
      </c>
      <c r="E1462" s="151">
        <v>11</v>
      </c>
      <c r="F1462" s="151">
        <v>16.14</v>
      </c>
    </row>
    <row r="1463" spans="1:6" ht="12.75">
      <c r="A1463" s="147">
        <v>81946</v>
      </c>
      <c r="B1463" s="148" t="s">
        <v>1477</v>
      </c>
      <c r="C1463" s="149" t="s">
        <v>43</v>
      </c>
      <c r="D1463" s="150">
        <v>11.53</v>
      </c>
      <c r="E1463" s="151">
        <v>11</v>
      </c>
      <c r="F1463" s="151">
        <v>22.53</v>
      </c>
    </row>
    <row r="1464" spans="1:6" ht="12.75">
      <c r="A1464" s="147">
        <v>81960</v>
      </c>
      <c r="B1464" s="148" t="s">
        <v>1478</v>
      </c>
      <c r="C1464" s="154"/>
      <c r="D1464" s="150">
        <v>0</v>
      </c>
      <c r="E1464" s="151">
        <v>0</v>
      </c>
      <c r="F1464" s="151">
        <v>0</v>
      </c>
    </row>
    <row r="1465" spans="1:6" ht="12.75">
      <c r="A1465" s="147">
        <v>81961</v>
      </c>
      <c r="B1465" s="148" t="s">
        <v>1479</v>
      </c>
      <c r="C1465" s="149" t="s">
        <v>43</v>
      </c>
      <c r="D1465" s="150">
        <v>2.2</v>
      </c>
      <c r="E1465" s="151">
        <v>7.09</v>
      </c>
      <c r="F1465" s="151">
        <v>9.29</v>
      </c>
    </row>
    <row r="1466" spans="1:6" ht="12.75">
      <c r="A1466" s="147">
        <v>81965</v>
      </c>
      <c r="B1466" s="148" t="s">
        <v>1480</v>
      </c>
      <c r="C1466" s="149" t="s">
        <v>43</v>
      </c>
      <c r="D1466" s="150">
        <v>7.5</v>
      </c>
      <c r="E1466" s="151">
        <v>9.05</v>
      </c>
      <c r="F1466" s="151">
        <v>16.55</v>
      </c>
    </row>
    <row r="1467" spans="1:6" ht="12.75">
      <c r="A1467" s="147">
        <v>81970</v>
      </c>
      <c r="B1467" s="148" t="s">
        <v>1481</v>
      </c>
      <c r="C1467" s="149" t="s">
        <v>43</v>
      </c>
      <c r="D1467" s="150">
        <v>4.9</v>
      </c>
      <c r="E1467" s="151">
        <v>7.09</v>
      </c>
      <c r="F1467" s="151">
        <v>11.99</v>
      </c>
    </row>
    <row r="1468" spans="1:6" ht="12.75">
      <c r="A1468" s="147">
        <v>81971</v>
      </c>
      <c r="B1468" s="148" t="s">
        <v>1482</v>
      </c>
      <c r="C1468" s="149" t="s">
        <v>43</v>
      </c>
      <c r="D1468" s="150">
        <v>7.9</v>
      </c>
      <c r="E1468" s="151">
        <v>9.05</v>
      </c>
      <c r="F1468" s="151">
        <v>16.95</v>
      </c>
    </row>
    <row r="1469" spans="1:6" ht="12.75">
      <c r="A1469" s="147">
        <v>81972</v>
      </c>
      <c r="B1469" s="148" t="s">
        <v>1483</v>
      </c>
      <c r="C1469" s="149" t="s">
        <v>43</v>
      </c>
      <c r="D1469" s="150">
        <v>9.8</v>
      </c>
      <c r="E1469" s="151">
        <v>9.05</v>
      </c>
      <c r="F1469" s="151">
        <v>18.85</v>
      </c>
    </row>
    <row r="1470" spans="1:6" ht="12.75">
      <c r="A1470" s="147">
        <v>81973</v>
      </c>
      <c r="B1470" s="148" t="s">
        <v>1484</v>
      </c>
      <c r="C1470" s="149" t="s">
        <v>43</v>
      </c>
      <c r="D1470" s="150">
        <v>9.9</v>
      </c>
      <c r="E1470" s="151">
        <v>11.24</v>
      </c>
      <c r="F1470" s="151">
        <v>21.14</v>
      </c>
    </row>
    <row r="1471" spans="1:6" ht="12.75">
      <c r="A1471" s="147">
        <v>81974</v>
      </c>
      <c r="B1471" s="148" t="s">
        <v>1485</v>
      </c>
      <c r="C1471" s="149" t="s">
        <v>43</v>
      </c>
      <c r="D1471" s="150">
        <v>13.4</v>
      </c>
      <c r="E1471" s="151">
        <v>11.24</v>
      </c>
      <c r="F1471" s="151">
        <v>24.64</v>
      </c>
    </row>
    <row r="1472" spans="1:6" ht="12.75">
      <c r="A1472" s="147">
        <v>81975</v>
      </c>
      <c r="B1472" s="148" t="s">
        <v>1486</v>
      </c>
      <c r="C1472" s="149" t="s">
        <v>43</v>
      </c>
      <c r="D1472" s="150">
        <v>13.6</v>
      </c>
      <c r="E1472" s="151">
        <v>11.24</v>
      </c>
      <c r="F1472" s="151">
        <v>24.84</v>
      </c>
    </row>
    <row r="1473" spans="1:6" ht="12.75">
      <c r="A1473" s="147">
        <v>81981</v>
      </c>
      <c r="B1473" s="148" t="s">
        <v>1487</v>
      </c>
      <c r="C1473" s="149" t="s">
        <v>43</v>
      </c>
      <c r="D1473" s="150">
        <v>10.6</v>
      </c>
      <c r="E1473" s="151">
        <v>9.05</v>
      </c>
      <c r="F1473" s="151">
        <v>19.65</v>
      </c>
    </row>
    <row r="1474" spans="1:6" ht="12.75">
      <c r="A1474" s="147">
        <v>82000</v>
      </c>
      <c r="B1474" s="148" t="s">
        <v>1488</v>
      </c>
      <c r="C1474" s="154"/>
      <c r="D1474" s="150">
        <v>0</v>
      </c>
      <c r="E1474" s="151">
        <v>0</v>
      </c>
      <c r="F1474" s="151">
        <v>0</v>
      </c>
    </row>
    <row r="1475" spans="1:6" ht="12.75">
      <c r="A1475" s="147">
        <v>82001</v>
      </c>
      <c r="B1475" s="148" t="s">
        <v>1489</v>
      </c>
      <c r="C1475" s="149" t="s">
        <v>43</v>
      </c>
      <c r="D1475" s="150">
        <v>0.8</v>
      </c>
      <c r="E1475" s="151">
        <v>3.43</v>
      </c>
      <c r="F1475" s="151">
        <v>4.23</v>
      </c>
    </row>
    <row r="1476" spans="1:6" ht="12.75">
      <c r="A1476" s="147">
        <v>82002</v>
      </c>
      <c r="B1476" s="148" t="s">
        <v>1490</v>
      </c>
      <c r="C1476" s="149" t="s">
        <v>43</v>
      </c>
      <c r="D1476" s="150">
        <v>1.85</v>
      </c>
      <c r="E1476" s="151">
        <v>3.43</v>
      </c>
      <c r="F1476" s="151">
        <v>5.28</v>
      </c>
    </row>
    <row r="1477" spans="1:6" ht="12.75">
      <c r="A1477" s="147">
        <v>82003</v>
      </c>
      <c r="B1477" s="148" t="s">
        <v>1491</v>
      </c>
      <c r="C1477" s="149" t="s">
        <v>43</v>
      </c>
      <c r="D1477" s="150">
        <v>3.84</v>
      </c>
      <c r="E1477" s="151">
        <v>4.4</v>
      </c>
      <c r="F1477" s="151">
        <v>8.24</v>
      </c>
    </row>
    <row r="1478" spans="1:6" ht="12.75">
      <c r="A1478" s="147">
        <v>82004</v>
      </c>
      <c r="B1478" s="148" t="s">
        <v>1492</v>
      </c>
      <c r="C1478" s="149" t="s">
        <v>43</v>
      </c>
      <c r="D1478" s="150">
        <v>3.61</v>
      </c>
      <c r="E1478" s="151">
        <v>5.62</v>
      </c>
      <c r="F1478" s="151">
        <v>9.23</v>
      </c>
    </row>
    <row r="1479" spans="1:6" ht="12.75">
      <c r="A1479" s="147">
        <v>82050</v>
      </c>
      <c r="B1479" s="148" t="s">
        <v>1493</v>
      </c>
      <c r="C1479" s="154"/>
      <c r="D1479" s="150">
        <v>0</v>
      </c>
      <c r="E1479" s="151">
        <v>0</v>
      </c>
      <c r="F1479" s="151">
        <v>0</v>
      </c>
    </row>
    <row r="1480" spans="1:6" ht="12.75">
      <c r="A1480" s="147">
        <v>82051</v>
      </c>
      <c r="B1480" s="148" t="s">
        <v>1494</v>
      </c>
      <c r="C1480" s="149" t="s">
        <v>43</v>
      </c>
      <c r="D1480" s="150">
        <v>3.93</v>
      </c>
      <c r="E1480" s="151">
        <v>2.45</v>
      </c>
      <c r="F1480" s="151">
        <v>6.38</v>
      </c>
    </row>
    <row r="1481" spans="1:6" ht="12.75">
      <c r="A1481" s="147">
        <v>82052</v>
      </c>
      <c r="B1481" s="148" t="s">
        <v>1495</v>
      </c>
      <c r="C1481" s="149" t="s">
        <v>43</v>
      </c>
      <c r="D1481" s="150">
        <v>4.5</v>
      </c>
      <c r="E1481" s="151">
        <v>2.45</v>
      </c>
      <c r="F1481" s="151">
        <v>6.95</v>
      </c>
    </row>
    <row r="1482" spans="1:6" ht="12.75">
      <c r="A1482" s="147">
        <v>82053</v>
      </c>
      <c r="B1482" s="148" t="s">
        <v>1496</v>
      </c>
      <c r="C1482" s="149" t="s">
        <v>43</v>
      </c>
      <c r="D1482" s="150">
        <v>2.9</v>
      </c>
      <c r="E1482" s="151">
        <v>2.45</v>
      </c>
      <c r="F1482" s="151">
        <v>5.35</v>
      </c>
    </row>
    <row r="1483" spans="1:6" ht="12.75">
      <c r="A1483" s="147">
        <v>82054</v>
      </c>
      <c r="B1483" s="148" t="s">
        <v>1497</v>
      </c>
      <c r="C1483" s="149" t="s">
        <v>43</v>
      </c>
      <c r="D1483" s="150">
        <v>3</v>
      </c>
      <c r="E1483" s="151">
        <v>2.45</v>
      </c>
      <c r="F1483" s="151">
        <v>5.45</v>
      </c>
    </row>
    <row r="1484" spans="1:6" ht="12.75">
      <c r="A1484" s="147">
        <v>82055</v>
      </c>
      <c r="B1484" s="148" t="s">
        <v>1498</v>
      </c>
      <c r="C1484" s="149" t="s">
        <v>43</v>
      </c>
      <c r="D1484" s="150">
        <v>4.85</v>
      </c>
      <c r="E1484" s="151">
        <v>2.45</v>
      </c>
      <c r="F1484" s="151">
        <v>7.3</v>
      </c>
    </row>
    <row r="1485" spans="1:6" ht="12.75">
      <c r="A1485" s="147">
        <v>82070</v>
      </c>
      <c r="B1485" s="148" t="s">
        <v>1499</v>
      </c>
      <c r="C1485" s="149" t="s">
        <v>43</v>
      </c>
      <c r="D1485" s="150">
        <v>2.12</v>
      </c>
      <c r="E1485" s="151">
        <v>1.95</v>
      </c>
      <c r="F1485" s="151">
        <v>4.07</v>
      </c>
    </row>
    <row r="1486" spans="1:6" ht="12.75">
      <c r="A1486" s="147">
        <v>82071</v>
      </c>
      <c r="B1486" s="148" t="s">
        <v>1500</v>
      </c>
      <c r="C1486" s="149" t="s">
        <v>43</v>
      </c>
      <c r="D1486" s="150">
        <v>3.34</v>
      </c>
      <c r="E1486" s="151">
        <v>2.45</v>
      </c>
      <c r="F1486" s="151">
        <v>5.79</v>
      </c>
    </row>
    <row r="1487" spans="1:6" ht="12.75">
      <c r="A1487" s="147">
        <v>82072</v>
      </c>
      <c r="B1487" s="148" t="s">
        <v>1501</v>
      </c>
      <c r="C1487" s="149" t="s">
        <v>43</v>
      </c>
      <c r="D1487" s="150">
        <v>6</v>
      </c>
      <c r="E1487" s="151">
        <v>2.45</v>
      </c>
      <c r="F1487" s="151">
        <v>8.45</v>
      </c>
    </row>
    <row r="1488" spans="1:6" ht="12.75">
      <c r="A1488" s="147">
        <v>82100</v>
      </c>
      <c r="B1488" s="148" t="s">
        <v>1502</v>
      </c>
      <c r="C1488" s="154"/>
      <c r="D1488" s="150">
        <v>0</v>
      </c>
      <c r="E1488" s="151">
        <v>0</v>
      </c>
      <c r="F1488" s="151">
        <v>0</v>
      </c>
    </row>
    <row r="1489" spans="1:6" ht="12.75" customHeight="1">
      <c r="A1489" s="142" t="s">
        <v>27</v>
      </c>
      <c r="B1489" s="142" t="s">
        <v>28</v>
      </c>
      <c r="C1489" s="143" t="s">
        <v>29</v>
      </c>
      <c r="D1489" s="144" t="s">
        <v>30</v>
      </c>
      <c r="E1489" s="145" t="s">
        <v>31</v>
      </c>
      <c r="F1489" s="145" t="s">
        <v>32</v>
      </c>
    </row>
    <row r="1490" spans="1:6" ht="12.75">
      <c r="A1490" s="147">
        <v>82101</v>
      </c>
      <c r="B1490" s="148" t="s">
        <v>1503</v>
      </c>
      <c r="C1490" s="149" t="s">
        <v>43</v>
      </c>
      <c r="D1490" s="150">
        <v>4.11</v>
      </c>
      <c r="E1490" s="151">
        <v>8.79</v>
      </c>
      <c r="F1490" s="151">
        <v>12.9</v>
      </c>
    </row>
    <row r="1491" spans="1:6" ht="12.75">
      <c r="A1491" s="147">
        <v>82102</v>
      </c>
      <c r="B1491" s="148" t="s">
        <v>1504</v>
      </c>
      <c r="C1491" s="149" t="s">
        <v>43</v>
      </c>
      <c r="D1491" s="150">
        <v>5.56</v>
      </c>
      <c r="E1491" s="151">
        <v>11</v>
      </c>
      <c r="F1491" s="151">
        <v>16.56</v>
      </c>
    </row>
    <row r="1492" spans="1:6" ht="12.75">
      <c r="A1492" s="147">
        <v>82103</v>
      </c>
      <c r="B1492" s="148" t="s">
        <v>1505</v>
      </c>
      <c r="C1492" s="149" t="s">
        <v>43</v>
      </c>
      <c r="D1492" s="150">
        <v>4.81</v>
      </c>
      <c r="E1492" s="151">
        <v>5.38</v>
      </c>
      <c r="F1492" s="151">
        <v>10.19</v>
      </c>
    </row>
    <row r="1493" spans="1:6" ht="12.75">
      <c r="A1493" s="147">
        <v>82150</v>
      </c>
      <c r="B1493" s="148" t="s">
        <v>1506</v>
      </c>
      <c r="C1493" s="154"/>
      <c r="D1493" s="150">
        <v>0</v>
      </c>
      <c r="E1493" s="151">
        <v>0</v>
      </c>
      <c r="F1493" s="151">
        <v>0</v>
      </c>
    </row>
    <row r="1494" spans="1:6" ht="12.75">
      <c r="A1494" s="147">
        <v>82151</v>
      </c>
      <c r="B1494" s="148" t="s">
        <v>1507</v>
      </c>
      <c r="C1494" s="149" t="s">
        <v>43</v>
      </c>
      <c r="D1494" s="150">
        <v>5.74</v>
      </c>
      <c r="E1494" s="151">
        <v>1.95</v>
      </c>
      <c r="F1494" s="151">
        <v>7.69</v>
      </c>
    </row>
    <row r="1495" spans="1:6" ht="12.75">
      <c r="A1495" s="147">
        <v>82152</v>
      </c>
      <c r="B1495" s="148" t="s">
        <v>1508</v>
      </c>
      <c r="C1495" s="149" t="s">
        <v>43</v>
      </c>
      <c r="D1495" s="150">
        <v>15.96</v>
      </c>
      <c r="E1495" s="151">
        <v>1.95</v>
      </c>
      <c r="F1495" s="151">
        <v>17.91</v>
      </c>
    </row>
    <row r="1496" spans="1:6" ht="12.75">
      <c r="A1496" s="147">
        <v>82153</v>
      </c>
      <c r="B1496" s="148" t="s">
        <v>1509</v>
      </c>
      <c r="C1496" s="149" t="s">
        <v>43</v>
      </c>
      <c r="D1496" s="150">
        <v>2.09</v>
      </c>
      <c r="E1496" s="151">
        <v>1.95</v>
      </c>
      <c r="F1496" s="151">
        <v>4.04</v>
      </c>
    </row>
    <row r="1497" spans="1:6" ht="12.75">
      <c r="A1497" s="147">
        <v>82154</v>
      </c>
      <c r="B1497" s="148" t="s">
        <v>1510</v>
      </c>
      <c r="C1497" s="149" t="s">
        <v>43</v>
      </c>
      <c r="D1497" s="150">
        <v>5.74</v>
      </c>
      <c r="E1497" s="151">
        <v>1.95</v>
      </c>
      <c r="F1497" s="151">
        <v>7.69</v>
      </c>
    </row>
    <row r="1498" spans="1:6" ht="12.75">
      <c r="A1498" s="147">
        <v>82155</v>
      </c>
      <c r="B1498" s="148" t="s">
        <v>1511</v>
      </c>
      <c r="C1498" s="149" t="s">
        <v>43</v>
      </c>
      <c r="D1498" s="150">
        <v>5.13</v>
      </c>
      <c r="E1498" s="151">
        <v>1.95</v>
      </c>
      <c r="F1498" s="151">
        <v>7.08</v>
      </c>
    </row>
    <row r="1499" spans="1:6" ht="12.75">
      <c r="A1499" s="147">
        <v>82156</v>
      </c>
      <c r="B1499" s="148" t="s">
        <v>1512</v>
      </c>
      <c r="C1499" s="149" t="s">
        <v>43</v>
      </c>
      <c r="D1499" s="150">
        <v>15.98</v>
      </c>
      <c r="E1499" s="151">
        <v>1.95</v>
      </c>
      <c r="F1499" s="151">
        <v>17.93</v>
      </c>
    </row>
    <row r="1500" spans="1:6" ht="12.75">
      <c r="A1500" s="147">
        <v>82157</v>
      </c>
      <c r="B1500" s="148" t="s">
        <v>1513</v>
      </c>
      <c r="C1500" s="149" t="s">
        <v>43</v>
      </c>
      <c r="D1500" s="150">
        <v>7.3</v>
      </c>
      <c r="E1500" s="151">
        <v>1.22</v>
      </c>
      <c r="F1500" s="151">
        <v>8.52</v>
      </c>
    </row>
    <row r="1501" spans="1:6" ht="12.75">
      <c r="A1501" s="147">
        <v>82158</v>
      </c>
      <c r="B1501" s="148" t="s">
        <v>1514</v>
      </c>
      <c r="C1501" s="149" t="s">
        <v>43</v>
      </c>
      <c r="D1501" s="150">
        <v>39.32</v>
      </c>
      <c r="E1501" s="151">
        <v>1.22</v>
      </c>
      <c r="F1501" s="151">
        <v>40.54</v>
      </c>
    </row>
    <row r="1502" spans="1:6" ht="12.75">
      <c r="A1502" s="147">
        <v>82200</v>
      </c>
      <c r="B1502" s="148" t="s">
        <v>1322</v>
      </c>
      <c r="C1502" s="154"/>
      <c r="D1502" s="150">
        <v>0</v>
      </c>
      <c r="E1502" s="151">
        <v>0</v>
      </c>
      <c r="F1502" s="151">
        <v>0</v>
      </c>
    </row>
    <row r="1503" spans="1:6" ht="12.75">
      <c r="A1503" s="147">
        <v>82201</v>
      </c>
      <c r="B1503" s="148" t="s">
        <v>1515</v>
      </c>
      <c r="C1503" s="149" t="s">
        <v>43</v>
      </c>
      <c r="D1503" s="150">
        <v>1.85</v>
      </c>
      <c r="E1503" s="151">
        <v>7.09</v>
      </c>
      <c r="F1503" s="151">
        <v>8.94</v>
      </c>
    </row>
    <row r="1504" spans="1:6" ht="12.75">
      <c r="A1504" s="147">
        <v>82210</v>
      </c>
      <c r="B1504" s="148" t="s">
        <v>1516</v>
      </c>
      <c r="C1504" s="149" t="s">
        <v>43</v>
      </c>
      <c r="D1504" s="150">
        <v>9.1</v>
      </c>
      <c r="E1504" s="151">
        <v>7.09</v>
      </c>
      <c r="F1504" s="151">
        <v>16.19</v>
      </c>
    </row>
    <row r="1505" spans="1:6" ht="12.75">
      <c r="A1505" s="147">
        <v>82220</v>
      </c>
      <c r="B1505" s="148" t="s">
        <v>1517</v>
      </c>
      <c r="C1505" s="149" t="s">
        <v>43</v>
      </c>
      <c r="D1505" s="150">
        <v>23.8</v>
      </c>
      <c r="E1505" s="151">
        <v>11.24</v>
      </c>
      <c r="F1505" s="151">
        <v>35.04</v>
      </c>
    </row>
    <row r="1506" spans="1:6" ht="12.75">
      <c r="A1506" s="147">
        <v>82230</v>
      </c>
      <c r="B1506" s="148" t="s">
        <v>1518</v>
      </c>
      <c r="C1506" s="149" t="s">
        <v>43</v>
      </c>
      <c r="D1506" s="150">
        <v>4.1</v>
      </c>
      <c r="E1506" s="151">
        <v>7.09</v>
      </c>
      <c r="F1506" s="151">
        <v>11.19</v>
      </c>
    </row>
    <row r="1507" spans="1:6" ht="12.75">
      <c r="A1507" s="147">
        <v>82231</v>
      </c>
      <c r="B1507" s="148" t="s">
        <v>1519</v>
      </c>
      <c r="C1507" s="149" t="s">
        <v>43</v>
      </c>
      <c r="D1507" s="150">
        <v>7.7</v>
      </c>
      <c r="E1507" s="151">
        <v>9.05</v>
      </c>
      <c r="F1507" s="151">
        <v>16.75</v>
      </c>
    </row>
    <row r="1508" spans="1:6" ht="12.75">
      <c r="A1508" s="147">
        <v>82232</v>
      </c>
      <c r="B1508" s="148" t="s">
        <v>1520</v>
      </c>
      <c r="C1508" s="149" t="s">
        <v>43</v>
      </c>
      <c r="D1508" s="150">
        <v>7.3</v>
      </c>
      <c r="E1508" s="151">
        <v>9.05</v>
      </c>
      <c r="F1508" s="151">
        <v>16.35</v>
      </c>
    </row>
    <row r="1509" spans="1:6" ht="12.75">
      <c r="A1509" s="147">
        <v>82233</v>
      </c>
      <c r="B1509" s="148" t="s">
        <v>1521</v>
      </c>
      <c r="C1509" s="149" t="s">
        <v>43</v>
      </c>
      <c r="D1509" s="150">
        <v>8.2</v>
      </c>
      <c r="E1509" s="151">
        <v>11.24</v>
      </c>
      <c r="F1509" s="151">
        <v>19.44</v>
      </c>
    </row>
    <row r="1510" spans="1:6" ht="12.75">
      <c r="A1510" s="147">
        <v>82234</v>
      </c>
      <c r="B1510" s="148" t="s">
        <v>1522</v>
      </c>
      <c r="C1510" s="149" t="s">
        <v>43</v>
      </c>
      <c r="D1510" s="150">
        <v>8.8</v>
      </c>
      <c r="E1510" s="151">
        <v>11.24</v>
      </c>
      <c r="F1510" s="151">
        <v>20.04</v>
      </c>
    </row>
    <row r="1511" spans="1:6" ht="12.75">
      <c r="A1511" s="147">
        <v>82235</v>
      </c>
      <c r="B1511" s="148" t="s">
        <v>1523</v>
      </c>
      <c r="C1511" s="149" t="s">
        <v>43</v>
      </c>
      <c r="D1511" s="150">
        <v>8.9</v>
      </c>
      <c r="E1511" s="151">
        <v>11.24</v>
      </c>
      <c r="F1511" s="151">
        <v>20.14</v>
      </c>
    </row>
    <row r="1512" spans="1:6" ht="12.75">
      <c r="A1512" s="147">
        <v>82300</v>
      </c>
      <c r="B1512" s="148" t="s">
        <v>1524</v>
      </c>
      <c r="C1512" s="154"/>
      <c r="D1512" s="150">
        <v>0</v>
      </c>
      <c r="E1512" s="151">
        <v>0</v>
      </c>
      <c r="F1512" s="151">
        <v>0</v>
      </c>
    </row>
    <row r="1513" spans="1:6" ht="12.75">
      <c r="A1513" s="147">
        <v>82301</v>
      </c>
      <c r="B1513" s="148" t="s">
        <v>1525</v>
      </c>
      <c r="C1513" s="149" t="s">
        <v>63</v>
      </c>
      <c r="D1513" s="150">
        <v>3.13</v>
      </c>
      <c r="E1513" s="151">
        <v>5.86</v>
      </c>
      <c r="F1513" s="151">
        <v>8.99</v>
      </c>
    </row>
    <row r="1514" spans="1:6" ht="12.75">
      <c r="A1514" s="147">
        <v>82302</v>
      </c>
      <c r="B1514" s="148" t="s">
        <v>1526</v>
      </c>
      <c r="C1514" s="149" t="s">
        <v>63</v>
      </c>
      <c r="D1514" s="150">
        <v>5.16</v>
      </c>
      <c r="E1514" s="151">
        <v>7.33</v>
      </c>
      <c r="F1514" s="151">
        <v>12.49</v>
      </c>
    </row>
    <row r="1515" spans="1:6" ht="12.75">
      <c r="A1515" s="147">
        <v>82303</v>
      </c>
      <c r="B1515" s="148" t="s">
        <v>1527</v>
      </c>
      <c r="C1515" s="149" t="s">
        <v>63</v>
      </c>
      <c r="D1515" s="150">
        <v>6.97</v>
      </c>
      <c r="E1515" s="151">
        <v>11.73</v>
      </c>
      <c r="F1515" s="151">
        <v>18.7</v>
      </c>
    </row>
    <row r="1516" spans="1:6" ht="12.75">
      <c r="A1516" s="147">
        <v>82304</v>
      </c>
      <c r="B1516" s="148" t="s">
        <v>1528</v>
      </c>
      <c r="C1516" s="149" t="s">
        <v>63</v>
      </c>
      <c r="D1516" s="150">
        <v>7.58</v>
      </c>
      <c r="E1516" s="151">
        <v>12.71</v>
      </c>
      <c r="F1516" s="151">
        <v>20.29</v>
      </c>
    </row>
    <row r="1517" spans="1:6" ht="12.75">
      <c r="A1517" s="147">
        <v>82330</v>
      </c>
      <c r="B1517" s="148" t="s">
        <v>1529</v>
      </c>
      <c r="C1517" s="149" t="s">
        <v>161</v>
      </c>
      <c r="D1517" s="150">
        <v>17.03</v>
      </c>
      <c r="E1517" s="151">
        <v>12.71</v>
      </c>
      <c r="F1517" s="151">
        <v>29.74</v>
      </c>
    </row>
    <row r="1518" spans="1:6" ht="12.75">
      <c r="A1518" s="147">
        <v>82331</v>
      </c>
      <c r="B1518" s="148" t="s">
        <v>1530</v>
      </c>
      <c r="C1518" s="149" t="s">
        <v>161</v>
      </c>
      <c r="D1518" s="150">
        <v>17.42</v>
      </c>
      <c r="E1518" s="151">
        <v>13.69</v>
      </c>
      <c r="F1518" s="151">
        <v>31.11</v>
      </c>
    </row>
    <row r="1519" spans="1:6" ht="12.75">
      <c r="A1519" s="147">
        <v>82332</v>
      </c>
      <c r="B1519" s="148" t="s">
        <v>1531</v>
      </c>
      <c r="C1519" s="149" t="s">
        <v>161</v>
      </c>
      <c r="D1519" s="150">
        <v>33.53</v>
      </c>
      <c r="E1519" s="151">
        <v>14.67</v>
      </c>
      <c r="F1519" s="151">
        <v>48.2</v>
      </c>
    </row>
    <row r="1520" spans="1:6" ht="12.75">
      <c r="A1520" s="147">
        <v>82333</v>
      </c>
      <c r="B1520" s="148" t="s">
        <v>1532</v>
      </c>
      <c r="C1520" s="149" t="s">
        <v>161</v>
      </c>
      <c r="D1520" s="150">
        <v>52.06</v>
      </c>
      <c r="E1520" s="151">
        <v>14.67</v>
      </c>
      <c r="F1520" s="151">
        <v>66.73</v>
      </c>
    </row>
    <row r="1521" spans="1:6" ht="12.75">
      <c r="A1521" s="147">
        <v>82334</v>
      </c>
      <c r="B1521" s="148" t="s">
        <v>1533</v>
      </c>
      <c r="C1521" s="149" t="s">
        <v>161</v>
      </c>
      <c r="D1521" s="150">
        <v>32.64</v>
      </c>
      <c r="E1521" s="151">
        <v>14.67</v>
      </c>
      <c r="F1521" s="151">
        <v>47.31</v>
      </c>
    </row>
    <row r="1522" spans="1:6" ht="18">
      <c r="A1522" s="147">
        <v>82341</v>
      </c>
      <c r="B1522" s="148" t="s">
        <v>1534</v>
      </c>
      <c r="C1522" s="149" t="s">
        <v>63</v>
      </c>
      <c r="D1522" s="150">
        <v>30.18</v>
      </c>
      <c r="E1522" s="151">
        <v>33.23</v>
      </c>
      <c r="F1522" s="151">
        <v>63.41</v>
      </c>
    </row>
    <row r="1523" spans="1:6" ht="18">
      <c r="A1523" s="147">
        <v>82342</v>
      </c>
      <c r="B1523" s="148" t="s">
        <v>1535</v>
      </c>
      <c r="C1523" s="149" t="s">
        <v>63</v>
      </c>
      <c r="D1523" s="150">
        <v>49.13</v>
      </c>
      <c r="E1523" s="151">
        <v>54.86</v>
      </c>
      <c r="F1523" s="151">
        <v>103.99</v>
      </c>
    </row>
    <row r="1524" spans="1:6" ht="18">
      <c r="A1524" s="147">
        <v>82343</v>
      </c>
      <c r="B1524" s="148" t="s">
        <v>1536</v>
      </c>
      <c r="C1524" s="149" t="s">
        <v>113</v>
      </c>
      <c r="D1524" s="150">
        <v>37.62</v>
      </c>
      <c r="E1524" s="151">
        <v>43.23</v>
      </c>
      <c r="F1524" s="151">
        <v>80.85</v>
      </c>
    </row>
    <row r="1525" spans="1:6" ht="12.75">
      <c r="A1525" s="147">
        <v>82360</v>
      </c>
      <c r="B1525" s="148" t="s">
        <v>1537</v>
      </c>
      <c r="C1525" s="149" t="s">
        <v>63</v>
      </c>
      <c r="D1525" s="150">
        <v>29.85</v>
      </c>
      <c r="E1525" s="151">
        <v>13.98</v>
      </c>
      <c r="F1525" s="151">
        <v>43.83</v>
      </c>
    </row>
    <row r="1526" spans="1:6" ht="12.75">
      <c r="A1526" s="147">
        <v>82365</v>
      </c>
      <c r="B1526" s="148" t="s">
        <v>1538</v>
      </c>
      <c r="C1526" s="149" t="s">
        <v>63</v>
      </c>
      <c r="D1526" s="150">
        <v>14.5</v>
      </c>
      <c r="E1526" s="151">
        <v>12.71</v>
      </c>
      <c r="F1526" s="151">
        <v>27.21</v>
      </c>
    </row>
    <row r="1527" spans="1:6" ht="12.75">
      <c r="A1527" s="147">
        <v>82373</v>
      </c>
      <c r="B1527" s="148" t="s">
        <v>1539</v>
      </c>
      <c r="C1527" s="149" t="s">
        <v>63</v>
      </c>
      <c r="D1527" s="150">
        <v>10.02</v>
      </c>
      <c r="E1527" s="151">
        <v>6.6</v>
      </c>
      <c r="F1527" s="151">
        <v>16.62</v>
      </c>
    </row>
    <row r="1528" spans="1:6" ht="12.75">
      <c r="A1528" s="147">
        <v>82374</v>
      </c>
      <c r="B1528" s="148" t="s">
        <v>1540</v>
      </c>
      <c r="C1528" s="149" t="s">
        <v>63</v>
      </c>
      <c r="D1528" s="150">
        <v>12.19</v>
      </c>
      <c r="E1528" s="151">
        <v>7.33</v>
      </c>
      <c r="F1528" s="151">
        <v>19.52</v>
      </c>
    </row>
    <row r="1529" spans="1:6" ht="12.75">
      <c r="A1529" s="147">
        <v>82375</v>
      </c>
      <c r="B1529" s="148" t="s">
        <v>1541</v>
      </c>
      <c r="C1529" s="149" t="s">
        <v>63</v>
      </c>
      <c r="D1529" s="150">
        <v>17.43</v>
      </c>
      <c r="E1529" s="151">
        <v>8.14</v>
      </c>
      <c r="F1529" s="151">
        <v>25.57</v>
      </c>
    </row>
    <row r="1530" spans="1:6" ht="12.75">
      <c r="A1530" s="147">
        <v>82376</v>
      </c>
      <c r="B1530" s="148" t="s">
        <v>1542</v>
      </c>
      <c r="C1530" s="149" t="s">
        <v>63</v>
      </c>
      <c r="D1530" s="150">
        <v>22.04</v>
      </c>
      <c r="E1530" s="151">
        <v>12.22</v>
      </c>
      <c r="F1530" s="151">
        <v>34.26</v>
      </c>
    </row>
    <row r="1531" spans="1:6" ht="12.75">
      <c r="A1531" s="147">
        <v>82377</v>
      </c>
      <c r="B1531" s="148" t="s">
        <v>1543</v>
      </c>
      <c r="C1531" s="149" t="s">
        <v>63</v>
      </c>
      <c r="D1531" s="150">
        <v>28.63</v>
      </c>
      <c r="E1531" s="151">
        <v>15.15</v>
      </c>
      <c r="F1531" s="151">
        <v>43.78</v>
      </c>
    </row>
    <row r="1532" spans="1:6" ht="12.75">
      <c r="A1532" s="147">
        <v>82378</v>
      </c>
      <c r="B1532" s="148" t="s">
        <v>1544</v>
      </c>
      <c r="C1532" s="149" t="s">
        <v>63</v>
      </c>
      <c r="D1532" s="150">
        <v>34.23</v>
      </c>
      <c r="E1532" s="151">
        <v>18.08</v>
      </c>
      <c r="F1532" s="151">
        <v>52.31</v>
      </c>
    </row>
    <row r="1533" spans="1:6" ht="12.75">
      <c r="A1533" s="147">
        <v>82379</v>
      </c>
      <c r="B1533" s="148" t="s">
        <v>1545</v>
      </c>
      <c r="C1533" s="149" t="s">
        <v>63</v>
      </c>
      <c r="D1533" s="150">
        <v>50.74</v>
      </c>
      <c r="E1533" s="151">
        <v>20.29</v>
      </c>
      <c r="F1533" s="151">
        <v>71.03</v>
      </c>
    </row>
    <row r="1534" spans="1:6" ht="12.75">
      <c r="A1534" s="147">
        <v>82380</v>
      </c>
      <c r="B1534" s="148" t="s">
        <v>1546</v>
      </c>
      <c r="C1534" s="149" t="s">
        <v>63</v>
      </c>
      <c r="D1534" s="150">
        <v>60.39</v>
      </c>
      <c r="E1534" s="151">
        <v>23.7</v>
      </c>
      <c r="F1534" s="151">
        <v>84.09</v>
      </c>
    </row>
    <row r="1535" spans="1:6" ht="12.75">
      <c r="A1535" s="147">
        <v>82381</v>
      </c>
      <c r="B1535" s="148" t="s">
        <v>1547</v>
      </c>
      <c r="C1535" s="149" t="s">
        <v>63</v>
      </c>
      <c r="D1535" s="150">
        <v>87.95</v>
      </c>
      <c r="E1535" s="151">
        <v>24.44</v>
      </c>
      <c r="F1535" s="151">
        <v>112.39</v>
      </c>
    </row>
    <row r="1536" spans="1:6" ht="12.75">
      <c r="A1536" s="147">
        <v>82400</v>
      </c>
      <c r="B1536" s="148" t="s">
        <v>1548</v>
      </c>
      <c r="C1536" s="154"/>
      <c r="D1536" s="150">
        <v>0</v>
      </c>
      <c r="E1536" s="151">
        <v>0</v>
      </c>
      <c r="F1536" s="151">
        <v>0</v>
      </c>
    </row>
    <row r="1537" spans="1:6" ht="12.75">
      <c r="A1537" s="147">
        <v>82401</v>
      </c>
      <c r="B1537" s="148" t="s">
        <v>1549</v>
      </c>
      <c r="C1537" s="149" t="s">
        <v>43</v>
      </c>
      <c r="D1537" s="150">
        <v>1.38</v>
      </c>
      <c r="E1537" s="151">
        <v>6.12</v>
      </c>
      <c r="F1537" s="151">
        <v>7.5</v>
      </c>
    </row>
    <row r="1538" spans="1:6" ht="12.75">
      <c r="A1538" s="147">
        <v>82402</v>
      </c>
      <c r="B1538" s="148" t="s">
        <v>1550</v>
      </c>
      <c r="C1538" s="149" t="s">
        <v>43</v>
      </c>
      <c r="D1538" s="150">
        <v>2.39</v>
      </c>
      <c r="E1538" s="151">
        <v>6.12</v>
      </c>
      <c r="F1538" s="151">
        <v>8.51</v>
      </c>
    </row>
    <row r="1539" spans="1:6" ht="12.75">
      <c r="A1539" s="147">
        <v>82403</v>
      </c>
      <c r="B1539" s="148" t="s">
        <v>1222</v>
      </c>
      <c r="C1539" s="149" t="s">
        <v>43</v>
      </c>
      <c r="D1539" s="150">
        <v>1.98</v>
      </c>
      <c r="E1539" s="151">
        <v>6.12</v>
      </c>
      <c r="F1539" s="151">
        <v>8.1</v>
      </c>
    </row>
    <row r="1540" spans="1:6" ht="12.75">
      <c r="A1540" s="147">
        <v>82500</v>
      </c>
      <c r="B1540" s="148" t="s">
        <v>1551</v>
      </c>
      <c r="C1540" s="154"/>
      <c r="D1540" s="150">
        <v>0</v>
      </c>
      <c r="E1540" s="151">
        <v>0</v>
      </c>
      <c r="F1540" s="151">
        <v>0</v>
      </c>
    </row>
    <row r="1541" spans="1:6" ht="12.75">
      <c r="A1541" s="147">
        <v>82501</v>
      </c>
      <c r="B1541" s="148" t="s">
        <v>1552</v>
      </c>
      <c r="C1541" s="149" t="s">
        <v>43</v>
      </c>
      <c r="D1541" s="150">
        <v>54.16</v>
      </c>
      <c r="E1541" s="151">
        <v>13.2</v>
      </c>
      <c r="F1541" s="151">
        <v>67.36</v>
      </c>
    </row>
    <row r="1542" spans="1:6" ht="12.75">
      <c r="A1542" s="147">
        <v>82502</v>
      </c>
      <c r="B1542" s="148" t="s">
        <v>1553</v>
      </c>
      <c r="C1542" s="149" t="s">
        <v>43</v>
      </c>
      <c r="D1542" s="150">
        <v>68.05</v>
      </c>
      <c r="E1542" s="151">
        <v>13.2</v>
      </c>
      <c r="F1542" s="151">
        <v>81.25</v>
      </c>
    </row>
    <row r="1543" spans="1:6" ht="12.75">
      <c r="A1543" s="147">
        <v>82503</v>
      </c>
      <c r="B1543" s="148" t="s">
        <v>1554</v>
      </c>
      <c r="C1543" s="149" t="s">
        <v>43</v>
      </c>
      <c r="D1543" s="150">
        <v>40.27</v>
      </c>
      <c r="E1543" s="151">
        <v>13.2</v>
      </c>
      <c r="F1543" s="151">
        <v>53.47</v>
      </c>
    </row>
    <row r="1544" spans="1:6" ht="12.75">
      <c r="A1544" s="147">
        <v>82559</v>
      </c>
      <c r="B1544" s="148" t="s">
        <v>1555</v>
      </c>
      <c r="C1544" s="149" t="s">
        <v>43</v>
      </c>
      <c r="D1544" s="150">
        <v>150.34</v>
      </c>
      <c r="E1544" s="151">
        <v>22.49</v>
      </c>
      <c r="F1544" s="151">
        <v>172.83</v>
      </c>
    </row>
    <row r="1545" spans="1:6" ht="12.75">
      <c r="A1545" s="147">
        <v>85000</v>
      </c>
      <c r="B1545" s="148" t="s">
        <v>1556</v>
      </c>
      <c r="C1545" s="154"/>
      <c r="D1545" s="150">
        <v>0</v>
      </c>
      <c r="E1545" s="151">
        <v>0</v>
      </c>
      <c r="F1545" s="151">
        <v>0</v>
      </c>
    </row>
    <row r="1546" spans="1:6" ht="12.75">
      <c r="A1546" s="147">
        <v>85001</v>
      </c>
      <c r="B1546" s="148" t="s">
        <v>1557</v>
      </c>
      <c r="C1546" s="149" t="s">
        <v>43</v>
      </c>
      <c r="D1546" s="150">
        <v>300</v>
      </c>
      <c r="E1546" s="151">
        <v>0</v>
      </c>
      <c r="F1546" s="151">
        <v>300</v>
      </c>
    </row>
    <row r="1547" spans="1:6" ht="12.75">
      <c r="A1547" s="147">
        <v>85003</v>
      </c>
      <c r="B1547" s="148" t="s">
        <v>1558</v>
      </c>
      <c r="C1547" s="149" t="s">
        <v>43</v>
      </c>
      <c r="D1547" s="150">
        <v>125</v>
      </c>
      <c r="E1547" s="151">
        <v>0</v>
      </c>
      <c r="F1547" s="151">
        <v>125</v>
      </c>
    </row>
    <row r="1548" spans="1:6" ht="12.75">
      <c r="A1548" s="147">
        <v>85005</v>
      </c>
      <c r="B1548" s="148" t="s">
        <v>1559</v>
      </c>
      <c r="C1548" s="149" t="s">
        <v>43</v>
      </c>
      <c r="D1548" s="150">
        <v>115</v>
      </c>
      <c r="E1548" s="151">
        <v>0</v>
      </c>
      <c r="F1548" s="151">
        <v>115</v>
      </c>
    </row>
    <row r="1549" spans="1:6" ht="12.75">
      <c r="A1549" s="147">
        <v>85006</v>
      </c>
      <c r="B1549" s="148" t="s">
        <v>1560</v>
      </c>
      <c r="C1549" s="149" t="s">
        <v>339</v>
      </c>
      <c r="D1549" s="150">
        <v>170</v>
      </c>
      <c r="E1549" s="151">
        <v>0</v>
      </c>
      <c r="F1549" s="151">
        <v>170</v>
      </c>
    </row>
    <row r="1550" spans="1:6" ht="12.75">
      <c r="A1550" s="147">
        <v>85007</v>
      </c>
      <c r="B1550" s="148" t="s">
        <v>1561</v>
      </c>
      <c r="C1550" s="149" t="s">
        <v>43</v>
      </c>
      <c r="D1550" s="150">
        <v>202.22</v>
      </c>
      <c r="E1550" s="151">
        <v>131.46</v>
      </c>
      <c r="F1550" s="151">
        <v>333.68</v>
      </c>
    </row>
    <row r="1551" spans="1:6" ht="12.75">
      <c r="A1551" s="147">
        <v>85009</v>
      </c>
      <c r="B1551" s="148" t="s">
        <v>1562</v>
      </c>
      <c r="C1551" s="149" t="s">
        <v>43</v>
      </c>
      <c r="D1551" s="150">
        <v>121.06</v>
      </c>
      <c r="E1551" s="151">
        <v>121.19</v>
      </c>
      <c r="F1551" s="151">
        <v>242.25</v>
      </c>
    </row>
    <row r="1552" spans="1:6" ht="12.75">
      <c r="A1552" s="147">
        <v>85011</v>
      </c>
      <c r="B1552" s="148" t="s">
        <v>1563</v>
      </c>
      <c r="C1552" s="149" t="s">
        <v>43</v>
      </c>
      <c r="D1552" s="150">
        <v>203.6</v>
      </c>
      <c r="E1552" s="151">
        <v>125.45</v>
      </c>
      <c r="F1552" s="151">
        <v>329.05</v>
      </c>
    </row>
    <row r="1553" spans="1:6" ht="12.75">
      <c r="A1553" s="147">
        <v>85013</v>
      </c>
      <c r="B1553" s="148" t="s">
        <v>1564</v>
      </c>
      <c r="C1553" s="149" t="s">
        <v>43</v>
      </c>
      <c r="D1553" s="150">
        <v>151.57</v>
      </c>
      <c r="E1553" s="151">
        <v>149.61</v>
      </c>
      <c r="F1553" s="151">
        <v>301.18</v>
      </c>
    </row>
    <row r="1554" spans="1:6" ht="12.75">
      <c r="A1554" s="147">
        <v>85015</v>
      </c>
      <c r="B1554" s="148" t="s">
        <v>1565</v>
      </c>
      <c r="C1554" s="149" t="s">
        <v>43</v>
      </c>
      <c r="D1554" s="150">
        <v>159.79</v>
      </c>
      <c r="E1554" s="151">
        <v>76.92</v>
      </c>
      <c r="F1554" s="151">
        <v>236.71</v>
      </c>
    </row>
    <row r="1555" spans="1:6" ht="12.75">
      <c r="A1555" s="147">
        <v>85017</v>
      </c>
      <c r="B1555" s="148" t="s">
        <v>1566</v>
      </c>
      <c r="C1555" s="149" t="s">
        <v>1080</v>
      </c>
      <c r="D1555" s="150">
        <v>140</v>
      </c>
      <c r="E1555" s="151">
        <v>2.85</v>
      </c>
      <c r="F1555" s="151">
        <v>142.85</v>
      </c>
    </row>
    <row r="1556" spans="1:6" ht="12.75">
      <c r="A1556" s="147">
        <v>85019</v>
      </c>
      <c r="B1556" s="148" t="s">
        <v>1567</v>
      </c>
      <c r="C1556" s="149" t="s">
        <v>1080</v>
      </c>
      <c r="D1556" s="150">
        <v>239.93</v>
      </c>
      <c r="E1556" s="151">
        <v>2.85</v>
      </c>
      <c r="F1556" s="151">
        <v>242.78</v>
      </c>
    </row>
    <row r="1557" spans="1:6" ht="12.75">
      <c r="A1557" s="147">
        <v>85021</v>
      </c>
      <c r="B1557" s="148" t="s">
        <v>1568</v>
      </c>
      <c r="C1557" s="149" t="s">
        <v>1080</v>
      </c>
      <c r="D1557" s="150">
        <v>230</v>
      </c>
      <c r="E1557" s="151">
        <v>2.85</v>
      </c>
      <c r="F1557" s="151">
        <v>232.85</v>
      </c>
    </row>
    <row r="1558" spans="1:6" ht="12.75">
      <c r="A1558" s="147">
        <v>85023</v>
      </c>
      <c r="B1558" s="148" t="s">
        <v>1569</v>
      </c>
      <c r="C1558" s="149" t="s">
        <v>1080</v>
      </c>
      <c r="D1558" s="150">
        <v>333.82</v>
      </c>
      <c r="E1558" s="151">
        <v>2.85</v>
      </c>
      <c r="F1558" s="151">
        <v>336.67</v>
      </c>
    </row>
    <row r="1559" spans="1:6" ht="12.75">
      <c r="A1559" s="147">
        <v>85025</v>
      </c>
      <c r="B1559" s="148" t="s">
        <v>1570</v>
      </c>
      <c r="C1559" s="149" t="s">
        <v>43</v>
      </c>
      <c r="D1559" s="150">
        <v>30</v>
      </c>
      <c r="E1559" s="151">
        <v>1.19</v>
      </c>
      <c r="F1559" s="151">
        <v>31.19</v>
      </c>
    </row>
    <row r="1560" spans="1:6" ht="12.75">
      <c r="A1560" s="147">
        <v>85027</v>
      </c>
      <c r="B1560" s="148" t="s">
        <v>1571</v>
      </c>
      <c r="C1560" s="149" t="s">
        <v>43</v>
      </c>
      <c r="D1560" s="150">
        <v>24</v>
      </c>
      <c r="E1560" s="151">
        <v>2.14</v>
      </c>
      <c r="F1560" s="151">
        <v>26.14</v>
      </c>
    </row>
    <row r="1561" spans="1:6" ht="12.75">
      <c r="A1561" s="147">
        <v>85031</v>
      </c>
      <c r="B1561" s="148" t="s">
        <v>1572</v>
      </c>
      <c r="C1561" s="149" t="s">
        <v>43</v>
      </c>
      <c r="D1561" s="150">
        <v>110.12</v>
      </c>
      <c r="E1561" s="151">
        <v>12.22</v>
      </c>
      <c r="F1561" s="151">
        <v>122.34</v>
      </c>
    </row>
    <row r="1562" spans="1:6" ht="12.75" customHeight="1">
      <c r="A1562" s="142" t="s">
        <v>27</v>
      </c>
      <c r="B1562" s="142" t="s">
        <v>28</v>
      </c>
      <c r="C1562" s="143" t="s">
        <v>29</v>
      </c>
      <c r="D1562" s="144" t="s">
        <v>30</v>
      </c>
      <c r="E1562" s="145" t="s">
        <v>31</v>
      </c>
      <c r="F1562" s="145" t="s">
        <v>32</v>
      </c>
    </row>
    <row r="1563" spans="1:6" ht="12.75">
      <c r="A1563" s="147">
        <v>85035</v>
      </c>
      <c r="B1563" s="148" t="s">
        <v>1573</v>
      </c>
      <c r="C1563" s="149" t="s">
        <v>43</v>
      </c>
      <c r="D1563" s="150">
        <v>50</v>
      </c>
      <c r="E1563" s="151">
        <v>2.14</v>
      </c>
      <c r="F1563" s="151">
        <v>52.14</v>
      </c>
    </row>
    <row r="1564" spans="1:6" ht="12.75">
      <c r="A1564" s="147">
        <v>85037</v>
      </c>
      <c r="B1564" s="148" t="s">
        <v>1574</v>
      </c>
      <c r="C1564" s="149" t="s">
        <v>43</v>
      </c>
      <c r="D1564" s="150">
        <v>130.42</v>
      </c>
      <c r="E1564" s="151">
        <v>15.89</v>
      </c>
      <c r="F1564" s="151">
        <v>146.31</v>
      </c>
    </row>
    <row r="1565" spans="1:6" ht="12.75">
      <c r="A1565" s="147">
        <v>85039</v>
      </c>
      <c r="B1565" s="148" t="s">
        <v>1575</v>
      </c>
      <c r="C1565" s="149" t="s">
        <v>43</v>
      </c>
      <c r="D1565" s="150">
        <v>50.02</v>
      </c>
      <c r="E1565" s="151">
        <v>15.89</v>
      </c>
      <c r="F1565" s="151">
        <v>65.91</v>
      </c>
    </row>
    <row r="1566" spans="1:6" ht="12.75">
      <c r="A1566" s="147">
        <v>85041</v>
      </c>
      <c r="B1566" s="148" t="s">
        <v>1576</v>
      </c>
      <c r="C1566" s="149" t="s">
        <v>43</v>
      </c>
      <c r="D1566" s="150">
        <v>30.02</v>
      </c>
      <c r="E1566" s="151">
        <v>15.89</v>
      </c>
      <c r="F1566" s="151">
        <v>45.91</v>
      </c>
    </row>
    <row r="1567" spans="1:6" ht="12.75">
      <c r="A1567" s="147">
        <v>85043</v>
      </c>
      <c r="B1567" s="148" t="s">
        <v>1577</v>
      </c>
      <c r="C1567" s="149" t="s">
        <v>43</v>
      </c>
      <c r="D1567" s="150">
        <v>14.02</v>
      </c>
      <c r="E1567" s="151">
        <v>3.67</v>
      </c>
      <c r="F1567" s="151">
        <v>17.69</v>
      </c>
    </row>
    <row r="1568" spans="1:6" ht="12.75">
      <c r="A1568" s="147">
        <v>85045</v>
      </c>
      <c r="B1568" s="148" t="s">
        <v>1578</v>
      </c>
      <c r="C1568" s="149" t="s">
        <v>43</v>
      </c>
      <c r="D1568" s="150">
        <v>4.25</v>
      </c>
      <c r="E1568" s="151">
        <v>4.89</v>
      </c>
      <c r="F1568" s="151">
        <v>9.14</v>
      </c>
    </row>
    <row r="1569" spans="1:6" ht="12.75">
      <c r="A1569" s="147">
        <v>85047</v>
      </c>
      <c r="B1569" s="148" t="s">
        <v>1579</v>
      </c>
      <c r="C1569" s="149" t="s">
        <v>43</v>
      </c>
      <c r="D1569" s="150">
        <v>20.12</v>
      </c>
      <c r="E1569" s="151">
        <v>12.22</v>
      </c>
      <c r="F1569" s="151">
        <v>32.34</v>
      </c>
    </row>
    <row r="1570" spans="1:6" ht="12.75">
      <c r="A1570" s="147">
        <v>85049</v>
      </c>
      <c r="B1570" s="148" t="s">
        <v>1580</v>
      </c>
      <c r="C1570" s="149" t="s">
        <v>43</v>
      </c>
      <c r="D1570" s="150">
        <v>35.14</v>
      </c>
      <c r="E1570" s="151">
        <v>12.22</v>
      </c>
      <c r="F1570" s="151">
        <v>47.36</v>
      </c>
    </row>
    <row r="1571" spans="1:6" ht="12.75">
      <c r="A1571" s="147">
        <v>85051</v>
      </c>
      <c r="B1571" s="148" t="s">
        <v>1581</v>
      </c>
      <c r="C1571" s="149" t="s">
        <v>43</v>
      </c>
      <c r="D1571" s="150">
        <v>43.41</v>
      </c>
      <c r="E1571" s="151">
        <v>12.22</v>
      </c>
      <c r="F1571" s="151">
        <v>55.63</v>
      </c>
    </row>
    <row r="1572" spans="1:6" ht="12.75">
      <c r="A1572" s="147">
        <v>85053</v>
      </c>
      <c r="B1572" s="148" t="s">
        <v>1582</v>
      </c>
      <c r="C1572" s="149" t="s">
        <v>43</v>
      </c>
      <c r="D1572" s="150">
        <v>8.65</v>
      </c>
      <c r="E1572" s="151">
        <v>15.25</v>
      </c>
      <c r="F1572" s="151">
        <v>23.9</v>
      </c>
    </row>
    <row r="1573" spans="1:6" ht="12.75">
      <c r="A1573" s="147">
        <v>85055</v>
      </c>
      <c r="B1573" s="148" t="s">
        <v>1583</v>
      </c>
      <c r="C1573" s="149" t="s">
        <v>43</v>
      </c>
      <c r="D1573" s="150">
        <v>20.58</v>
      </c>
      <c r="E1573" s="151">
        <v>15.25</v>
      </c>
      <c r="F1573" s="151">
        <v>35.83</v>
      </c>
    </row>
    <row r="1574" spans="1:6" ht="12.75">
      <c r="A1574" s="147">
        <v>85057</v>
      </c>
      <c r="B1574" s="148" t="s">
        <v>1584</v>
      </c>
      <c r="C1574" s="149" t="s">
        <v>43</v>
      </c>
      <c r="D1574" s="150">
        <v>70.29</v>
      </c>
      <c r="E1574" s="151">
        <v>22.49</v>
      </c>
      <c r="F1574" s="151">
        <v>92.78</v>
      </c>
    </row>
    <row r="1575" spans="1:6" ht="12.75">
      <c r="A1575" s="147">
        <v>85061</v>
      </c>
      <c r="B1575" s="148" t="s">
        <v>1585</v>
      </c>
      <c r="C1575" s="149" t="s">
        <v>43</v>
      </c>
      <c r="D1575" s="150">
        <v>6.65</v>
      </c>
      <c r="E1575" s="151">
        <v>13.69</v>
      </c>
      <c r="F1575" s="151">
        <v>20.34</v>
      </c>
    </row>
    <row r="1576" spans="1:6" ht="12.75">
      <c r="A1576" s="147">
        <v>85063</v>
      </c>
      <c r="B1576" s="148" t="s">
        <v>1586</v>
      </c>
      <c r="C1576" s="149" t="s">
        <v>43</v>
      </c>
      <c r="D1576" s="150">
        <v>48.29</v>
      </c>
      <c r="E1576" s="151">
        <v>22.49</v>
      </c>
      <c r="F1576" s="151">
        <v>70.78</v>
      </c>
    </row>
    <row r="1577" spans="1:6" ht="12.75">
      <c r="A1577" s="147">
        <v>85065</v>
      </c>
      <c r="B1577" s="148" t="s">
        <v>1587</v>
      </c>
      <c r="C1577" s="149" t="s">
        <v>43</v>
      </c>
      <c r="D1577" s="150">
        <v>32.24</v>
      </c>
      <c r="E1577" s="151">
        <v>22.49</v>
      </c>
      <c r="F1577" s="151">
        <v>54.73</v>
      </c>
    </row>
    <row r="1578" spans="1:6" ht="12.75">
      <c r="A1578" s="147">
        <v>85067</v>
      </c>
      <c r="B1578" s="148" t="s">
        <v>1588</v>
      </c>
      <c r="C1578" s="149" t="s">
        <v>43</v>
      </c>
      <c r="D1578" s="150">
        <v>48.29</v>
      </c>
      <c r="E1578" s="151">
        <v>22.49</v>
      </c>
      <c r="F1578" s="151">
        <v>70.78</v>
      </c>
    </row>
    <row r="1579" spans="1:6" ht="12.75">
      <c r="A1579" s="147">
        <v>85069</v>
      </c>
      <c r="B1579" s="148" t="s">
        <v>1589</v>
      </c>
      <c r="C1579" s="149" t="s">
        <v>43</v>
      </c>
      <c r="D1579" s="150">
        <v>7.42</v>
      </c>
      <c r="E1579" s="151">
        <v>6.84</v>
      </c>
      <c r="F1579" s="151">
        <v>14.26</v>
      </c>
    </row>
    <row r="1580" spans="1:6" ht="12.75">
      <c r="A1580" s="147">
        <v>85071</v>
      </c>
      <c r="B1580" s="148" t="s">
        <v>1590</v>
      </c>
      <c r="C1580" s="149" t="s">
        <v>43</v>
      </c>
      <c r="D1580" s="150">
        <v>26.34</v>
      </c>
      <c r="E1580" s="151">
        <v>9.77</v>
      </c>
      <c r="F1580" s="151">
        <v>36.11</v>
      </c>
    </row>
    <row r="1581" spans="1:6" ht="12.75">
      <c r="A1581" s="147">
        <v>85073</v>
      </c>
      <c r="B1581" s="148" t="s">
        <v>1591</v>
      </c>
      <c r="C1581" s="149" t="s">
        <v>43</v>
      </c>
      <c r="D1581" s="150">
        <v>177.63</v>
      </c>
      <c r="E1581" s="151">
        <v>9.77</v>
      </c>
      <c r="F1581" s="151">
        <v>187.4</v>
      </c>
    </row>
    <row r="1582" spans="1:6" ht="12.75">
      <c r="A1582" s="147">
        <v>85075</v>
      </c>
      <c r="B1582" s="148" t="s">
        <v>1592</v>
      </c>
      <c r="C1582" s="149" t="s">
        <v>43</v>
      </c>
      <c r="D1582" s="150">
        <v>41.94</v>
      </c>
      <c r="E1582" s="151">
        <v>12.22</v>
      </c>
      <c r="F1582" s="151">
        <v>54.16</v>
      </c>
    </row>
    <row r="1583" spans="1:6" ht="12.75">
      <c r="A1583" s="147">
        <v>85077</v>
      </c>
      <c r="B1583" s="148" t="s">
        <v>1593</v>
      </c>
      <c r="C1583" s="149" t="s">
        <v>43</v>
      </c>
      <c r="D1583" s="150">
        <v>216.12</v>
      </c>
      <c r="E1583" s="151">
        <v>12.22</v>
      </c>
      <c r="F1583" s="151">
        <v>228.34</v>
      </c>
    </row>
    <row r="1584" spans="1:6" ht="12.75">
      <c r="A1584" s="147">
        <v>85078</v>
      </c>
      <c r="B1584" s="148" t="s">
        <v>1594</v>
      </c>
      <c r="C1584" s="149" t="s">
        <v>43</v>
      </c>
      <c r="D1584" s="150">
        <v>248.03</v>
      </c>
      <c r="E1584" s="151">
        <v>22.49</v>
      </c>
      <c r="F1584" s="151">
        <v>270.52</v>
      </c>
    </row>
    <row r="1585" spans="1:6" ht="12.75">
      <c r="A1585" s="147">
        <v>85079</v>
      </c>
      <c r="B1585" s="148" t="s">
        <v>1595</v>
      </c>
      <c r="C1585" s="149" t="s">
        <v>43</v>
      </c>
      <c r="D1585" s="150">
        <v>226.12</v>
      </c>
      <c r="E1585" s="151">
        <v>12.22</v>
      </c>
      <c r="F1585" s="151">
        <v>238.34</v>
      </c>
    </row>
    <row r="1586" spans="1:6" ht="12.75">
      <c r="A1586" s="147">
        <v>85081</v>
      </c>
      <c r="B1586" s="148" t="s">
        <v>1596</v>
      </c>
      <c r="C1586" s="149" t="s">
        <v>43</v>
      </c>
      <c r="D1586" s="150">
        <v>145.12</v>
      </c>
      <c r="E1586" s="151">
        <v>22.49</v>
      </c>
      <c r="F1586" s="151">
        <v>167.61</v>
      </c>
    </row>
    <row r="1587" spans="1:6" ht="12.75">
      <c r="A1587" s="147">
        <v>85083</v>
      </c>
      <c r="B1587" s="148" t="s">
        <v>1597</v>
      </c>
      <c r="C1587" s="149" t="s">
        <v>43</v>
      </c>
      <c r="D1587" s="150">
        <v>72.05</v>
      </c>
      <c r="E1587" s="151">
        <v>10.56</v>
      </c>
      <c r="F1587" s="151">
        <v>82.61</v>
      </c>
    </row>
    <row r="1588" spans="1:6" ht="12.75">
      <c r="A1588" s="146">
        <v>171</v>
      </c>
      <c r="B1588" s="218" t="s">
        <v>1598</v>
      </c>
      <c r="C1588" s="219"/>
      <c r="D1588" s="219"/>
      <c r="E1588" s="219"/>
      <c r="F1588" s="220"/>
    </row>
    <row r="1589" spans="1:6" ht="12.75">
      <c r="A1589" s="147">
        <v>90000</v>
      </c>
      <c r="B1589" s="148" t="s">
        <v>1599</v>
      </c>
      <c r="C1589" s="154"/>
      <c r="D1589" s="150">
        <v>0</v>
      </c>
      <c r="E1589" s="151">
        <v>0</v>
      </c>
      <c r="F1589" s="151">
        <v>0</v>
      </c>
    </row>
    <row r="1590" spans="1:6" ht="12.75">
      <c r="A1590" s="147">
        <v>91000</v>
      </c>
      <c r="B1590" s="148" t="s">
        <v>1600</v>
      </c>
      <c r="C1590" s="154"/>
      <c r="D1590" s="150">
        <v>0</v>
      </c>
      <c r="E1590" s="151">
        <v>0</v>
      </c>
      <c r="F1590" s="151">
        <v>0</v>
      </c>
    </row>
    <row r="1591" spans="1:6" ht="12.75">
      <c r="A1591" s="147">
        <v>91007</v>
      </c>
      <c r="B1591" s="148" t="s">
        <v>1601</v>
      </c>
      <c r="C1591" s="149" t="s">
        <v>43</v>
      </c>
      <c r="D1591" s="150">
        <v>932.02</v>
      </c>
      <c r="E1591" s="151">
        <v>564.88</v>
      </c>
      <c r="F1591" s="153">
        <v>1496.9</v>
      </c>
    </row>
    <row r="1592" spans="1:6" ht="12.75">
      <c r="A1592" s="147">
        <v>91009</v>
      </c>
      <c r="B1592" s="148" t="s">
        <v>1602</v>
      </c>
      <c r="C1592" s="149" t="s">
        <v>43</v>
      </c>
      <c r="D1592" s="152">
        <v>1744.01</v>
      </c>
      <c r="E1592" s="151">
        <v>768.01</v>
      </c>
      <c r="F1592" s="153">
        <v>2512.02</v>
      </c>
    </row>
    <row r="1593" spans="1:6" ht="12.75">
      <c r="A1593" s="147">
        <v>91011</v>
      </c>
      <c r="B1593" s="148" t="s">
        <v>1603</v>
      </c>
      <c r="C1593" s="149" t="s">
        <v>43</v>
      </c>
      <c r="D1593" s="150">
        <v>105.76</v>
      </c>
      <c r="E1593" s="151">
        <v>15.89</v>
      </c>
      <c r="F1593" s="151">
        <v>121.65</v>
      </c>
    </row>
    <row r="1594" spans="1:6" ht="12.75">
      <c r="A1594" s="147">
        <v>91013</v>
      </c>
      <c r="B1594" s="148" t="s">
        <v>1604</v>
      </c>
      <c r="C1594" s="149" t="s">
        <v>161</v>
      </c>
      <c r="D1594" s="150">
        <v>9.6</v>
      </c>
      <c r="E1594" s="151">
        <v>6.6</v>
      </c>
      <c r="F1594" s="151">
        <v>16.2</v>
      </c>
    </row>
    <row r="1595" spans="1:6" ht="12.75">
      <c r="A1595" s="147">
        <v>91015</v>
      </c>
      <c r="B1595" s="148" t="s">
        <v>1605</v>
      </c>
      <c r="C1595" s="149" t="s">
        <v>161</v>
      </c>
      <c r="D1595" s="150">
        <v>17.17</v>
      </c>
      <c r="E1595" s="151">
        <v>7.33</v>
      </c>
      <c r="F1595" s="151">
        <v>24.5</v>
      </c>
    </row>
    <row r="1596" spans="1:6" ht="12.75">
      <c r="A1596" s="147">
        <v>91017</v>
      </c>
      <c r="B1596" s="148" t="s">
        <v>1606</v>
      </c>
      <c r="C1596" s="149" t="s">
        <v>43</v>
      </c>
      <c r="D1596" s="150">
        <v>8</v>
      </c>
      <c r="E1596" s="151">
        <v>7.82</v>
      </c>
      <c r="F1596" s="151">
        <v>15.82</v>
      </c>
    </row>
    <row r="1597" spans="1:6" ht="12.75">
      <c r="A1597" s="147">
        <v>91019</v>
      </c>
      <c r="B1597" s="148" t="s">
        <v>1607</v>
      </c>
      <c r="C1597" s="149" t="s">
        <v>43</v>
      </c>
      <c r="D1597" s="150">
        <v>14.5</v>
      </c>
      <c r="E1597" s="151">
        <v>9</v>
      </c>
      <c r="F1597" s="151">
        <v>23.5</v>
      </c>
    </row>
    <row r="1598" spans="1:6" ht="12.75">
      <c r="A1598" s="147">
        <v>91021</v>
      </c>
      <c r="B1598" s="148" t="s">
        <v>1608</v>
      </c>
      <c r="C1598" s="149" t="s">
        <v>43</v>
      </c>
      <c r="D1598" s="150">
        <v>3.84</v>
      </c>
      <c r="E1598" s="151">
        <v>3.91</v>
      </c>
      <c r="F1598" s="151">
        <v>7.75</v>
      </c>
    </row>
    <row r="1599" spans="1:6" ht="12.75">
      <c r="A1599" s="147">
        <v>91023</v>
      </c>
      <c r="B1599" s="148" t="s">
        <v>1609</v>
      </c>
      <c r="C1599" s="149" t="s">
        <v>43</v>
      </c>
      <c r="D1599" s="150">
        <v>25</v>
      </c>
      <c r="E1599" s="151">
        <v>3.91</v>
      </c>
      <c r="F1599" s="151">
        <v>28.91</v>
      </c>
    </row>
    <row r="1600" spans="1:6" ht="12.75">
      <c r="A1600" s="147">
        <v>91025</v>
      </c>
      <c r="B1600" s="148" t="s">
        <v>1610</v>
      </c>
      <c r="C1600" s="149" t="s">
        <v>43</v>
      </c>
      <c r="D1600" s="150">
        <v>17.57</v>
      </c>
      <c r="E1600" s="151">
        <v>10.56</v>
      </c>
      <c r="F1600" s="151">
        <v>28.13</v>
      </c>
    </row>
    <row r="1601" spans="1:6" ht="12.75">
      <c r="A1601" s="147">
        <v>91027</v>
      </c>
      <c r="B1601" s="148" t="s">
        <v>1611</v>
      </c>
      <c r="C1601" s="149" t="s">
        <v>43</v>
      </c>
      <c r="D1601" s="150">
        <v>11.75</v>
      </c>
      <c r="E1601" s="151">
        <v>10.56</v>
      </c>
      <c r="F1601" s="151">
        <v>22.31</v>
      </c>
    </row>
    <row r="1602" spans="1:6" ht="12.75">
      <c r="A1602" s="147">
        <v>91029</v>
      </c>
      <c r="B1602" s="148" t="s">
        <v>1612</v>
      </c>
      <c r="C1602" s="149" t="s">
        <v>43</v>
      </c>
      <c r="D1602" s="150">
        <v>35.7</v>
      </c>
      <c r="E1602" s="151">
        <v>10.56</v>
      </c>
      <c r="F1602" s="151">
        <v>46.26</v>
      </c>
    </row>
    <row r="1603" spans="1:6" ht="12.75">
      <c r="A1603" s="147">
        <v>91031</v>
      </c>
      <c r="B1603" s="148" t="s">
        <v>1613</v>
      </c>
      <c r="C1603" s="149" t="s">
        <v>43</v>
      </c>
      <c r="D1603" s="150">
        <v>3.95</v>
      </c>
      <c r="E1603" s="151">
        <v>3.91</v>
      </c>
      <c r="F1603" s="151">
        <v>7.86</v>
      </c>
    </row>
    <row r="1604" spans="1:6" ht="12.75">
      <c r="A1604" s="147">
        <v>91033</v>
      </c>
      <c r="B1604" s="148" t="s">
        <v>1614</v>
      </c>
      <c r="C1604" s="149" t="s">
        <v>43</v>
      </c>
      <c r="D1604" s="150">
        <v>8.32</v>
      </c>
      <c r="E1604" s="151">
        <v>3.91</v>
      </c>
      <c r="F1604" s="151">
        <v>12.23</v>
      </c>
    </row>
    <row r="1605" spans="1:6" ht="12.75">
      <c r="A1605" s="147">
        <v>91035</v>
      </c>
      <c r="B1605" s="148" t="s">
        <v>1615</v>
      </c>
      <c r="C1605" s="149" t="s">
        <v>43</v>
      </c>
      <c r="D1605" s="150">
        <v>5</v>
      </c>
      <c r="E1605" s="151">
        <v>3.91</v>
      </c>
      <c r="F1605" s="151">
        <v>8.91</v>
      </c>
    </row>
    <row r="1606" spans="1:6" ht="12.75">
      <c r="A1606" s="147">
        <v>91037</v>
      </c>
      <c r="B1606" s="148" t="s">
        <v>1616</v>
      </c>
      <c r="C1606" s="149" t="s">
        <v>43</v>
      </c>
      <c r="D1606" s="150">
        <v>4.6</v>
      </c>
      <c r="E1606" s="151">
        <v>3.91</v>
      </c>
      <c r="F1606" s="151">
        <v>8.51</v>
      </c>
    </row>
    <row r="1607" spans="1:6" ht="12.75">
      <c r="A1607" s="147">
        <v>91039</v>
      </c>
      <c r="B1607" s="148" t="s">
        <v>1617</v>
      </c>
      <c r="C1607" s="149" t="s">
        <v>43</v>
      </c>
      <c r="D1607" s="150">
        <v>7.25</v>
      </c>
      <c r="E1607" s="151">
        <v>2.45</v>
      </c>
      <c r="F1607" s="151">
        <v>9.7</v>
      </c>
    </row>
    <row r="1608" spans="1:6" ht="12.75">
      <c r="A1608" s="147">
        <v>91041</v>
      </c>
      <c r="B1608" s="148" t="s">
        <v>1618</v>
      </c>
      <c r="C1608" s="149" t="s">
        <v>43</v>
      </c>
      <c r="D1608" s="150">
        <v>16.01</v>
      </c>
      <c r="E1608" s="151">
        <v>9.77</v>
      </c>
      <c r="F1608" s="151">
        <v>25.78</v>
      </c>
    </row>
    <row r="1609" spans="1:6" ht="12.75">
      <c r="A1609" s="147">
        <v>91043</v>
      </c>
      <c r="B1609" s="148" t="s">
        <v>1619</v>
      </c>
      <c r="C1609" s="149" t="s">
        <v>43</v>
      </c>
      <c r="D1609" s="150">
        <v>0.34</v>
      </c>
      <c r="E1609" s="151">
        <v>4.89</v>
      </c>
      <c r="F1609" s="151">
        <v>5.23</v>
      </c>
    </row>
    <row r="1610" spans="1:6" ht="12.75">
      <c r="A1610" s="147">
        <v>91045</v>
      </c>
      <c r="B1610" s="148" t="s">
        <v>1620</v>
      </c>
      <c r="C1610" s="149" t="s">
        <v>43</v>
      </c>
      <c r="D1610" s="150">
        <v>9.32</v>
      </c>
      <c r="E1610" s="151">
        <v>7.33</v>
      </c>
      <c r="F1610" s="151">
        <v>16.65</v>
      </c>
    </row>
    <row r="1611" spans="1:6" ht="12.75">
      <c r="A1611" s="146">
        <v>172</v>
      </c>
      <c r="B1611" s="218" t="s">
        <v>1621</v>
      </c>
      <c r="C1611" s="219"/>
      <c r="D1611" s="219"/>
      <c r="E1611" s="219"/>
      <c r="F1611" s="220"/>
    </row>
    <row r="1612" spans="1:6" ht="12.75">
      <c r="A1612" s="147">
        <v>100000</v>
      </c>
      <c r="B1612" s="148" t="s">
        <v>1622</v>
      </c>
      <c r="C1612" s="154"/>
      <c r="D1612" s="150">
        <v>0</v>
      </c>
      <c r="E1612" s="151">
        <v>0</v>
      </c>
      <c r="F1612" s="151">
        <v>0</v>
      </c>
    </row>
    <row r="1613" spans="1:6" ht="12.75">
      <c r="A1613" s="147">
        <v>100101</v>
      </c>
      <c r="B1613" s="148" t="s">
        <v>1623</v>
      </c>
      <c r="C1613" s="149" t="s">
        <v>35</v>
      </c>
      <c r="D1613" s="150">
        <v>9.19</v>
      </c>
      <c r="E1613" s="151">
        <v>20.57</v>
      </c>
      <c r="F1613" s="151">
        <v>29.76</v>
      </c>
    </row>
    <row r="1614" spans="1:6" ht="12.75">
      <c r="A1614" s="147">
        <v>100102</v>
      </c>
      <c r="B1614" s="148" t="s">
        <v>1624</v>
      </c>
      <c r="C1614" s="149" t="s">
        <v>35</v>
      </c>
      <c r="D1614" s="150">
        <v>18.93</v>
      </c>
      <c r="E1614" s="151">
        <v>27.92</v>
      </c>
      <c r="F1614" s="151">
        <v>46.85</v>
      </c>
    </row>
    <row r="1615" spans="1:6" ht="12.75">
      <c r="A1615" s="147">
        <v>100103</v>
      </c>
      <c r="B1615" s="148" t="s">
        <v>1625</v>
      </c>
      <c r="C1615" s="149" t="s">
        <v>35</v>
      </c>
      <c r="D1615" s="150">
        <v>12.44</v>
      </c>
      <c r="E1615" s="151">
        <v>50.77</v>
      </c>
      <c r="F1615" s="151">
        <v>63.21</v>
      </c>
    </row>
    <row r="1616" spans="1:9" ht="12.75" customHeight="1">
      <c r="A1616" s="147">
        <v>100155</v>
      </c>
      <c r="B1616" s="148" t="s">
        <v>1626</v>
      </c>
      <c r="C1616" s="149" t="s">
        <v>35</v>
      </c>
      <c r="D1616" s="150">
        <v>14.84</v>
      </c>
      <c r="E1616" s="151">
        <v>22.14</v>
      </c>
      <c r="F1616" s="151">
        <v>36.98</v>
      </c>
      <c r="I1616" s="54"/>
    </row>
    <row r="1617" spans="1:6" ht="12.75" customHeight="1">
      <c r="A1617" s="147">
        <v>100160</v>
      </c>
      <c r="B1617" s="155" t="s">
        <v>1627</v>
      </c>
      <c r="C1617" s="149" t="s">
        <v>35</v>
      </c>
      <c r="D1617" s="150">
        <v>11.31</v>
      </c>
      <c r="E1617" s="151">
        <v>19.28</v>
      </c>
      <c r="F1617" s="151">
        <v>30.59</v>
      </c>
    </row>
    <row r="1618" spans="1:6" ht="18">
      <c r="A1618" s="147">
        <v>100201</v>
      </c>
      <c r="B1618" s="155" t="s">
        <v>1628</v>
      </c>
      <c r="C1618" s="149" t="s">
        <v>35</v>
      </c>
      <c r="D1618" s="150">
        <v>11.83</v>
      </c>
      <c r="E1618" s="151">
        <v>19.66</v>
      </c>
      <c r="F1618" s="151">
        <v>31.49</v>
      </c>
    </row>
    <row r="1619" spans="1:6" ht="12.75">
      <c r="A1619" s="147">
        <v>100202</v>
      </c>
      <c r="B1619" s="148" t="s">
        <v>1629</v>
      </c>
      <c r="C1619" s="149" t="s">
        <v>35</v>
      </c>
      <c r="D1619" s="150">
        <v>25.41</v>
      </c>
      <c r="E1619" s="151">
        <v>34.04</v>
      </c>
      <c r="F1619" s="151">
        <v>59.45</v>
      </c>
    </row>
    <row r="1620" spans="1:6" ht="12.75">
      <c r="A1620" s="147">
        <v>100203</v>
      </c>
      <c r="B1620" s="148" t="s">
        <v>1630</v>
      </c>
      <c r="C1620" s="149" t="s">
        <v>35</v>
      </c>
      <c r="D1620" s="150">
        <v>37.48</v>
      </c>
      <c r="E1620" s="151">
        <v>34.78</v>
      </c>
      <c r="F1620" s="151">
        <v>72.26</v>
      </c>
    </row>
    <row r="1621" spans="1:6" ht="12.75">
      <c r="A1621" s="147">
        <v>100204</v>
      </c>
      <c r="B1621" s="148" t="s">
        <v>1631</v>
      </c>
      <c r="C1621" s="149" t="s">
        <v>63</v>
      </c>
      <c r="D1621" s="150">
        <v>3.5</v>
      </c>
      <c r="E1621" s="151">
        <v>5.03</v>
      </c>
      <c r="F1621" s="151">
        <v>8.53</v>
      </c>
    </row>
    <row r="1622" spans="1:6" ht="12.75">
      <c r="A1622" s="147">
        <v>100205</v>
      </c>
      <c r="B1622" s="148" t="s">
        <v>1632</v>
      </c>
      <c r="C1622" s="149" t="s">
        <v>63</v>
      </c>
      <c r="D1622" s="150">
        <v>3.01</v>
      </c>
      <c r="E1622" s="151">
        <v>8.43</v>
      </c>
      <c r="F1622" s="151">
        <v>11.44</v>
      </c>
    </row>
    <row r="1623" spans="1:6" ht="12.75">
      <c r="A1623" s="147">
        <v>100301</v>
      </c>
      <c r="B1623" s="148" t="s">
        <v>1633</v>
      </c>
      <c r="C1623" s="149" t="s">
        <v>35</v>
      </c>
      <c r="D1623" s="150">
        <v>180.81</v>
      </c>
      <c r="E1623" s="151">
        <v>41.54</v>
      </c>
      <c r="F1623" s="151">
        <v>222.35</v>
      </c>
    </row>
    <row r="1624" spans="1:6" ht="12.75">
      <c r="A1624" s="147">
        <v>100302</v>
      </c>
      <c r="B1624" s="148" t="s">
        <v>1634</v>
      </c>
      <c r="C1624" s="149" t="s">
        <v>35</v>
      </c>
      <c r="D1624" s="150">
        <v>85.81</v>
      </c>
      <c r="E1624" s="151">
        <v>41.54</v>
      </c>
      <c r="F1624" s="151">
        <v>127.35</v>
      </c>
    </row>
    <row r="1625" spans="1:6" ht="12.75">
      <c r="A1625" s="147">
        <v>100303</v>
      </c>
      <c r="B1625" s="148" t="s">
        <v>1635</v>
      </c>
      <c r="C1625" s="149" t="s">
        <v>35</v>
      </c>
      <c r="D1625" s="150">
        <v>140.81</v>
      </c>
      <c r="E1625" s="151">
        <v>41.54</v>
      </c>
      <c r="F1625" s="151">
        <v>182.35</v>
      </c>
    </row>
    <row r="1626" spans="1:6" ht="12.75">
      <c r="A1626" s="147">
        <v>100320</v>
      </c>
      <c r="B1626" s="148" t="s">
        <v>1636</v>
      </c>
      <c r="C1626" s="149" t="s">
        <v>35</v>
      </c>
      <c r="D1626" s="150">
        <v>200.81</v>
      </c>
      <c r="E1626" s="151">
        <v>62.32</v>
      </c>
      <c r="F1626" s="151">
        <v>263.13</v>
      </c>
    </row>
    <row r="1627" spans="1:6" ht="12.75">
      <c r="A1627" s="147">
        <v>100401</v>
      </c>
      <c r="B1627" s="148" t="s">
        <v>1637</v>
      </c>
      <c r="C1627" s="149" t="s">
        <v>35</v>
      </c>
      <c r="D1627" s="150">
        <v>63</v>
      </c>
      <c r="E1627" s="151">
        <v>0.1</v>
      </c>
      <c r="F1627" s="151">
        <v>63.1</v>
      </c>
    </row>
    <row r="1628" spans="1:6" ht="12.75">
      <c r="A1628" s="147">
        <v>100402</v>
      </c>
      <c r="B1628" s="148" t="s">
        <v>1638</v>
      </c>
      <c r="C1628" s="149" t="s">
        <v>35</v>
      </c>
      <c r="D1628" s="150">
        <v>48</v>
      </c>
      <c r="E1628" s="151">
        <v>0.1</v>
      </c>
      <c r="F1628" s="151">
        <v>48.1</v>
      </c>
    </row>
    <row r="1629" spans="1:6" ht="12.75">
      <c r="A1629" s="147">
        <v>100403</v>
      </c>
      <c r="B1629" s="148" t="s">
        <v>1639</v>
      </c>
      <c r="C1629" s="149" t="s">
        <v>43</v>
      </c>
      <c r="D1629" s="150">
        <v>135</v>
      </c>
      <c r="E1629" s="151">
        <v>0</v>
      </c>
      <c r="F1629" s="151">
        <v>135</v>
      </c>
    </row>
    <row r="1630" spans="1:6" ht="12.75">
      <c r="A1630" s="147">
        <v>100404</v>
      </c>
      <c r="B1630" s="148" t="s">
        <v>1640</v>
      </c>
      <c r="C1630" s="149" t="s">
        <v>43</v>
      </c>
      <c r="D1630" s="150">
        <v>84</v>
      </c>
      <c r="E1630" s="151">
        <v>0</v>
      </c>
      <c r="F1630" s="151">
        <v>84</v>
      </c>
    </row>
    <row r="1631" spans="1:6" ht="12.75">
      <c r="A1631" s="147">
        <v>100405</v>
      </c>
      <c r="B1631" s="148" t="s">
        <v>1641</v>
      </c>
      <c r="C1631" s="149" t="s">
        <v>35</v>
      </c>
      <c r="D1631" s="150">
        <v>78</v>
      </c>
      <c r="E1631" s="151">
        <v>0.1</v>
      </c>
      <c r="F1631" s="151">
        <v>78.1</v>
      </c>
    </row>
    <row r="1632" spans="1:6" ht="12.75">
      <c r="A1632" s="147">
        <v>100406</v>
      </c>
      <c r="B1632" s="148" t="s">
        <v>1642</v>
      </c>
      <c r="C1632" s="149" t="s">
        <v>35</v>
      </c>
      <c r="D1632" s="150">
        <v>58</v>
      </c>
      <c r="E1632" s="151">
        <v>0.1</v>
      </c>
      <c r="F1632" s="151">
        <v>58.1</v>
      </c>
    </row>
    <row r="1633" spans="1:6" ht="12.75">
      <c r="A1633" s="147">
        <v>100501</v>
      </c>
      <c r="B1633" s="148" t="s">
        <v>1643</v>
      </c>
      <c r="C1633" s="149" t="s">
        <v>35</v>
      </c>
      <c r="D1633" s="150">
        <v>57.7</v>
      </c>
      <c r="E1633" s="151">
        <v>36.56</v>
      </c>
      <c r="F1633" s="151">
        <v>94.26</v>
      </c>
    </row>
    <row r="1634" spans="1:6" ht="12.75">
      <c r="A1634" s="147">
        <v>100502</v>
      </c>
      <c r="B1634" s="148" t="s">
        <v>1644</v>
      </c>
      <c r="C1634" s="149" t="s">
        <v>35</v>
      </c>
      <c r="D1634" s="150">
        <v>53.27</v>
      </c>
      <c r="E1634" s="151">
        <v>37.42</v>
      </c>
      <c r="F1634" s="151">
        <v>90.69</v>
      </c>
    </row>
    <row r="1635" spans="1:6" ht="18">
      <c r="A1635" s="142" t="s">
        <v>27</v>
      </c>
      <c r="B1635" s="142" t="s">
        <v>28</v>
      </c>
      <c r="C1635" s="143" t="s">
        <v>29</v>
      </c>
      <c r="D1635" s="144" t="s">
        <v>30</v>
      </c>
      <c r="E1635" s="145" t="s">
        <v>31</v>
      </c>
      <c r="F1635" s="145" t="s">
        <v>32</v>
      </c>
    </row>
    <row r="1636" spans="1:6" ht="12.75" customHeight="1">
      <c r="A1636" s="147">
        <v>100601</v>
      </c>
      <c r="B1636" s="148" t="s">
        <v>1645</v>
      </c>
      <c r="C1636" s="149" t="s">
        <v>35</v>
      </c>
      <c r="D1636" s="150">
        <v>205.87</v>
      </c>
      <c r="E1636" s="151">
        <v>48.88</v>
      </c>
      <c r="F1636" s="151">
        <v>254.75</v>
      </c>
    </row>
    <row r="1637" spans="1:6" ht="12.75">
      <c r="A1637" s="147">
        <v>100602</v>
      </c>
      <c r="B1637" s="148" t="s">
        <v>1646</v>
      </c>
      <c r="C1637" s="149" t="s">
        <v>35</v>
      </c>
      <c r="D1637" s="150">
        <v>59.69</v>
      </c>
      <c r="E1637" s="151">
        <v>39.33</v>
      </c>
      <c r="F1637" s="151">
        <v>99.02</v>
      </c>
    </row>
    <row r="1638" spans="1:6" ht="12.75">
      <c r="A1638" s="147">
        <v>100603</v>
      </c>
      <c r="B1638" s="148" t="s">
        <v>1647</v>
      </c>
      <c r="C1638" s="149" t="s">
        <v>35</v>
      </c>
      <c r="D1638" s="150">
        <v>130.58</v>
      </c>
      <c r="E1638" s="151">
        <v>78.66</v>
      </c>
      <c r="F1638" s="151">
        <v>209.24</v>
      </c>
    </row>
    <row r="1639" spans="1:6" ht="12.75">
      <c r="A1639" s="147">
        <v>100604</v>
      </c>
      <c r="B1639" s="148" t="s">
        <v>1648</v>
      </c>
      <c r="C1639" s="149" t="s">
        <v>35</v>
      </c>
      <c r="D1639" s="150">
        <v>29.02</v>
      </c>
      <c r="E1639" s="151">
        <v>20.04</v>
      </c>
      <c r="F1639" s="151">
        <v>49.06</v>
      </c>
    </row>
    <row r="1640" spans="1:6" ht="12.75">
      <c r="A1640" s="147">
        <v>100607</v>
      </c>
      <c r="B1640" s="148" t="s">
        <v>1649</v>
      </c>
      <c r="C1640" s="149" t="s">
        <v>35</v>
      </c>
      <c r="D1640" s="150">
        <v>43</v>
      </c>
      <c r="E1640" s="151">
        <v>50.77</v>
      </c>
      <c r="F1640" s="151">
        <v>93.77</v>
      </c>
    </row>
    <row r="1641" spans="1:6" ht="12.75">
      <c r="A1641" s="147">
        <v>100608</v>
      </c>
      <c r="B1641" s="148" t="s">
        <v>1650</v>
      </c>
      <c r="C1641" s="149" t="s">
        <v>35</v>
      </c>
      <c r="D1641" s="150">
        <v>61.29</v>
      </c>
      <c r="E1641" s="151">
        <v>73.28</v>
      </c>
      <c r="F1641" s="151">
        <v>134.57</v>
      </c>
    </row>
    <row r="1642" spans="1:6" ht="12.75">
      <c r="A1642" s="146">
        <v>173</v>
      </c>
      <c r="B1642" s="218" t="s">
        <v>1651</v>
      </c>
      <c r="C1642" s="219"/>
      <c r="D1642" s="219"/>
      <c r="E1642" s="219"/>
      <c r="F1642" s="220"/>
    </row>
    <row r="1643" spans="1:6" ht="12.75">
      <c r="A1643" s="147">
        <v>110000</v>
      </c>
      <c r="B1643" s="148" t="s">
        <v>1652</v>
      </c>
      <c r="C1643" s="154"/>
      <c r="D1643" s="150">
        <v>0</v>
      </c>
      <c r="E1643" s="151">
        <v>0</v>
      </c>
      <c r="F1643" s="151">
        <v>0</v>
      </c>
    </row>
    <row r="1644" spans="1:6" ht="12.75">
      <c r="A1644" s="147">
        <v>110105</v>
      </c>
      <c r="B1644" s="148" t="s">
        <v>1653</v>
      </c>
      <c r="C1644" s="149" t="s">
        <v>35</v>
      </c>
      <c r="D1644" s="150">
        <v>32.97</v>
      </c>
      <c r="E1644" s="151">
        <v>16.36</v>
      </c>
      <c r="F1644" s="151">
        <v>49.33</v>
      </c>
    </row>
    <row r="1645" spans="1:6" ht="12.75">
      <c r="A1645" s="147">
        <v>110106</v>
      </c>
      <c r="B1645" s="148" t="s">
        <v>1654</v>
      </c>
      <c r="C1645" s="149" t="s">
        <v>35</v>
      </c>
      <c r="D1645" s="150">
        <v>34.91</v>
      </c>
      <c r="E1645" s="151">
        <v>17.6</v>
      </c>
      <c r="F1645" s="151">
        <v>52.51</v>
      </c>
    </row>
    <row r="1646" spans="1:6" ht="12.75">
      <c r="A1646" s="147">
        <v>110107</v>
      </c>
      <c r="B1646" s="148" t="s">
        <v>1655</v>
      </c>
      <c r="C1646" s="149" t="s">
        <v>35</v>
      </c>
      <c r="D1646" s="150">
        <v>50.92</v>
      </c>
      <c r="E1646" s="151">
        <v>20.98</v>
      </c>
      <c r="F1646" s="151">
        <v>71.9</v>
      </c>
    </row>
    <row r="1647" spans="1:6" ht="12.75">
      <c r="A1647" s="146">
        <v>174</v>
      </c>
      <c r="B1647" s="218" t="s">
        <v>1656</v>
      </c>
      <c r="C1647" s="219"/>
      <c r="D1647" s="219"/>
      <c r="E1647" s="219"/>
      <c r="F1647" s="220"/>
    </row>
    <row r="1648" spans="1:6" ht="12.75">
      <c r="A1648" s="147">
        <v>120000</v>
      </c>
      <c r="B1648" s="148" t="s">
        <v>1657</v>
      </c>
      <c r="C1648" s="154"/>
      <c r="D1648" s="150">
        <v>0</v>
      </c>
      <c r="E1648" s="151">
        <v>0</v>
      </c>
      <c r="F1648" s="151">
        <v>0</v>
      </c>
    </row>
    <row r="1649" spans="1:6" ht="12.75">
      <c r="A1649" s="147">
        <v>120101</v>
      </c>
      <c r="B1649" s="148" t="s">
        <v>1658</v>
      </c>
      <c r="C1649" s="149" t="s">
        <v>35</v>
      </c>
      <c r="D1649" s="150">
        <v>6.02</v>
      </c>
      <c r="E1649" s="151">
        <v>7.03</v>
      </c>
      <c r="F1649" s="151">
        <v>13.05</v>
      </c>
    </row>
    <row r="1650" spans="1:6" ht="12.75">
      <c r="A1650" s="147">
        <v>120102</v>
      </c>
      <c r="B1650" s="148" t="s">
        <v>1659</v>
      </c>
      <c r="C1650" s="149" t="s">
        <v>35</v>
      </c>
      <c r="D1650" s="150">
        <v>45</v>
      </c>
      <c r="E1650" s="151">
        <v>0</v>
      </c>
      <c r="F1650" s="151">
        <v>45</v>
      </c>
    </row>
    <row r="1651" spans="1:6" ht="12.75">
      <c r="A1651" s="147">
        <v>120104</v>
      </c>
      <c r="B1651" s="148" t="s">
        <v>1660</v>
      </c>
      <c r="C1651" s="149" t="s">
        <v>35</v>
      </c>
      <c r="D1651" s="150">
        <v>38</v>
      </c>
      <c r="E1651" s="151">
        <v>0</v>
      </c>
      <c r="F1651" s="151">
        <v>38</v>
      </c>
    </row>
    <row r="1652" spans="1:6" ht="12.75">
      <c r="A1652" s="147">
        <v>120107</v>
      </c>
      <c r="B1652" s="148" t="s">
        <v>1661</v>
      </c>
      <c r="C1652" s="149" t="s">
        <v>35</v>
      </c>
      <c r="D1652" s="150">
        <v>35</v>
      </c>
      <c r="E1652" s="151">
        <v>0</v>
      </c>
      <c r="F1652" s="151">
        <v>35</v>
      </c>
    </row>
    <row r="1653" spans="1:6" ht="12.75">
      <c r="A1653" s="147">
        <v>120203</v>
      </c>
      <c r="B1653" s="148" t="s">
        <v>1662</v>
      </c>
      <c r="C1653" s="149" t="s">
        <v>63</v>
      </c>
      <c r="D1653" s="150">
        <v>90</v>
      </c>
      <c r="E1653" s="151">
        <v>0</v>
      </c>
      <c r="F1653" s="151">
        <v>90</v>
      </c>
    </row>
    <row r="1654" spans="1:6" ht="12.75">
      <c r="A1654" s="147">
        <v>120205</v>
      </c>
      <c r="B1654" s="148" t="s">
        <v>1663</v>
      </c>
      <c r="C1654" s="149" t="s">
        <v>35</v>
      </c>
      <c r="D1654" s="150">
        <v>40</v>
      </c>
      <c r="E1654" s="151">
        <v>0</v>
      </c>
      <c r="F1654" s="151">
        <v>40</v>
      </c>
    </row>
    <row r="1655" spans="1:6" ht="12.75">
      <c r="A1655" s="147">
        <v>120206</v>
      </c>
      <c r="B1655" s="148" t="s">
        <v>1664</v>
      </c>
      <c r="C1655" s="149" t="s">
        <v>35</v>
      </c>
      <c r="D1655" s="150">
        <v>11.6</v>
      </c>
      <c r="E1655" s="151">
        <v>14.35</v>
      </c>
      <c r="F1655" s="151">
        <v>25.95</v>
      </c>
    </row>
    <row r="1656" spans="1:6" ht="12.75">
      <c r="A1656" s="147">
        <v>120207</v>
      </c>
      <c r="B1656" s="148" t="s">
        <v>1665</v>
      </c>
      <c r="C1656" s="149" t="s">
        <v>35</v>
      </c>
      <c r="D1656" s="150">
        <v>5.13</v>
      </c>
      <c r="E1656" s="151">
        <v>7.03</v>
      </c>
      <c r="F1656" s="151">
        <v>12.16</v>
      </c>
    </row>
    <row r="1657" spans="1:6" ht="12.75">
      <c r="A1657" s="147">
        <v>120208</v>
      </c>
      <c r="B1657" s="148" t="s">
        <v>1666</v>
      </c>
      <c r="C1657" s="149" t="s">
        <v>35</v>
      </c>
      <c r="D1657" s="150">
        <v>25</v>
      </c>
      <c r="E1657" s="151">
        <v>0</v>
      </c>
      <c r="F1657" s="151">
        <v>25</v>
      </c>
    </row>
    <row r="1658" spans="1:6" ht="12.75">
      <c r="A1658" s="147">
        <v>120209</v>
      </c>
      <c r="B1658" s="148" t="s">
        <v>1667</v>
      </c>
      <c r="C1658" s="149" t="s">
        <v>35</v>
      </c>
      <c r="D1658" s="150">
        <v>25</v>
      </c>
      <c r="E1658" s="151">
        <v>0</v>
      </c>
      <c r="F1658" s="151">
        <v>25</v>
      </c>
    </row>
    <row r="1659" spans="1:6" ht="18">
      <c r="A1659" s="147">
        <v>120210</v>
      </c>
      <c r="B1659" s="148" t="s">
        <v>1668</v>
      </c>
      <c r="C1659" s="149" t="s">
        <v>1669</v>
      </c>
      <c r="D1659" s="150">
        <v>0.1</v>
      </c>
      <c r="E1659" s="151">
        <v>0.05</v>
      </c>
      <c r="F1659" s="151">
        <v>0.15</v>
      </c>
    </row>
    <row r="1660" spans="1:6" ht="12.75">
      <c r="A1660" s="147">
        <v>120212</v>
      </c>
      <c r="B1660" s="148" t="s">
        <v>1670</v>
      </c>
      <c r="C1660" s="149" t="s">
        <v>35</v>
      </c>
      <c r="D1660" s="150">
        <v>38</v>
      </c>
      <c r="E1660" s="151">
        <v>0</v>
      </c>
      <c r="F1660" s="151">
        <v>38</v>
      </c>
    </row>
    <row r="1661" spans="1:6" ht="12.75">
      <c r="A1661" s="147">
        <v>120901</v>
      </c>
      <c r="B1661" s="148" t="s">
        <v>1671</v>
      </c>
      <c r="C1661" s="149" t="s">
        <v>35</v>
      </c>
      <c r="D1661" s="150">
        <v>49.03</v>
      </c>
      <c r="E1661" s="151">
        <v>21.39</v>
      </c>
      <c r="F1661" s="151">
        <v>70.42</v>
      </c>
    </row>
    <row r="1662" spans="1:6" ht="12.75">
      <c r="A1662" s="147">
        <v>120902</v>
      </c>
      <c r="B1662" s="148" t="s">
        <v>1672</v>
      </c>
      <c r="C1662" s="149" t="s">
        <v>35</v>
      </c>
      <c r="D1662" s="150">
        <v>6.22</v>
      </c>
      <c r="E1662" s="151">
        <v>14.79</v>
      </c>
      <c r="F1662" s="151">
        <v>21.01</v>
      </c>
    </row>
    <row r="1663" spans="1:6" ht="12.75">
      <c r="A1663" s="147">
        <v>121001</v>
      </c>
      <c r="B1663" s="148" t="s">
        <v>1673</v>
      </c>
      <c r="C1663" s="149" t="s">
        <v>35</v>
      </c>
      <c r="D1663" s="150">
        <v>6.11</v>
      </c>
      <c r="E1663" s="151">
        <v>4.07</v>
      </c>
      <c r="F1663" s="151">
        <v>10.18</v>
      </c>
    </row>
    <row r="1664" spans="1:6" ht="18">
      <c r="A1664" s="147">
        <v>121101</v>
      </c>
      <c r="B1664" s="148" t="s">
        <v>1674</v>
      </c>
      <c r="C1664" s="149" t="s">
        <v>35</v>
      </c>
      <c r="D1664" s="150">
        <v>8.3</v>
      </c>
      <c r="E1664" s="151">
        <v>1.72</v>
      </c>
      <c r="F1664" s="151">
        <v>10.02</v>
      </c>
    </row>
    <row r="1665" spans="1:6" ht="12.75">
      <c r="A1665" s="146">
        <v>175</v>
      </c>
      <c r="B1665" s="218" t="s">
        <v>1675</v>
      </c>
      <c r="C1665" s="219"/>
      <c r="D1665" s="219"/>
      <c r="E1665" s="219"/>
      <c r="F1665" s="220"/>
    </row>
    <row r="1666" spans="1:6" ht="12.75">
      <c r="A1666" s="147">
        <v>130000</v>
      </c>
      <c r="B1666" s="148" t="s">
        <v>1676</v>
      </c>
      <c r="C1666" s="154"/>
      <c r="D1666" s="150">
        <v>0</v>
      </c>
      <c r="E1666" s="151">
        <v>0</v>
      </c>
      <c r="F1666" s="151">
        <v>0</v>
      </c>
    </row>
    <row r="1667" spans="1:6" ht="12.75">
      <c r="A1667" s="147">
        <v>130103</v>
      </c>
      <c r="B1667" s="148" t="s">
        <v>1677</v>
      </c>
      <c r="C1667" s="149" t="s">
        <v>35</v>
      </c>
      <c r="D1667" s="150">
        <v>19.5</v>
      </c>
      <c r="E1667" s="151">
        <v>2.45</v>
      </c>
      <c r="F1667" s="151">
        <v>21.95</v>
      </c>
    </row>
    <row r="1668" spans="1:6" ht="12.75">
      <c r="A1668" s="147">
        <v>130107</v>
      </c>
      <c r="B1668" s="148" t="s">
        <v>1678</v>
      </c>
      <c r="C1668" s="149" t="s">
        <v>35</v>
      </c>
      <c r="D1668" s="150">
        <v>11.17</v>
      </c>
      <c r="E1668" s="151">
        <v>7.03</v>
      </c>
      <c r="F1668" s="151">
        <v>18.2</v>
      </c>
    </row>
    <row r="1669" spans="1:6" ht="12.75">
      <c r="A1669" s="147">
        <v>130150</v>
      </c>
      <c r="B1669" s="148" t="s">
        <v>1679</v>
      </c>
      <c r="C1669" s="149" t="s">
        <v>35</v>
      </c>
      <c r="D1669" s="150">
        <v>10.97</v>
      </c>
      <c r="E1669" s="151">
        <v>13.22</v>
      </c>
      <c r="F1669" s="151">
        <v>24.19</v>
      </c>
    </row>
    <row r="1670" spans="1:6" ht="12.75">
      <c r="A1670" s="146">
        <v>176</v>
      </c>
      <c r="B1670" s="218" t="s">
        <v>1680</v>
      </c>
      <c r="C1670" s="219"/>
      <c r="D1670" s="219"/>
      <c r="E1670" s="219"/>
      <c r="F1670" s="220"/>
    </row>
    <row r="1671" spans="1:6" ht="12.75">
      <c r="A1671" s="147">
        <v>140000</v>
      </c>
      <c r="B1671" s="148" t="s">
        <v>1681</v>
      </c>
      <c r="C1671" s="154"/>
      <c r="D1671" s="150">
        <v>0</v>
      </c>
      <c r="E1671" s="151">
        <v>0</v>
      </c>
      <c r="F1671" s="151">
        <v>0</v>
      </c>
    </row>
    <row r="1672" spans="1:6" ht="12.75">
      <c r="A1672" s="147">
        <v>140101</v>
      </c>
      <c r="B1672" s="148" t="s">
        <v>1682</v>
      </c>
      <c r="C1672" s="149" t="s">
        <v>35</v>
      </c>
      <c r="D1672" s="150">
        <v>50.75</v>
      </c>
      <c r="E1672" s="151">
        <v>29.33</v>
      </c>
      <c r="F1672" s="151">
        <v>80.08</v>
      </c>
    </row>
    <row r="1673" spans="1:6" ht="12.75">
      <c r="A1673" s="147">
        <v>140102</v>
      </c>
      <c r="B1673" s="148" t="s">
        <v>1683</v>
      </c>
      <c r="C1673" s="149" t="s">
        <v>35</v>
      </c>
      <c r="D1673" s="150">
        <v>52.93</v>
      </c>
      <c r="E1673" s="151">
        <v>36.66</v>
      </c>
      <c r="F1673" s="151">
        <v>89.59</v>
      </c>
    </row>
    <row r="1674" spans="1:6" ht="12.75">
      <c r="A1674" s="147">
        <v>140103</v>
      </c>
      <c r="B1674" s="148" t="s">
        <v>1684</v>
      </c>
      <c r="C1674" s="149" t="s">
        <v>35</v>
      </c>
      <c r="D1674" s="150">
        <v>57</v>
      </c>
      <c r="E1674" s="151">
        <v>43.99</v>
      </c>
      <c r="F1674" s="151">
        <v>100.99</v>
      </c>
    </row>
    <row r="1675" spans="1:6" ht="12.75">
      <c r="A1675" s="147">
        <v>140111</v>
      </c>
      <c r="B1675" s="148" t="s">
        <v>1685</v>
      </c>
      <c r="C1675" s="149" t="s">
        <v>35</v>
      </c>
      <c r="D1675" s="150">
        <v>0.51</v>
      </c>
      <c r="E1675" s="151">
        <v>29.33</v>
      </c>
      <c r="F1675" s="151">
        <v>29.84</v>
      </c>
    </row>
    <row r="1676" spans="1:6" ht="12.75">
      <c r="A1676" s="147">
        <v>140112</v>
      </c>
      <c r="B1676" s="148" t="s">
        <v>1686</v>
      </c>
      <c r="C1676" s="149" t="s">
        <v>35</v>
      </c>
      <c r="D1676" s="150">
        <v>0.51</v>
      </c>
      <c r="E1676" s="151">
        <v>36.66</v>
      </c>
      <c r="F1676" s="151">
        <v>37.17</v>
      </c>
    </row>
    <row r="1677" spans="1:6" ht="12.75">
      <c r="A1677" s="147">
        <v>140113</v>
      </c>
      <c r="B1677" s="148" t="s">
        <v>1687</v>
      </c>
      <c r="C1677" s="149" t="s">
        <v>35</v>
      </c>
      <c r="D1677" s="150">
        <v>0.51</v>
      </c>
      <c r="E1677" s="151">
        <v>43.99</v>
      </c>
      <c r="F1677" s="151">
        <v>44.5</v>
      </c>
    </row>
    <row r="1678" spans="1:6" ht="12.75">
      <c r="A1678" s="147">
        <v>140118</v>
      </c>
      <c r="B1678" s="148" t="s">
        <v>1688</v>
      </c>
      <c r="C1678" s="149" t="s">
        <v>35</v>
      </c>
      <c r="D1678" s="150">
        <v>0.07</v>
      </c>
      <c r="E1678" s="151">
        <v>24.44</v>
      </c>
      <c r="F1678" s="151">
        <v>24.51</v>
      </c>
    </row>
    <row r="1679" spans="1:6" ht="12.75">
      <c r="A1679" s="147">
        <v>140119</v>
      </c>
      <c r="B1679" s="148" t="s">
        <v>1689</v>
      </c>
      <c r="C1679" s="149" t="s">
        <v>35</v>
      </c>
      <c r="D1679" s="150">
        <v>0.05</v>
      </c>
      <c r="E1679" s="151">
        <v>10.55</v>
      </c>
      <c r="F1679" s="151">
        <v>10.6</v>
      </c>
    </row>
    <row r="1680" spans="1:6" ht="12.75">
      <c r="A1680" s="147">
        <v>140200</v>
      </c>
      <c r="B1680" s="148" t="s">
        <v>1690</v>
      </c>
      <c r="C1680" s="149" t="s">
        <v>35</v>
      </c>
      <c r="D1680" s="150">
        <v>16.49</v>
      </c>
      <c r="E1680" s="151">
        <v>10.55</v>
      </c>
      <c r="F1680" s="151">
        <v>27.04</v>
      </c>
    </row>
    <row r="1681" spans="1:6" ht="12.75">
      <c r="A1681" s="147">
        <v>140201</v>
      </c>
      <c r="B1681" s="148" t="s">
        <v>1691</v>
      </c>
      <c r="C1681" s="149" t="s">
        <v>35</v>
      </c>
      <c r="D1681" s="150">
        <v>35.01</v>
      </c>
      <c r="E1681" s="151">
        <v>24.44</v>
      </c>
      <c r="F1681" s="151">
        <v>59.45</v>
      </c>
    </row>
    <row r="1682" spans="1:6" ht="12.75">
      <c r="A1682" s="147">
        <v>140202</v>
      </c>
      <c r="B1682" s="148" t="s">
        <v>1692</v>
      </c>
      <c r="C1682" s="149" t="s">
        <v>35</v>
      </c>
      <c r="D1682" s="150">
        <v>23.16</v>
      </c>
      <c r="E1682" s="151">
        <v>8.79</v>
      </c>
      <c r="F1682" s="151">
        <v>31.95</v>
      </c>
    </row>
    <row r="1683" spans="1:6" ht="12.75">
      <c r="A1683" s="147">
        <v>140203</v>
      </c>
      <c r="B1683" s="148" t="s">
        <v>1693</v>
      </c>
      <c r="C1683" s="149" t="s">
        <v>35</v>
      </c>
      <c r="D1683" s="150">
        <v>21.33</v>
      </c>
      <c r="E1683" s="151">
        <v>3.67</v>
      </c>
      <c r="F1683" s="151">
        <v>25</v>
      </c>
    </row>
    <row r="1684" spans="1:6" ht="12.75">
      <c r="A1684" s="147">
        <v>140205</v>
      </c>
      <c r="B1684" s="148" t="s">
        <v>1694</v>
      </c>
      <c r="C1684" s="149" t="s">
        <v>35</v>
      </c>
      <c r="D1684" s="150">
        <v>8.06</v>
      </c>
      <c r="E1684" s="151">
        <v>4.4</v>
      </c>
      <c r="F1684" s="151">
        <v>12.46</v>
      </c>
    </row>
    <row r="1685" spans="1:6" ht="12.75">
      <c r="A1685" s="147">
        <v>140206</v>
      </c>
      <c r="B1685" s="148" t="s">
        <v>1695</v>
      </c>
      <c r="C1685" s="149" t="s">
        <v>161</v>
      </c>
      <c r="D1685" s="150">
        <v>8.96</v>
      </c>
      <c r="E1685" s="151">
        <v>5.19</v>
      </c>
      <c r="F1685" s="151">
        <v>14.15</v>
      </c>
    </row>
    <row r="1686" spans="1:6" ht="12.75">
      <c r="A1686" s="147">
        <v>140301</v>
      </c>
      <c r="B1686" s="148" t="s">
        <v>1696</v>
      </c>
      <c r="C1686" s="149" t="s">
        <v>35</v>
      </c>
      <c r="D1686" s="150">
        <v>4.65</v>
      </c>
      <c r="E1686" s="151">
        <v>1.43</v>
      </c>
      <c r="F1686" s="151">
        <v>6.08</v>
      </c>
    </row>
    <row r="1687" spans="1:6" ht="12.75">
      <c r="A1687" s="146">
        <v>177</v>
      </c>
      <c r="B1687" s="218" t="s">
        <v>1697</v>
      </c>
      <c r="C1687" s="219"/>
      <c r="D1687" s="219"/>
      <c r="E1687" s="219"/>
      <c r="F1687" s="220"/>
    </row>
    <row r="1688" spans="1:6" ht="12.75">
      <c r="A1688" s="147">
        <v>150000</v>
      </c>
      <c r="B1688" s="148" t="s">
        <v>1698</v>
      </c>
      <c r="C1688" s="154"/>
      <c r="D1688" s="150">
        <v>0</v>
      </c>
      <c r="E1688" s="151">
        <v>0</v>
      </c>
      <c r="F1688" s="151">
        <v>0</v>
      </c>
    </row>
    <row r="1689" spans="1:6" ht="12.75">
      <c r="A1689" s="147">
        <v>150103</v>
      </c>
      <c r="B1689" s="148" t="s">
        <v>1699</v>
      </c>
      <c r="C1689" s="149" t="s">
        <v>193</v>
      </c>
      <c r="D1689" s="150">
        <v>8.24</v>
      </c>
      <c r="E1689" s="151">
        <v>0</v>
      </c>
      <c r="F1689" s="151">
        <v>8.24</v>
      </c>
    </row>
    <row r="1690" spans="1:6" ht="12.75">
      <c r="A1690" s="147">
        <v>150203</v>
      </c>
      <c r="B1690" s="148" t="s">
        <v>1700</v>
      </c>
      <c r="C1690" s="149" t="s">
        <v>43</v>
      </c>
      <c r="D1690" s="150">
        <v>89.07</v>
      </c>
      <c r="E1690" s="151">
        <v>0</v>
      </c>
      <c r="F1690" s="151">
        <v>89.07</v>
      </c>
    </row>
    <row r="1691" spans="1:6" ht="12.75">
      <c r="A1691" s="147">
        <v>150204</v>
      </c>
      <c r="B1691" s="148" t="s">
        <v>1701</v>
      </c>
      <c r="C1691" s="149" t="s">
        <v>193</v>
      </c>
      <c r="D1691" s="150">
        <v>7.98</v>
      </c>
      <c r="E1691" s="151">
        <v>0</v>
      </c>
      <c r="F1691" s="151">
        <v>7.98</v>
      </c>
    </row>
    <row r="1692" spans="1:6" ht="12.75">
      <c r="A1692" s="146">
        <v>178</v>
      </c>
      <c r="B1692" s="218" t="s">
        <v>1702</v>
      </c>
      <c r="C1692" s="219"/>
      <c r="D1692" s="219"/>
      <c r="E1692" s="219"/>
      <c r="F1692" s="220"/>
    </row>
    <row r="1693" spans="1:6" ht="12.75">
      <c r="A1693" s="147">
        <v>160000</v>
      </c>
      <c r="B1693" s="148" t="s">
        <v>1703</v>
      </c>
      <c r="C1693" s="154"/>
      <c r="D1693" s="150">
        <v>0</v>
      </c>
      <c r="E1693" s="151">
        <v>0</v>
      </c>
      <c r="F1693" s="151">
        <v>0</v>
      </c>
    </row>
    <row r="1694" spans="1:6" ht="12.75">
      <c r="A1694" s="147">
        <v>160301</v>
      </c>
      <c r="B1694" s="148" t="s">
        <v>1704</v>
      </c>
      <c r="C1694" s="149" t="s">
        <v>35</v>
      </c>
      <c r="D1694" s="150">
        <v>21.84</v>
      </c>
      <c r="E1694" s="151">
        <v>6.84</v>
      </c>
      <c r="F1694" s="151">
        <v>28.68</v>
      </c>
    </row>
    <row r="1695" spans="1:6" ht="12.75">
      <c r="A1695" s="147">
        <v>160302</v>
      </c>
      <c r="B1695" s="148" t="s">
        <v>1705</v>
      </c>
      <c r="C1695" s="149" t="s">
        <v>63</v>
      </c>
      <c r="D1695" s="150">
        <v>8.82</v>
      </c>
      <c r="E1695" s="151">
        <v>13.43</v>
      </c>
      <c r="F1695" s="151">
        <v>22.25</v>
      </c>
    </row>
    <row r="1696" spans="1:6" ht="12.75">
      <c r="A1696" s="147">
        <v>160401</v>
      </c>
      <c r="B1696" s="148" t="s">
        <v>1706</v>
      </c>
      <c r="C1696" s="149" t="s">
        <v>35</v>
      </c>
      <c r="D1696" s="150">
        <v>16.2</v>
      </c>
      <c r="E1696" s="151">
        <v>4.26</v>
      </c>
      <c r="F1696" s="151">
        <v>20.46</v>
      </c>
    </row>
    <row r="1697" spans="1:6" ht="12.75">
      <c r="A1697" s="147">
        <v>160402</v>
      </c>
      <c r="B1697" s="148" t="s">
        <v>1707</v>
      </c>
      <c r="C1697" s="149" t="s">
        <v>63</v>
      </c>
      <c r="D1697" s="150">
        <v>6.42</v>
      </c>
      <c r="E1697" s="151">
        <v>13.43</v>
      </c>
      <c r="F1697" s="151">
        <v>19.85</v>
      </c>
    </row>
    <row r="1698" spans="1:6" ht="12.75">
      <c r="A1698" s="147">
        <v>160403</v>
      </c>
      <c r="B1698" s="148" t="s">
        <v>1708</v>
      </c>
      <c r="C1698" s="149" t="s">
        <v>63</v>
      </c>
      <c r="D1698" s="150">
        <v>2.04</v>
      </c>
      <c r="E1698" s="151">
        <v>7.4</v>
      </c>
      <c r="F1698" s="151">
        <v>9.44</v>
      </c>
    </row>
    <row r="1699" spans="1:6" ht="12.75">
      <c r="A1699" s="147">
        <v>160404</v>
      </c>
      <c r="B1699" s="148" t="s">
        <v>1709</v>
      </c>
      <c r="C1699" s="149" t="s">
        <v>161</v>
      </c>
      <c r="D1699" s="150">
        <v>0.2</v>
      </c>
      <c r="E1699" s="151">
        <v>9.17</v>
      </c>
      <c r="F1699" s="151">
        <v>9.37</v>
      </c>
    </row>
    <row r="1700" spans="1:6" ht="12.75">
      <c r="A1700" s="147">
        <v>160421</v>
      </c>
      <c r="B1700" s="148" t="s">
        <v>1710</v>
      </c>
      <c r="C1700" s="149" t="s">
        <v>35</v>
      </c>
      <c r="D1700" s="150">
        <v>0</v>
      </c>
      <c r="E1700" s="151">
        <v>4.26</v>
      </c>
      <c r="F1700" s="151">
        <v>4.26</v>
      </c>
    </row>
    <row r="1701" spans="1:6" ht="12.75">
      <c r="A1701" s="147">
        <v>160501</v>
      </c>
      <c r="B1701" s="148" t="s">
        <v>1711</v>
      </c>
      <c r="C1701" s="149" t="s">
        <v>35</v>
      </c>
      <c r="D1701" s="150">
        <v>18.7</v>
      </c>
      <c r="E1701" s="151">
        <v>5.38</v>
      </c>
      <c r="F1701" s="151">
        <v>24.08</v>
      </c>
    </row>
    <row r="1702" spans="1:6" ht="12.75">
      <c r="A1702" s="147">
        <v>160502</v>
      </c>
      <c r="B1702" s="148" t="s">
        <v>1712</v>
      </c>
      <c r="C1702" s="149" t="s">
        <v>63</v>
      </c>
      <c r="D1702" s="150">
        <v>21.99</v>
      </c>
      <c r="E1702" s="151">
        <v>2.93</v>
      </c>
      <c r="F1702" s="151">
        <v>24.92</v>
      </c>
    </row>
    <row r="1703" spans="1:6" ht="12.75">
      <c r="A1703" s="147">
        <v>160600</v>
      </c>
      <c r="B1703" s="148" t="s">
        <v>1713</v>
      </c>
      <c r="C1703" s="149" t="s">
        <v>35</v>
      </c>
      <c r="D1703" s="150">
        <v>11.38</v>
      </c>
      <c r="E1703" s="151">
        <v>40.4</v>
      </c>
      <c r="F1703" s="151">
        <v>51.78</v>
      </c>
    </row>
    <row r="1704" spans="1:6" ht="12.75">
      <c r="A1704" s="147">
        <v>160601</v>
      </c>
      <c r="B1704" s="148" t="s">
        <v>1713</v>
      </c>
      <c r="C1704" s="149" t="s">
        <v>63</v>
      </c>
      <c r="D1704" s="150">
        <v>6.83</v>
      </c>
      <c r="E1704" s="151">
        <v>24.24</v>
      </c>
      <c r="F1704" s="151">
        <v>31.07</v>
      </c>
    </row>
    <row r="1705" spans="1:6" ht="12.75">
      <c r="A1705" s="147">
        <v>160602</v>
      </c>
      <c r="B1705" s="148" t="s">
        <v>1714</v>
      </c>
      <c r="C1705" s="149" t="s">
        <v>63</v>
      </c>
      <c r="D1705" s="150">
        <v>5.78</v>
      </c>
      <c r="E1705" s="151">
        <v>12.22</v>
      </c>
      <c r="F1705" s="151">
        <v>18</v>
      </c>
    </row>
    <row r="1706" spans="1:6" ht="12.75">
      <c r="A1706" s="147">
        <v>160603</v>
      </c>
      <c r="B1706" s="148" t="s">
        <v>1714</v>
      </c>
      <c r="C1706" s="149" t="s">
        <v>35</v>
      </c>
      <c r="D1706" s="150">
        <v>18.93</v>
      </c>
      <c r="E1706" s="151">
        <v>30.56</v>
      </c>
      <c r="F1706" s="151">
        <v>49.49</v>
      </c>
    </row>
    <row r="1707" spans="1:6" ht="12.75">
      <c r="A1707" s="147">
        <v>160801</v>
      </c>
      <c r="B1707" s="148" t="s">
        <v>1715</v>
      </c>
      <c r="C1707" s="149" t="s">
        <v>35</v>
      </c>
      <c r="D1707" s="150">
        <v>70.76</v>
      </c>
      <c r="E1707" s="151">
        <v>10.75</v>
      </c>
      <c r="F1707" s="151">
        <v>81.51</v>
      </c>
    </row>
    <row r="1708" spans="1:6" ht="12.75">
      <c r="A1708" s="147">
        <v>160901</v>
      </c>
      <c r="B1708" s="148" t="s">
        <v>1716</v>
      </c>
      <c r="C1708" s="149" t="s">
        <v>35</v>
      </c>
      <c r="D1708" s="150">
        <v>60.65</v>
      </c>
      <c r="E1708" s="151">
        <v>13.44</v>
      </c>
      <c r="F1708" s="151">
        <v>74.09</v>
      </c>
    </row>
    <row r="1709" spans="1:6" ht="18">
      <c r="A1709" s="142" t="s">
        <v>27</v>
      </c>
      <c r="B1709" s="142" t="s">
        <v>28</v>
      </c>
      <c r="C1709" s="143" t="s">
        <v>29</v>
      </c>
      <c r="D1709" s="144" t="s">
        <v>30</v>
      </c>
      <c r="E1709" s="145" t="s">
        <v>31</v>
      </c>
      <c r="F1709" s="145" t="s">
        <v>32</v>
      </c>
    </row>
    <row r="1710" spans="1:6" ht="12.75" customHeight="1">
      <c r="A1710" s="147">
        <v>160902</v>
      </c>
      <c r="B1710" s="148" t="s">
        <v>1717</v>
      </c>
      <c r="C1710" s="149" t="s">
        <v>35</v>
      </c>
      <c r="D1710" s="150">
        <v>59.75</v>
      </c>
      <c r="E1710" s="151">
        <v>10.75</v>
      </c>
      <c r="F1710" s="151">
        <v>70.5</v>
      </c>
    </row>
    <row r="1711" spans="1:6" ht="12.75">
      <c r="A1711" s="147">
        <v>160903</v>
      </c>
      <c r="B1711" s="148" t="s">
        <v>1718</v>
      </c>
      <c r="C1711" s="149" t="s">
        <v>35</v>
      </c>
      <c r="D1711" s="150">
        <v>43.85</v>
      </c>
      <c r="E1711" s="151">
        <v>6.36</v>
      </c>
      <c r="F1711" s="151">
        <v>50.21</v>
      </c>
    </row>
    <row r="1712" spans="1:6" ht="12.75">
      <c r="A1712" s="147">
        <v>160905</v>
      </c>
      <c r="B1712" s="148" t="s">
        <v>1719</v>
      </c>
      <c r="C1712" s="149" t="s">
        <v>35</v>
      </c>
      <c r="D1712" s="150">
        <v>41.9</v>
      </c>
      <c r="E1712" s="151">
        <v>3.91</v>
      </c>
      <c r="F1712" s="151">
        <v>45.81</v>
      </c>
    </row>
    <row r="1713" spans="1:6" ht="12.75">
      <c r="A1713" s="147">
        <v>160906</v>
      </c>
      <c r="B1713" s="148" t="s">
        <v>1720</v>
      </c>
      <c r="C1713" s="149" t="s">
        <v>35</v>
      </c>
      <c r="D1713" s="150">
        <v>32.91</v>
      </c>
      <c r="E1713" s="151">
        <v>3.91</v>
      </c>
      <c r="F1713" s="151">
        <v>36.82</v>
      </c>
    </row>
    <row r="1714" spans="1:6" ht="12.75">
      <c r="A1714" s="147">
        <v>160907</v>
      </c>
      <c r="B1714" s="148" t="s">
        <v>1721</v>
      </c>
      <c r="C1714" s="149" t="s">
        <v>35</v>
      </c>
      <c r="D1714" s="150">
        <v>30.9</v>
      </c>
      <c r="E1714" s="151">
        <v>24.97</v>
      </c>
      <c r="F1714" s="151">
        <v>55.87</v>
      </c>
    </row>
    <row r="1715" spans="1:6" ht="12.75">
      <c r="A1715" s="147">
        <v>160908</v>
      </c>
      <c r="B1715" s="148" t="s">
        <v>1722</v>
      </c>
      <c r="C1715" s="149" t="s">
        <v>35</v>
      </c>
      <c r="D1715" s="150">
        <v>1.23</v>
      </c>
      <c r="E1715" s="151">
        <v>5.22</v>
      </c>
      <c r="F1715" s="151">
        <v>6.45</v>
      </c>
    </row>
    <row r="1716" spans="1:6" ht="12.75">
      <c r="A1716" s="147">
        <v>160909</v>
      </c>
      <c r="B1716" s="148" t="s">
        <v>1723</v>
      </c>
      <c r="C1716" s="149" t="s">
        <v>35</v>
      </c>
      <c r="D1716" s="150">
        <v>38.68</v>
      </c>
      <c r="E1716" s="151">
        <v>8.55</v>
      </c>
      <c r="F1716" s="151">
        <v>47.23</v>
      </c>
    </row>
    <row r="1717" spans="1:6" ht="12.75">
      <c r="A1717" s="147">
        <v>160910</v>
      </c>
      <c r="B1717" s="148" t="s">
        <v>1724</v>
      </c>
      <c r="C1717" s="149" t="s">
        <v>35</v>
      </c>
      <c r="D1717" s="150">
        <v>31.39</v>
      </c>
      <c r="E1717" s="151">
        <v>8.55</v>
      </c>
      <c r="F1717" s="151">
        <v>39.94</v>
      </c>
    </row>
    <row r="1718" spans="1:6" ht="12.75">
      <c r="A1718" s="147">
        <v>160911</v>
      </c>
      <c r="B1718" s="148" t="s">
        <v>1725</v>
      </c>
      <c r="C1718" s="149" t="s">
        <v>35</v>
      </c>
      <c r="D1718" s="150">
        <v>47.09</v>
      </c>
      <c r="E1718" s="151">
        <v>3.91</v>
      </c>
      <c r="F1718" s="151">
        <v>51</v>
      </c>
    </row>
    <row r="1719" spans="1:6" ht="12.75">
      <c r="A1719" s="147">
        <v>160963</v>
      </c>
      <c r="B1719" s="148" t="s">
        <v>1726</v>
      </c>
      <c r="C1719" s="149" t="s">
        <v>161</v>
      </c>
      <c r="D1719" s="150">
        <v>11.62</v>
      </c>
      <c r="E1719" s="151">
        <v>1.95</v>
      </c>
      <c r="F1719" s="151">
        <v>13.57</v>
      </c>
    </row>
    <row r="1720" spans="1:6" ht="12.75">
      <c r="A1720" s="147">
        <v>160964</v>
      </c>
      <c r="B1720" s="148" t="s">
        <v>1727</v>
      </c>
      <c r="C1720" s="149" t="s">
        <v>63</v>
      </c>
      <c r="D1720" s="150">
        <v>15.08</v>
      </c>
      <c r="E1720" s="151">
        <v>1.95</v>
      </c>
      <c r="F1720" s="151">
        <v>17.03</v>
      </c>
    </row>
    <row r="1721" spans="1:6" ht="12.75">
      <c r="A1721" s="147">
        <v>160965</v>
      </c>
      <c r="B1721" s="148" t="s">
        <v>1728</v>
      </c>
      <c r="C1721" s="149" t="s">
        <v>63</v>
      </c>
      <c r="D1721" s="150">
        <v>14.68</v>
      </c>
      <c r="E1721" s="151">
        <v>1.95</v>
      </c>
      <c r="F1721" s="151">
        <v>16.63</v>
      </c>
    </row>
    <row r="1722" spans="1:6" ht="12.75">
      <c r="A1722" s="147">
        <v>160966</v>
      </c>
      <c r="B1722" s="148" t="s">
        <v>1729</v>
      </c>
      <c r="C1722" s="149" t="s">
        <v>35</v>
      </c>
      <c r="D1722" s="150">
        <v>22.7</v>
      </c>
      <c r="E1722" s="151">
        <v>3.91</v>
      </c>
      <c r="F1722" s="151">
        <v>26.61</v>
      </c>
    </row>
    <row r="1723" spans="1:6" ht="12.75">
      <c r="A1723" s="147">
        <v>160967</v>
      </c>
      <c r="B1723" s="148" t="s">
        <v>1730</v>
      </c>
      <c r="C1723" s="149" t="s">
        <v>35</v>
      </c>
      <c r="D1723" s="150">
        <v>22.38</v>
      </c>
      <c r="E1723" s="151">
        <v>3.91</v>
      </c>
      <c r="F1723" s="151">
        <v>26.29</v>
      </c>
    </row>
    <row r="1724" spans="1:6" ht="12.75">
      <c r="A1724" s="147">
        <v>160969</v>
      </c>
      <c r="B1724" s="148" t="s">
        <v>1731</v>
      </c>
      <c r="C1724" s="149" t="s">
        <v>35</v>
      </c>
      <c r="D1724" s="150">
        <v>18.79</v>
      </c>
      <c r="E1724" s="151">
        <v>3.91</v>
      </c>
      <c r="F1724" s="151">
        <v>22.7</v>
      </c>
    </row>
    <row r="1725" spans="1:6" ht="12.75">
      <c r="A1725" s="147">
        <v>160970</v>
      </c>
      <c r="B1725" s="148" t="s">
        <v>1732</v>
      </c>
      <c r="C1725" s="149" t="s">
        <v>35</v>
      </c>
      <c r="D1725" s="150">
        <v>16.67</v>
      </c>
      <c r="E1725" s="151">
        <v>8.55</v>
      </c>
      <c r="F1725" s="151">
        <v>25.22</v>
      </c>
    </row>
    <row r="1726" spans="1:6" ht="12.75">
      <c r="A1726" s="146">
        <v>179</v>
      </c>
      <c r="B1726" s="218" t="s">
        <v>1733</v>
      </c>
      <c r="C1726" s="219"/>
      <c r="D1726" s="219"/>
      <c r="E1726" s="219"/>
      <c r="F1726" s="220"/>
    </row>
    <row r="1727" spans="1:6" ht="12.75">
      <c r="A1727" s="147">
        <v>170000</v>
      </c>
      <c r="B1727" s="148" t="s">
        <v>1734</v>
      </c>
      <c r="C1727" s="154"/>
      <c r="D1727" s="150">
        <v>0</v>
      </c>
      <c r="E1727" s="151">
        <v>0</v>
      </c>
      <c r="F1727" s="151">
        <v>0</v>
      </c>
    </row>
    <row r="1728" spans="1:6" ht="12.75">
      <c r="A1728" s="147">
        <v>170010</v>
      </c>
      <c r="B1728" s="148" t="s">
        <v>1735</v>
      </c>
      <c r="C1728" s="149" t="s">
        <v>63</v>
      </c>
      <c r="D1728" s="150">
        <v>3.37</v>
      </c>
      <c r="E1728" s="151">
        <v>0.88</v>
      </c>
      <c r="F1728" s="151">
        <v>4.25</v>
      </c>
    </row>
    <row r="1729" spans="1:6" ht="12.75">
      <c r="A1729" s="147">
        <v>170015</v>
      </c>
      <c r="B1729" s="148" t="s">
        <v>1736</v>
      </c>
      <c r="C1729" s="149" t="s">
        <v>1737</v>
      </c>
      <c r="D1729" s="150">
        <v>95.48</v>
      </c>
      <c r="E1729" s="151">
        <v>75.42</v>
      </c>
      <c r="F1729" s="151">
        <v>170.9</v>
      </c>
    </row>
    <row r="1730" spans="1:6" ht="12.75">
      <c r="A1730" s="147">
        <v>170101</v>
      </c>
      <c r="B1730" s="148" t="s">
        <v>1738</v>
      </c>
      <c r="C1730" s="149" t="s">
        <v>43</v>
      </c>
      <c r="D1730" s="150">
        <v>192.27</v>
      </c>
      <c r="E1730" s="151">
        <v>102.79</v>
      </c>
      <c r="F1730" s="151">
        <v>295.06</v>
      </c>
    </row>
    <row r="1731" spans="1:6" ht="12.75">
      <c r="A1731" s="147">
        <v>170102</v>
      </c>
      <c r="B1731" s="148" t="s">
        <v>1739</v>
      </c>
      <c r="C1731" s="149" t="s">
        <v>43</v>
      </c>
      <c r="D1731" s="150">
        <v>192.27</v>
      </c>
      <c r="E1731" s="151">
        <v>102.79</v>
      </c>
      <c r="F1731" s="151">
        <v>295.06</v>
      </c>
    </row>
    <row r="1732" spans="1:6" ht="12.75">
      <c r="A1732" s="147">
        <v>170103</v>
      </c>
      <c r="B1732" s="148" t="s">
        <v>1740</v>
      </c>
      <c r="C1732" s="149" t="s">
        <v>43</v>
      </c>
      <c r="D1732" s="150">
        <v>192.27</v>
      </c>
      <c r="E1732" s="151">
        <v>102.79</v>
      </c>
      <c r="F1732" s="151">
        <v>295.06</v>
      </c>
    </row>
    <row r="1733" spans="1:6" ht="12.75">
      <c r="A1733" s="147">
        <v>170104</v>
      </c>
      <c r="B1733" s="148" t="s">
        <v>1741</v>
      </c>
      <c r="C1733" s="149" t="s">
        <v>43</v>
      </c>
      <c r="D1733" s="150">
        <v>192.27</v>
      </c>
      <c r="E1733" s="151">
        <v>102.79</v>
      </c>
      <c r="F1733" s="151">
        <v>295.06</v>
      </c>
    </row>
    <row r="1734" spans="1:6" ht="12.75">
      <c r="A1734" s="147">
        <v>170106</v>
      </c>
      <c r="B1734" s="148" t="s">
        <v>1742</v>
      </c>
      <c r="C1734" s="149" t="s">
        <v>43</v>
      </c>
      <c r="D1734" s="150">
        <v>272.23</v>
      </c>
      <c r="E1734" s="151">
        <v>112.82</v>
      </c>
      <c r="F1734" s="151">
        <v>385.05</v>
      </c>
    </row>
    <row r="1735" spans="1:6" ht="12.75">
      <c r="A1735" s="147">
        <v>170107</v>
      </c>
      <c r="B1735" s="148" t="s">
        <v>1743</v>
      </c>
      <c r="C1735" s="149" t="s">
        <v>43</v>
      </c>
      <c r="D1735" s="150">
        <v>78</v>
      </c>
      <c r="E1735" s="151">
        <v>12.04</v>
      </c>
      <c r="F1735" s="151">
        <v>90.04</v>
      </c>
    </row>
    <row r="1736" spans="1:6" ht="12.75">
      <c r="A1736" s="147">
        <v>170108</v>
      </c>
      <c r="B1736" s="148" t="s">
        <v>1744</v>
      </c>
      <c r="C1736" s="149" t="s">
        <v>43</v>
      </c>
      <c r="D1736" s="150">
        <v>227.28</v>
      </c>
      <c r="E1736" s="151">
        <v>33.51</v>
      </c>
      <c r="F1736" s="151">
        <v>260.79</v>
      </c>
    </row>
    <row r="1737" spans="1:6" ht="12.75">
      <c r="A1737" s="147">
        <v>170109</v>
      </c>
      <c r="B1737" s="148" t="s">
        <v>1745</v>
      </c>
      <c r="C1737" s="149" t="s">
        <v>43</v>
      </c>
      <c r="D1737" s="150">
        <v>157.96</v>
      </c>
      <c r="E1737" s="151">
        <v>33.51</v>
      </c>
      <c r="F1737" s="151">
        <v>191.47</v>
      </c>
    </row>
    <row r="1738" spans="1:6" ht="12.75">
      <c r="A1738" s="147">
        <v>170111</v>
      </c>
      <c r="B1738" s="148" t="s">
        <v>1746</v>
      </c>
      <c r="C1738" s="149" t="s">
        <v>43</v>
      </c>
      <c r="D1738" s="150">
        <v>220.17</v>
      </c>
      <c r="E1738" s="151">
        <v>102.78</v>
      </c>
      <c r="F1738" s="151">
        <v>322.95</v>
      </c>
    </row>
    <row r="1739" spans="1:6" ht="12.75">
      <c r="A1739" s="147">
        <v>170112</v>
      </c>
      <c r="B1739" s="148" t="s">
        <v>1747</v>
      </c>
      <c r="C1739" s="149" t="s">
        <v>43</v>
      </c>
      <c r="D1739" s="150">
        <v>110</v>
      </c>
      <c r="E1739" s="151">
        <v>12.04</v>
      </c>
      <c r="F1739" s="151">
        <v>122.04</v>
      </c>
    </row>
    <row r="1740" spans="1:6" ht="12.75">
      <c r="A1740" s="146">
        <v>180</v>
      </c>
      <c r="B1740" s="218" t="s">
        <v>1748</v>
      </c>
      <c r="C1740" s="219"/>
      <c r="D1740" s="219"/>
      <c r="E1740" s="219"/>
      <c r="F1740" s="220"/>
    </row>
    <row r="1741" spans="1:6" ht="12.75">
      <c r="A1741" s="147">
        <v>180000</v>
      </c>
      <c r="B1741" s="148" t="s">
        <v>1749</v>
      </c>
      <c r="C1741" s="154"/>
      <c r="D1741" s="150">
        <v>0</v>
      </c>
      <c r="E1741" s="151">
        <v>0</v>
      </c>
      <c r="F1741" s="151">
        <v>0</v>
      </c>
    </row>
    <row r="1742" spans="1:6" ht="12.75" customHeight="1">
      <c r="A1742" s="147">
        <v>180101</v>
      </c>
      <c r="B1742" s="148" t="s">
        <v>1750</v>
      </c>
      <c r="C1742" s="149" t="s">
        <v>35</v>
      </c>
      <c r="D1742" s="150">
        <v>339.66</v>
      </c>
      <c r="E1742" s="151">
        <v>30.63</v>
      </c>
      <c r="F1742" s="151">
        <v>370.29</v>
      </c>
    </row>
    <row r="1743" spans="1:6" ht="18">
      <c r="A1743" s="147">
        <v>180102</v>
      </c>
      <c r="B1743" s="148" t="s">
        <v>1751</v>
      </c>
      <c r="C1743" s="149" t="s">
        <v>35</v>
      </c>
      <c r="D1743" s="150">
        <v>389.23</v>
      </c>
      <c r="E1743" s="151">
        <v>30.63</v>
      </c>
      <c r="F1743" s="151">
        <v>419.86</v>
      </c>
    </row>
    <row r="1744" spans="1:6" ht="18">
      <c r="A1744" s="147">
        <v>180103</v>
      </c>
      <c r="B1744" s="148" t="s">
        <v>1752</v>
      </c>
      <c r="C1744" s="149" t="s">
        <v>35</v>
      </c>
      <c r="D1744" s="150">
        <v>360.72</v>
      </c>
      <c r="E1744" s="151">
        <v>28.7</v>
      </c>
      <c r="F1744" s="151">
        <v>389.42</v>
      </c>
    </row>
    <row r="1745" spans="1:6" ht="27">
      <c r="A1745" s="147">
        <v>180104</v>
      </c>
      <c r="B1745" s="155" t="s">
        <v>1753</v>
      </c>
      <c r="C1745" s="149" t="s">
        <v>35</v>
      </c>
      <c r="D1745" s="150">
        <v>418.01</v>
      </c>
      <c r="E1745" s="151">
        <v>28.7</v>
      </c>
      <c r="F1745" s="151">
        <v>446.71</v>
      </c>
    </row>
    <row r="1746" spans="1:6" ht="12.75">
      <c r="A1746" s="147">
        <v>180105</v>
      </c>
      <c r="B1746" s="148" t="s">
        <v>1754</v>
      </c>
      <c r="C1746" s="149" t="s">
        <v>35</v>
      </c>
      <c r="D1746" s="150">
        <v>388.29</v>
      </c>
      <c r="E1746" s="151">
        <v>30.63</v>
      </c>
      <c r="F1746" s="151">
        <v>418.92</v>
      </c>
    </row>
    <row r="1747" spans="1:6" ht="12.75" customHeight="1">
      <c r="A1747" s="147">
        <v>180111</v>
      </c>
      <c r="B1747" s="148" t="s">
        <v>1755</v>
      </c>
      <c r="C1747" s="149" t="s">
        <v>35</v>
      </c>
      <c r="D1747" s="150">
        <v>369.01</v>
      </c>
      <c r="E1747" s="151">
        <v>30.63</v>
      </c>
      <c r="F1747" s="151">
        <v>399.64</v>
      </c>
    </row>
    <row r="1748" spans="1:6" ht="18">
      <c r="A1748" s="147">
        <v>180112</v>
      </c>
      <c r="B1748" s="148" t="s">
        <v>1756</v>
      </c>
      <c r="C1748" s="149" t="s">
        <v>35</v>
      </c>
      <c r="D1748" s="150">
        <v>422.9</v>
      </c>
      <c r="E1748" s="151">
        <v>30.63</v>
      </c>
      <c r="F1748" s="151">
        <v>453.53</v>
      </c>
    </row>
    <row r="1749" spans="1:6" ht="18">
      <c r="A1749" s="147">
        <v>180113</v>
      </c>
      <c r="B1749" s="148" t="s">
        <v>1757</v>
      </c>
      <c r="C1749" s="149" t="s">
        <v>35</v>
      </c>
      <c r="D1749" s="150">
        <v>391.85</v>
      </c>
      <c r="E1749" s="151">
        <v>28.7</v>
      </c>
      <c r="F1749" s="151">
        <v>420.55</v>
      </c>
    </row>
    <row r="1750" spans="1:6" ht="18">
      <c r="A1750" s="147">
        <v>180114</v>
      </c>
      <c r="B1750" s="148" t="s">
        <v>1758</v>
      </c>
      <c r="C1750" s="149" t="s">
        <v>35</v>
      </c>
      <c r="D1750" s="150">
        <v>454.12</v>
      </c>
      <c r="E1750" s="151">
        <v>28.7</v>
      </c>
      <c r="F1750" s="151">
        <v>482.82</v>
      </c>
    </row>
    <row r="1751" spans="1:6" ht="18">
      <c r="A1751" s="147">
        <v>180115</v>
      </c>
      <c r="B1751" s="148" t="s">
        <v>1759</v>
      </c>
      <c r="C1751" s="149" t="s">
        <v>35</v>
      </c>
      <c r="D1751" s="150">
        <v>421.88</v>
      </c>
      <c r="E1751" s="151">
        <v>30.63</v>
      </c>
      <c r="F1751" s="151">
        <v>452.51</v>
      </c>
    </row>
    <row r="1752" spans="1:6" ht="12.75">
      <c r="A1752" s="147">
        <v>180204</v>
      </c>
      <c r="B1752" s="148" t="s">
        <v>1760</v>
      </c>
      <c r="C1752" s="149" t="s">
        <v>43</v>
      </c>
      <c r="D1752" s="150">
        <v>485.55</v>
      </c>
      <c r="E1752" s="151">
        <v>109.98</v>
      </c>
      <c r="F1752" s="151">
        <v>595.53</v>
      </c>
    </row>
    <row r="1753" spans="1:6" ht="12.75">
      <c r="A1753" s="147">
        <v>180208</v>
      </c>
      <c r="B1753" s="148" t="s">
        <v>1761</v>
      </c>
      <c r="C1753" s="149" t="s">
        <v>35</v>
      </c>
      <c r="D1753" s="150">
        <v>78.02</v>
      </c>
      <c r="E1753" s="151">
        <v>26.45</v>
      </c>
      <c r="F1753" s="151">
        <v>104.47</v>
      </c>
    </row>
    <row r="1754" spans="1:6" ht="12.75">
      <c r="A1754" s="147">
        <v>180280</v>
      </c>
      <c r="B1754" s="148" t="s">
        <v>1762</v>
      </c>
      <c r="C1754" s="149" t="s">
        <v>35</v>
      </c>
      <c r="D1754" s="150">
        <v>128.14</v>
      </c>
      <c r="E1754" s="151">
        <v>31.98</v>
      </c>
      <c r="F1754" s="151">
        <v>160.12</v>
      </c>
    </row>
    <row r="1755" spans="1:6" ht="12.75">
      <c r="A1755" s="147">
        <v>180281</v>
      </c>
      <c r="B1755" s="148" t="s">
        <v>1763</v>
      </c>
      <c r="C1755" s="149" t="s">
        <v>35</v>
      </c>
      <c r="D1755" s="150">
        <v>137.13</v>
      </c>
      <c r="E1755" s="151">
        <v>30.14</v>
      </c>
      <c r="F1755" s="151">
        <v>167.27</v>
      </c>
    </row>
    <row r="1756" spans="1:6" ht="12.75">
      <c r="A1756" s="147">
        <v>180282</v>
      </c>
      <c r="B1756" s="148" t="s">
        <v>1764</v>
      </c>
      <c r="C1756" s="149" t="s">
        <v>35</v>
      </c>
      <c r="D1756" s="150">
        <v>169.02</v>
      </c>
      <c r="E1756" s="151">
        <v>30.14</v>
      </c>
      <c r="F1756" s="151">
        <v>199.16</v>
      </c>
    </row>
    <row r="1757" spans="1:6" ht="12.75">
      <c r="A1757" s="147">
        <v>180302</v>
      </c>
      <c r="B1757" s="148" t="s">
        <v>1765</v>
      </c>
      <c r="C1757" s="149" t="s">
        <v>35</v>
      </c>
      <c r="D1757" s="150">
        <v>196.06</v>
      </c>
      <c r="E1757" s="151">
        <v>31.98</v>
      </c>
      <c r="F1757" s="151">
        <v>228.04</v>
      </c>
    </row>
    <row r="1758" spans="1:6" ht="12.75">
      <c r="A1758" s="147">
        <v>180303</v>
      </c>
      <c r="B1758" s="148" t="s">
        <v>1766</v>
      </c>
      <c r="C1758" s="149" t="s">
        <v>35</v>
      </c>
      <c r="D1758" s="150">
        <v>113.15</v>
      </c>
      <c r="E1758" s="151">
        <v>40.13</v>
      </c>
      <c r="F1758" s="151">
        <v>153.28</v>
      </c>
    </row>
    <row r="1759" spans="1:6" ht="12.75">
      <c r="A1759" s="147">
        <v>180304</v>
      </c>
      <c r="B1759" s="148" t="s">
        <v>1767</v>
      </c>
      <c r="C1759" s="149" t="s">
        <v>35</v>
      </c>
      <c r="D1759" s="150">
        <v>130.66</v>
      </c>
      <c r="E1759" s="151">
        <v>30.14</v>
      </c>
      <c r="F1759" s="151">
        <v>160.8</v>
      </c>
    </row>
    <row r="1760" spans="1:6" ht="12.75">
      <c r="A1760" s="147">
        <v>180305</v>
      </c>
      <c r="B1760" s="148" t="s">
        <v>1768</v>
      </c>
      <c r="C1760" s="149" t="s">
        <v>35</v>
      </c>
      <c r="D1760" s="150">
        <v>167.92</v>
      </c>
      <c r="E1760" s="151">
        <v>31.98</v>
      </c>
      <c r="F1760" s="151">
        <v>199.9</v>
      </c>
    </row>
    <row r="1761" spans="1:6" ht="12.75">
      <c r="A1761" s="147">
        <v>180307</v>
      </c>
      <c r="B1761" s="148" t="s">
        <v>1769</v>
      </c>
      <c r="C1761" s="149" t="s">
        <v>35</v>
      </c>
      <c r="D1761" s="150">
        <v>153.89</v>
      </c>
      <c r="E1761" s="151">
        <v>30.14</v>
      </c>
      <c r="F1761" s="151">
        <v>184.03</v>
      </c>
    </row>
    <row r="1762" spans="1:6" ht="12.75">
      <c r="A1762" s="147">
        <v>180308</v>
      </c>
      <c r="B1762" s="148" t="s">
        <v>1770</v>
      </c>
      <c r="C1762" s="149" t="s">
        <v>35</v>
      </c>
      <c r="D1762" s="150">
        <v>238.46</v>
      </c>
      <c r="E1762" s="151">
        <v>31.98</v>
      </c>
      <c r="F1762" s="151">
        <v>270.44</v>
      </c>
    </row>
    <row r="1763" spans="1:6" ht="12.75">
      <c r="A1763" s="147">
        <v>180309</v>
      </c>
      <c r="B1763" s="148" t="s">
        <v>1771</v>
      </c>
      <c r="C1763" s="149" t="s">
        <v>35</v>
      </c>
      <c r="D1763" s="150">
        <v>123.92</v>
      </c>
      <c r="E1763" s="151">
        <v>30.14</v>
      </c>
      <c r="F1763" s="151">
        <v>154.06</v>
      </c>
    </row>
    <row r="1764" spans="1:6" ht="12.75">
      <c r="A1764" s="147">
        <v>180310</v>
      </c>
      <c r="B1764" s="148" t="s">
        <v>1772</v>
      </c>
      <c r="C1764" s="149" t="s">
        <v>35</v>
      </c>
      <c r="D1764" s="150">
        <v>116.37</v>
      </c>
      <c r="E1764" s="151">
        <v>26.45</v>
      </c>
      <c r="F1764" s="151">
        <v>142.82</v>
      </c>
    </row>
    <row r="1765" spans="1:6" ht="12.75">
      <c r="A1765" s="147">
        <v>180311</v>
      </c>
      <c r="B1765" s="148" t="s">
        <v>1773</v>
      </c>
      <c r="C1765" s="149" t="s">
        <v>35</v>
      </c>
      <c r="D1765" s="150">
        <v>93.98</v>
      </c>
      <c r="E1765" s="151">
        <v>16.3</v>
      </c>
      <c r="F1765" s="151">
        <v>110.28</v>
      </c>
    </row>
    <row r="1766" spans="1:6" ht="12.75">
      <c r="A1766" s="147">
        <v>180312</v>
      </c>
      <c r="B1766" s="148" t="s">
        <v>1774</v>
      </c>
      <c r="C1766" s="149" t="s">
        <v>35</v>
      </c>
      <c r="D1766" s="150">
        <v>77.91</v>
      </c>
      <c r="E1766" s="151">
        <v>19.53</v>
      </c>
      <c r="F1766" s="151">
        <v>97.44</v>
      </c>
    </row>
    <row r="1767" spans="1:6" ht="12.75">
      <c r="A1767" s="147">
        <v>180313</v>
      </c>
      <c r="B1767" s="148" t="s">
        <v>1775</v>
      </c>
      <c r="C1767" s="149" t="s">
        <v>35</v>
      </c>
      <c r="D1767" s="150">
        <v>66.87</v>
      </c>
      <c r="E1767" s="151">
        <v>19.53</v>
      </c>
      <c r="F1767" s="151">
        <v>86.4</v>
      </c>
    </row>
    <row r="1768" spans="1:6" ht="12.75">
      <c r="A1768" s="147">
        <v>180314</v>
      </c>
      <c r="B1768" s="148" t="s">
        <v>1776</v>
      </c>
      <c r="C1768" s="149" t="s">
        <v>35</v>
      </c>
      <c r="D1768" s="150">
        <v>136.88</v>
      </c>
      <c r="E1768" s="151">
        <v>12.22</v>
      </c>
      <c r="F1768" s="151">
        <v>149.1</v>
      </c>
    </row>
    <row r="1769" spans="1:6" ht="12.75">
      <c r="A1769" s="147">
        <v>180315</v>
      </c>
      <c r="B1769" s="148" t="s">
        <v>1777</v>
      </c>
      <c r="C1769" s="149" t="s">
        <v>35</v>
      </c>
      <c r="D1769" s="150">
        <v>127.41</v>
      </c>
      <c r="E1769" s="151">
        <v>12.22</v>
      </c>
      <c r="F1769" s="151">
        <v>139.63</v>
      </c>
    </row>
    <row r="1770" spans="1:6" ht="12.75">
      <c r="A1770" s="147">
        <v>180316</v>
      </c>
      <c r="B1770" s="148" t="s">
        <v>1778</v>
      </c>
      <c r="C1770" s="149" t="s">
        <v>63</v>
      </c>
      <c r="D1770" s="150">
        <v>17.15</v>
      </c>
      <c r="E1770" s="151">
        <v>12.22</v>
      </c>
      <c r="F1770" s="151">
        <v>29.37</v>
      </c>
    </row>
    <row r="1771" spans="1:6" ht="12.75">
      <c r="A1771" s="147">
        <v>180317</v>
      </c>
      <c r="B1771" s="148" t="s">
        <v>1779</v>
      </c>
      <c r="C1771" s="149" t="s">
        <v>35</v>
      </c>
      <c r="D1771" s="150">
        <v>182.2</v>
      </c>
      <c r="E1771" s="151">
        <v>33.44</v>
      </c>
      <c r="F1771" s="151">
        <v>215.64</v>
      </c>
    </row>
    <row r="1772" spans="1:6" ht="12.75">
      <c r="A1772" s="147">
        <v>180318</v>
      </c>
      <c r="B1772" s="148" t="s">
        <v>1780</v>
      </c>
      <c r="C1772" s="149" t="s">
        <v>161</v>
      </c>
      <c r="D1772" s="150">
        <v>88.63</v>
      </c>
      <c r="E1772" s="151">
        <v>3.05</v>
      </c>
      <c r="F1772" s="151">
        <v>91.68</v>
      </c>
    </row>
    <row r="1773" spans="1:6" ht="12.75">
      <c r="A1773" s="147">
        <v>180320</v>
      </c>
      <c r="B1773" s="148" t="s">
        <v>1781</v>
      </c>
      <c r="C1773" s="149" t="s">
        <v>35</v>
      </c>
      <c r="D1773" s="150">
        <v>53.99</v>
      </c>
      <c r="E1773" s="151">
        <v>77.34</v>
      </c>
      <c r="F1773" s="151">
        <v>131.33</v>
      </c>
    </row>
    <row r="1774" spans="1:6" ht="12.75">
      <c r="A1774" s="147">
        <v>180321</v>
      </c>
      <c r="B1774" s="148" t="s">
        <v>1782</v>
      </c>
      <c r="C1774" s="149" t="s">
        <v>35</v>
      </c>
      <c r="D1774" s="150">
        <v>56.1</v>
      </c>
      <c r="E1774" s="151">
        <v>47.64</v>
      </c>
      <c r="F1774" s="151">
        <v>103.74</v>
      </c>
    </row>
    <row r="1775" spans="1:6" ht="12.75" customHeight="1">
      <c r="A1775" s="147">
        <v>180324</v>
      </c>
      <c r="B1775" s="148" t="s">
        <v>1783</v>
      </c>
      <c r="C1775" s="149" t="s">
        <v>35</v>
      </c>
      <c r="D1775" s="150">
        <v>170.55</v>
      </c>
      <c r="E1775" s="151">
        <v>45.83</v>
      </c>
      <c r="F1775" s="151">
        <v>216.38</v>
      </c>
    </row>
    <row r="1776" spans="1:6" ht="12.75">
      <c r="A1776" s="147">
        <v>180325</v>
      </c>
      <c r="B1776" s="148" t="s">
        <v>1784</v>
      </c>
      <c r="C1776" s="149" t="s">
        <v>161</v>
      </c>
      <c r="D1776" s="150">
        <v>5.31</v>
      </c>
      <c r="E1776" s="151">
        <v>6.26</v>
      </c>
      <c r="F1776" s="151">
        <v>11.57</v>
      </c>
    </row>
    <row r="1777" spans="1:6" ht="12.75" customHeight="1">
      <c r="A1777" s="142" t="s">
        <v>27</v>
      </c>
      <c r="B1777" s="142" t="s">
        <v>28</v>
      </c>
      <c r="C1777" s="143" t="s">
        <v>29</v>
      </c>
      <c r="D1777" s="144" t="s">
        <v>30</v>
      </c>
      <c r="E1777" s="145" t="s">
        <v>31</v>
      </c>
      <c r="F1777" s="145" t="s">
        <v>32</v>
      </c>
    </row>
    <row r="1778" spans="1:6" ht="18">
      <c r="A1778" s="147">
        <v>180328</v>
      </c>
      <c r="B1778" s="148" t="s">
        <v>1785</v>
      </c>
      <c r="C1778" s="149" t="s">
        <v>161</v>
      </c>
      <c r="D1778" s="150">
        <v>50.73</v>
      </c>
      <c r="E1778" s="151">
        <v>9.53</v>
      </c>
      <c r="F1778" s="151">
        <v>60.26</v>
      </c>
    </row>
    <row r="1779" spans="1:6" ht="12.75">
      <c r="A1779" s="147">
        <v>180380</v>
      </c>
      <c r="B1779" s="148" t="s">
        <v>1786</v>
      </c>
      <c r="C1779" s="149" t="s">
        <v>35</v>
      </c>
      <c r="D1779" s="150">
        <v>246.74</v>
      </c>
      <c r="E1779" s="151">
        <v>33.44</v>
      </c>
      <c r="F1779" s="151">
        <v>280.18</v>
      </c>
    </row>
    <row r="1780" spans="1:6" ht="12.75">
      <c r="A1780" s="147">
        <v>180381</v>
      </c>
      <c r="B1780" s="148" t="s">
        <v>1787</v>
      </c>
      <c r="C1780" s="149" t="s">
        <v>35</v>
      </c>
      <c r="D1780" s="150">
        <v>140.98</v>
      </c>
      <c r="E1780" s="151">
        <v>33.44</v>
      </c>
      <c r="F1780" s="151">
        <v>174.42</v>
      </c>
    </row>
    <row r="1781" spans="1:6" ht="12.75">
      <c r="A1781" s="147">
        <v>180383</v>
      </c>
      <c r="B1781" s="148" t="s">
        <v>1788</v>
      </c>
      <c r="C1781" s="149" t="s">
        <v>35</v>
      </c>
      <c r="D1781" s="150">
        <v>134.34</v>
      </c>
      <c r="E1781" s="151">
        <v>33.44</v>
      </c>
      <c r="F1781" s="151">
        <v>167.78</v>
      </c>
    </row>
    <row r="1782" spans="1:6" ht="12.75">
      <c r="A1782" s="147">
        <v>180401</v>
      </c>
      <c r="B1782" s="148" t="s">
        <v>1789</v>
      </c>
      <c r="C1782" s="149" t="s">
        <v>35</v>
      </c>
      <c r="D1782" s="150">
        <v>71.37</v>
      </c>
      <c r="E1782" s="151">
        <v>33.44</v>
      </c>
      <c r="F1782" s="151">
        <v>104.81</v>
      </c>
    </row>
    <row r="1783" spans="1:6" ht="12.75">
      <c r="A1783" s="147">
        <v>180402</v>
      </c>
      <c r="B1783" s="148" t="s">
        <v>1790</v>
      </c>
      <c r="C1783" s="149" t="s">
        <v>35</v>
      </c>
      <c r="D1783" s="150">
        <v>249.37</v>
      </c>
      <c r="E1783" s="151">
        <v>33.44</v>
      </c>
      <c r="F1783" s="151">
        <v>282.81</v>
      </c>
    </row>
    <row r="1784" spans="1:6" ht="12.75">
      <c r="A1784" s="147">
        <v>180403</v>
      </c>
      <c r="B1784" s="148" t="s">
        <v>1791</v>
      </c>
      <c r="C1784" s="149" t="s">
        <v>35</v>
      </c>
      <c r="D1784" s="150">
        <v>70.45</v>
      </c>
      <c r="E1784" s="151">
        <v>33.44</v>
      </c>
      <c r="F1784" s="151">
        <v>103.89</v>
      </c>
    </row>
    <row r="1785" spans="1:6" ht="12.75">
      <c r="A1785" s="147">
        <v>180404</v>
      </c>
      <c r="B1785" s="148" t="s">
        <v>1792</v>
      </c>
      <c r="C1785" s="149" t="s">
        <v>35</v>
      </c>
      <c r="D1785" s="150">
        <v>130.08</v>
      </c>
      <c r="E1785" s="151">
        <v>33.44</v>
      </c>
      <c r="F1785" s="151">
        <v>163.52</v>
      </c>
    </row>
    <row r="1786" spans="1:6" ht="12.75">
      <c r="A1786" s="147">
        <v>180405</v>
      </c>
      <c r="B1786" s="148" t="s">
        <v>1793</v>
      </c>
      <c r="C1786" s="149" t="s">
        <v>35</v>
      </c>
      <c r="D1786" s="150">
        <v>115.5</v>
      </c>
      <c r="E1786" s="151">
        <v>26.31</v>
      </c>
      <c r="F1786" s="151">
        <v>141.81</v>
      </c>
    </row>
    <row r="1787" spans="1:6" ht="12.75">
      <c r="A1787" s="147">
        <v>180490</v>
      </c>
      <c r="B1787" s="148" t="s">
        <v>1794</v>
      </c>
      <c r="C1787" s="149" t="s">
        <v>35</v>
      </c>
      <c r="D1787" s="150">
        <v>136.13</v>
      </c>
      <c r="E1787" s="151">
        <v>31.24</v>
      </c>
      <c r="F1787" s="151">
        <v>167.37</v>
      </c>
    </row>
    <row r="1788" spans="1:6" ht="12.75">
      <c r="A1788" s="147">
        <v>180491</v>
      </c>
      <c r="B1788" s="148" t="s">
        <v>1795</v>
      </c>
      <c r="C1788" s="149" t="s">
        <v>35</v>
      </c>
      <c r="D1788" s="150">
        <v>135.14</v>
      </c>
      <c r="E1788" s="151">
        <v>31.24</v>
      </c>
      <c r="F1788" s="151">
        <v>166.38</v>
      </c>
    </row>
    <row r="1789" spans="1:6" ht="12.75">
      <c r="A1789" s="147">
        <v>180501</v>
      </c>
      <c r="B1789" s="148" t="s">
        <v>1796</v>
      </c>
      <c r="C1789" s="149" t="s">
        <v>35</v>
      </c>
      <c r="D1789" s="150">
        <v>294.25</v>
      </c>
      <c r="E1789" s="151">
        <v>31.24</v>
      </c>
      <c r="F1789" s="151">
        <v>325.49</v>
      </c>
    </row>
    <row r="1790" spans="1:6" ht="12.75">
      <c r="A1790" s="147">
        <v>180502</v>
      </c>
      <c r="B1790" s="148" t="s">
        <v>1797</v>
      </c>
      <c r="C1790" s="149" t="s">
        <v>35</v>
      </c>
      <c r="D1790" s="150">
        <v>105.8</v>
      </c>
      <c r="E1790" s="151">
        <v>31.24</v>
      </c>
      <c r="F1790" s="151">
        <v>137.04</v>
      </c>
    </row>
    <row r="1791" spans="1:6" ht="12.75">
      <c r="A1791" s="147">
        <v>180503</v>
      </c>
      <c r="B1791" s="148" t="s">
        <v>1798</v>
      </c>
      <c r="C1791" s="149" t="s">
        <v>35</v>
      </c>
      <c r="D1791" s="150">
        <v>142.78</v>
      </c>
      <c r="E1791" s="151">
        <v>31.24</v>
      </c>
      <c r="F1791" s="151">
        <v>174.02</v>
      </c>
    </row>
    <row r="1792" spans="1:6" ht="12.75">
      <c r="A1792" s="147">
        <v>180504</v>
      </c>
      <c r="B1792" s="148" t="s">
        <v>1799</v>
      </c>
      <c r="C1792" s="149" t="s">
        <v>35</v>
      </c>
      <c r="D1792" s="150">
        <v>173.67</v>
      </c>
      <c r="E1792" s="151">
        <v>31.24</v>
      </c>
      <c r="F1792" s="151">
        <v>204.91</v>
      </c>
    </row>
    <row r="1793" spans="1:6" ht="12.75">
      <c r="A1793" s="147">
        <v>180505</v>
      </c>
      <c r="B1793" s="148" t="s">
        <v>1800</v>
      </c>
      <c r="C1793" s="149" t="s">
        <v>35</v>
      </c>
      <c r="D1793" s="150">
        <v>157.11</v>
      </c>
      <c r="E1793" s="151">
        <v>31.24</v>
      </c>
      <c r="F1793" s="151">
        <v>188.35</v>
      </c>
    </row>
    <row r="1794" spans="1:6" ht="12.75">
      <c r="A1794" s="147">
        <v>180506</v>
      </c>
      <c r="B1794" s="148" t="s">
        <v>1801</v>
      </c>
      <c r="C1794" s="149" t="s">
        <v>35</v>
      </c>
      <c r="D1794" s="150">
        <v>93.62</v>
      </c>
      <c r="E1794" s="151">
        <v>31.24</v>
      </c>
      <c r="F1794" s="151">
        <v>124.86</v>
      </c>
    </row>
    <row r="1795" spans="1:6" ht="12.75">
      <c r="A1795" s="147">
        <v>180507</v>
      </c>
      <c r="B1795" s="148" t="s">
        <v>1802</v>
      </c>
      <c r="C1795" s="149" t="s">
        <v>35</v>
      </c>
      <c r="D1795" s="150">
        <v>105.8</v>
      </c>
      <c r="E1795" s="151">
        <v>31.24</v>
      </c>
      <c r="F1795" s="151">
        <v>137.04</v>
      </c>
    </row>
    <row r="1796" spans="1:6" ht="12.75">
      <c r="A1796" s="147">
        <v>180508</v>
      </c>
      <c r="B1796" s="148" t="s">
        <v>1803</v>
      </c>
      <c r="C1796" s="149" t="s">
        <v>35</v>
      </c>
      <c r="D1796" s="150">
        <v>96.1</v>
      </c>
      <c r="E1796" s="151">
        <v>31.24</v>
      </c>
      <c r="F1796" s="151">
        <v>127.34</v>
      </c>
    </row>
    <row r="1797" spans="1:6" ht="12.75">
      <c r="A1797" s="147">
        <v>180509</v>
      </c>
      <c r="B1797" s="148" t="s">
        <v>1804</v>
      </c>
      <c r="C1797" s="149" t="s">
        <v>35</v>
      </c>
      <c r="D1797" s="150">
        <v>209.08</v>
      </c>
      <c r="E1797" s="151">
        <v>31.24</v>
      </c>
      <c r="F1797" s="151">
        <v>240.32</v>
      </c>
    </row>
    <row r="1798" spans="1:6" ht="12.75">
      <c r="A1798" s="147">
        <v>180510</v>
      </c>
      <c r="B1798" s="148" t="s">
        <v>1805</v>
      </c>
      <c r="C1798" s="149" t="s">
        <v>35</v>
      </c>
      <c r="D1798" s="150">
        <v>158.88</v>
      </c>
      <c r="E1798" s="151">
        <v>24.41</v>
      </c>
      <c r="F1798" s="151">
        <v>183.29</v>
      </c>
    </row>
    <row r="1799" spans="1:6" ht="12.75">
      <c r="A1799" s="147">
        <v>180511</v>
      </c>
      <c r="B1799" s="148" t="s">
        <v>1806</v>
      </c>
      <c r="C1799" s="149" t="s">
        <v>35</v>
      </c>
      <c r="D1799" s="150">
        <v>167.24</v>
      </c>
      <c r="E1799" s="151">
        <v>24.41</v>
      </c>
      <c r="F1799" s="151">
        <v>191.65</v>
      </c>
    </row>
    <row r="1800" spans="1:6" ht="12.75">
      <c r="A1800" s="147">
        <v>180512</v>
      </c>
      <c r="B1800" s="148" t="s">
        <v>1807</v>
      </c>
      <c r="C1800" s="149" t="s">
        <v>35</v>
      </c>
      <c r="D1800" s="150">
        <v>123.48</v>
      </c>
      <c r="E1800" s="151">
        <v>24.41</v>
      </c>
      <c r="F1800" s="151">
        <v>147.89</v>
      </c>
    </row>
    <row r="1801" spans="1:6" ht="12.75">
      <c r="A1801" s="147">
        <v>180515</v>
      </c>
      <c r="B1801" s="148" t="s">
        <v>1808</v>
      </c>
      <c r="C1801" s="149" t="s">
        <v>35</v>
      </c>
      <c r="D1801" s="150">
        <v>126.61</v>
      </c>
      <c r="E1801" s="151">
        <v>31.24</v>
      </c>
      <c r="F1801" s="151">
        <v>157.85</v>
      </c>
    </row>
    <row r="1802" spans="1:6" ht="12.75">
      <c r="A1802" s="147">
        <v>180701</v>
      </c>
      <c r="B1802" s="148" t="s">
        <v>1809</v>
      </c>
      <c r="C1802" s="149" t="s">
        <v>113</v>
      </c>
      <c r="D1802" s="150">
        <v>253.09</v>
      </c>
      <c r="E1802" s="151">
        <v>5.72</v>
      </c>
      <c r="F1802" s="151">
        <v>258.81</v>
      </c>
    </row>
    <row r="1803" spans="1:6" ht="12.75">
      <c r="A1803" s="147">
        <v>180703</v>
      </c>
      <c r="B1803" s="148" t="s">
        <v>1810</v>
      </c>
      <c r="C1803" s="149" t="s">
        <v>113</v>
      </c>
      <c r="D1803" s="150">
        <v>193.05</v>
      </c>
      <c r="E1803" s="151">
        <v>10.28</v>
      </c>
      <c r="F1803" s="151">
        <v>203.33</v>
      </c>
    </row>
    <row r="1804" spans="1:6" ht="12.75">
      <c r="A1804" s="147">
        <v>180708</v>
      </c>
      <c r="B1804" s="148" t="s">
        <v>1811</v>
      </c>
      <c r="C1804" s="149" t="s">
        <v>339</v>
      </c>
      <c r="D1804" s="150">
        <v>79.18</v>
      </c>
      <c r="E1804" s="151">
        <v>0</v>
      </c>
      <c r="F1804" s="151">
        <v>79.18</v>
      </c>
    </row>
    <row r="1805" spans="1:6" ht="18">
      <c r="A1805" s="147">
        <v>180710</v>
      </c>
      <c r="B1805" s="148" t="s">
        <v>1812</v>
      </c>
      <c r="C1805" s="149" t="s">
        <v>35</v>
      </c>
      <c r="D1805" s="150">
        <v>80.22</v>
      </c>
      <c r="E1805" s="151">
        <v>4.4</v>
      </c>
      <c r="F1805" s="151">
        <v>84.62</v>
      </c>
    </row>
    <row r="1806" spans="1:6" ht="12.75">
      <c r="A1806" s="146">
        <v>181</v>
      </c>
      <c r="B1806" s="218" t="s">
        <v>1813</v>
      </c>
      <c r="C1806" s="219"/>
      <c r="D1806" s="219"/>
      <c r="E1806" s="219"/>
      <c r="F1806" s="220"/>
    </row>
    <row r="1807" spans="1:6" ht="12.75">
      <c r="A1807" s="147">
        <v>190000</v>
      </c>
      <c r="B1807" s="148" t="s">
        <v>1814</v>
      </c>
      <c r="C1807" s="154"/>
      <c r="D1807" s="150">
        <v>0</v>
      </c>
      <c r="E1807" s="151">
        <v>0</v>
      </c>
      <c r="F1807" s="151">
        <v>0</v>
      </c>
    </row>
    <row r="1808" spans="1:6" ht="12.75">
      <c r="A1808" s="147">
        <v>190101</v>
      </c>
      <c r="B1808" s="148" t="s">
        <v>1815</v>
      </c>
      <c r="C1808" s="149" t="s">
        <v>35</v>
      </c>
      <c r="D1808" s="150">
        <v>42.55</v>
      </c>
      <c r="E1808" s="151">
        <v>0</v>
      </c>
      <c r="F1808" s="151">
        <v>42.55</v>
      </c>
    </row>
    <row r="1809" spans="1:6" ht="12.75">
      <c r="A1809" s="147">
        <v>190102</v>
      </c>
      <c r="B1809" s="148" t="s">
        <v>1816</v>
      </c>
      <c r="C1809" s="149" t="s">
        <v>35</v>
      </c>
      <c r="D1809" s="150">
        <v>46.56</v>
      </c>
      <c r="E1809" s="151">
        <v>0</v>
      </c>
      <c r="F1809" s="151">
        <v>46.56</v>
      </c>
    </row>
    <row r="1810" spans="1:6" ht="12.75">
      <c r="A1810" s="147">
        <v>190103</v>
      </c>
      <c r="B1810" s="148" t="s">
        <v>1817</v>
      </c>
      <c r="C1810" s="149" t="s">
        <v>35</v>
      </c>
      <c r="D1810" s="150">
        <v>52.68</v>
      </c>
      <c r="E1810" s="151">
        <v>0</v>
      </c>
      <c r="F1810" s="151">
        <v>52.68</v>
      </c>
    </row>
    <row r="1811" spans="1:6" ht="12.75">
      <c r="A1811" s="147">
        <v>190104</v>
      </c>
      <c r="B1811" s="148" t="s">
        <v>1818</v>
      </c>
      <c r="C1811" s="149" t="s">
        <v>35</v>
      </c>
      <c r="D1811" s="150">
        <v>56.84</v>
      </c>
      <c r="E1811" s="151">
        <v>0</v>
      </c>
      <c r="F1811" s="151">
        <v>56.84</v>
      </c>
    </row>
    <row r="1812" spans="1:6" ht="12.75">
      <c r="A1812" s="147">
        <v>190105</v>
      </c>
      <c r="B1812" s="148" t="s">
        <v>1819</v>
      </c>
      <c r="C1812" s="149" t="s">
        <v>35</v>
      </c>
      <c r="D1812" s="150">
        <v>49.39</v>
      </c>
      <c r="E1812" s="151">
        <v>0</v>
      </c>
      <c r="F1812" s="151">
        <v>49.39</v>
      </c>
    </row>
    <row r="1813" spans="1:6" ht="12.75">
      <c r="A1813" s="147">
        <v>190106</v>
      </c>
      <c r="B1813" s="148" t="s">
        <v>1820</v>
      </c>
      <c r="C1813" s="149" t="s">
        <v>35</v>
      </c>
      <c r="D1813" s="150">
        <v>47.84</v>
      </c>
      <c r="E1813" s="151">
        <v>0</v>
      </c>
      <c r="F1813" s="151">
        <v>47.84</v>
      </c>
    </row>
    <row r="1814" spans="1:6" ht="12.75">
      <c r="A1814" s="147">
        <v>190107</v>
      </c>
      <c r="B1814" s="148" t="s">
        <v>1821</v>
      </c>
      <c r="C1814" s="149" t="s">
        <v>35</v>
      </c>
      <c r="D1814" s="150">
        <v>47.84</v>
      </c>
      <c r="E1814" s="151">
        <v>0</v>
      </c>
      <c r="F1814" s="151">
        <v>47.84</v>
      </c>
    </row>
    <row r="1815" spans="1:6" ht="12.75">
      <c r="A1815" s="147">
        <v>190108</v>
      </c>
      <c r="B1815" s="148" t="s">
        <v>1822</v>
      </c>
      <c r="C1815" s="149" t="s">
        <v>35</v>
      </c>
      <c r="D1815" s="150">
        <v>47.84</v>
      </c>
      <c r="E1815" s="151">
        <v>0</v>
      </c>
      <c r="F1815" s="151">
        <v>47.84</v>
      </c>
    </row>
    <row r="1816" spans="1:6" ht="12.75">
      <c r="A1816" s="147">
        <v>190109</v>
      </c>
      <c r="B1816" s="148" t="s">
        <v>1823</v>
      </c>
      <c r="C1816" s="149" t="s">
        <v>35</v>
      </c>
      <c r="D1816" s="150">
        <v>46.5</v>
      </c>
      <c r="E1816" s="151">
        <v>0</v>
      </c>
      <c r="F1816" s="151">
        <v>46.5</v>
      </c>
    </row>
    <row r="1817" spans="1:6" ht="12.75">
      <c r="A1817" s="147">
        <v>190201</v>
      </c>
      <c r="B1817" s="148" t="s">
        <v>1824</v>
      </c>
      <c r="C1817" s="149" t="s">
        <v>35</v>
      </c>
      <c r="D1817" s="150">
        <v>133.25</v>
      </c>
      <c r="E1817" s="151">
        <v>0</v>
      </c>
      <c r="F1817" s="151">
        <v>133.25</v>
      </c>
    </row>
    <row r="1818" spans="1:6" ht="12.75">
      <c r="A1818" s="147">
        <v>190202</v>
      </c>
      <c r="B1818" s="148" t="s">
        <v>1825</v>
      </c>
      <c r="C1818" s="149" t="s">
        <v>35</v>
      </c>
      <c r="D1818" s="150">
        <v>163.36</v>
      </c>
      <c r="E1818" s="151">
        <v>0</v>
      </c>
      <c r="F1818" s="151">
        <v>163.36</v>
      </c>
    </row>
    <row r="1819" spans="1:6" ht="12.75">
      <c r="A1819" s="147">
        <v>190301</v>
      </c>
      <c r="B1819" s="148" t="s">
        <v>1826</v>
      </c>
      <c r="C1819" s="149" t="s">
        <v>35</v>
      </c>
      <c r="D1819" s="150">
        <v>56.77</v>
      </c>
      <c r="E1819" s="151">
        <v>0</v>
      </c>
      <c r="F1819" s="151">
        <v>56.77</v>
      </c>
    </row>
    <row r="1820" spans="1:6" ht="12.75">
      <c r="A1820" s="147">
        <v>190401</v>
      </c>
      <c r="B1820" s="148" t="s">
        <v>1827</v>
      </c>
      <c r="C1820" s="149" t="s">
        <v>35</v>
      </c>
      <c r="D1820" s="150">
        <v>124.11</v>
      </c>
      <c r="E1820" s="151">
        <v>0</v>
      </c>
      <c r="F1820" s="151">
        <v>124.11</v>
      </c>
    </row>
    <row r="1821" spans="1:6" ht="12.75">
      <c r="A1821" s="146">
        <v>182</v>
      </c>
      <c r="B1821" s="218" t="s">
        <v>1828</v>
      </c>
      <c r="C1821" s="219"/>
      <c r="D1821" s="219"/>
      <c r="E1821" s="219"/>
      <c r="F1821" s="220"/>
    </row>
    <row r="1822" spans="1:6" ht="12.75">
      <c r="A1822" s="147">
        <v>200000</v>
      </c>
      <c r="B1822" s="148" t="s">
        <v>1829</v>
      </c>
      <c r="C1822" s="154"/>
      <c r="D1822" s="150">
        <v>0</v>
      </c>
      <c r="E1822" s="151">
        <v>0</v>
      </c>
      <c r="F1822" s="151">
        <v>0</v>
      </c>
    </row>
    <row r="1823" spans="1:6" ht="12.75">
      <c r="A1823" s="147">
        <v>200101</v>
      </c>
      <c r="B1823" s="148" t="s">
        <v>1830</v>
      </c>
      <c r="C1823" s="149" t="s">
        <v>35</v>
      </c>
      <c r="D1823" s="150">
        <v>1.18</v>
      </c>
      <c r="E1823" s="151">
        <v>2.39</v>
      </c>
      <c r="F1823" s="151">
        <v>3.57</v>
      </c>
    </row>
    <row r="1824" spans="1:6" ht="12.75">
      <c r="A1824" s="147">
        <v>200102</v>
      </c>
      <c r="B1824" s="148" t="s">
        <v>1831</v>
      </c>
      <c r="C1824" s="149" t="s">
        <v>63</v>
      </c>
      <c r="D1824" s="150">
        <v>1.65</v>
      </c>
      <c r="E1824" s="151">
        <v>6.93</v>
      </c>
      <c r="F1824" s="151">
        <v>8.58</v>
      </c>
    </row>
    <row r="1825" spans="1:6" ht="12.75">
      <c r="A1825" s="147">
        <v>200103</v>
      </c>
      <c r="B1825" s="148" t="s">
        <v>1832</v>
      </c>
      <c r="C1825" s="149" t="s">
        <v>161</v>
      </c>
      <c r="D1825" s="150">
        <v>0.08</v>
      </c>
      <c r="E1825" s="151">
        <v>10.59</v>
      </c>
      <c r="F1825" s="151">
        <v>10.67</v>
      </c>
    </row>
    <row r="1826" spans="1:6" ht="12.75">
      <c r="A1826" s="147">
        <v>200104</v>
      </c>
      <c r="B1826" s="148" t="s">
        <v>1833</v>
      </c>
      <c r="C1826" s="149" t="s">
        <v>35</v>
      </c>
      <c r="D1826" s="150">
        <v>2.15</v>
      </c>
      <c r="E1826" s="151">
        <v>4.11</v>
      </c>
      <c r="F1826" s="151">
        <v>6.26</v>
      </c>
    </row>
    <row r="1827" spans="1:6" ht="12.75">
      <c r="A1827" s="147">
        <v>200105</v>
      </c>
      <c r="B1827" s="148" t="s">
        <v>1834</v>
      </c>
      <c r="C1827" s="149" t="s">
        <v>35</v>
      </c>
      <c r="D1827" s="150">
        <v>0.91</v>
      </c>
      <c r="E1827" s="151">
        <v>4.11</v>
      </c>
      <c r="F1827" s="151">
        <v>5.02</v>
      </c>
    </row>
    <row r="1828" spans="1:6" ht="12.75">
      <c r="A1828" s="147">
        <v>200140</v>
      </c>
      <c r="B1828" s="148" t="s">
        <v>1835</v>
      </c>
      <c r="C1828" s="149" t="s">
        <v>35</v>
      </c>
      <c r="D1828" s="150">
        <v>1.18</v>
      </c>
      <c r="E1828" s="151">
        <v>2.69</v>
      </c>
      <c r="F1828" s="151">
        <v>3.87</v>
      </c>
    </row>
    <row r="1829" spans="1:6" ht="12.75">
      <c r="A1829" s="147">
        <v>200145</v>
      </c>
      <c r="B1829" s="148" t="s">
        <v>1836</v>
      </c>
      <c r="C1829" s="149" t="s">
        <v>35</v>
      </c>
      <c r="D1829" s="150">
        <v>1.54</v>
      </c>
      <c r="E1829" s="151">
        <v>2.45</v>
      </c>
      <c r="F1829" s="151">
        <v>3.99</v>
      </c>
    </row>
    <row r="1830" spans="1:6" ht="12.75">
      <c r="A1830" s="147">
        <v>200150</v>
      </c>
      <c r="B1830" s="148" t="s">
        <v>1837</v>
      </c>
      <c r="C1830" s="149" t="s">
        <v>35</v>
      </c>
      <c r="D1830" s="150">
        <v>1.45</v>
      </c>
      <c r="E1830" s="151">
        <v>0.79</v>
      </c>
      <c r="F1830" s="151">
        <v>2.24</v>
      </c>
    </row>
    <row r="1831" spans="1:6" ht="12.75">
      <c r="A1831" s="147">
        <v>200200</v>
      </c>
      <c r="B1831" s="148" t="s">
        <v>1838</v>
      </c>
      <c r="C1831" s="149" t="s">
        <v>35</v>
      </c>
      <c r="D1831" s="150">
        <v>3.94</v>
      </c>
      <c r="E1831" s="151">
        <v>9.61</v>
      </c>
      <c r="F1831" s="151">
        <v>13.55</v>
      </c>
    </row>
    <row r="1832" spans="1:6" ht="12.75">
      <c r="A1832" s="147">
        <v>200201</v>
      </c>
      <c r="B1832" s="148" t="s">
        <v>1839</v>
      </c>
      <c r="C1832" s="149" t="s">
        <v>35</v>
      </c>
      <c r="D1832" s="150">
        <v>4.39</v>
      </c>
      <c r="E1832" s="151">
        <v>9.61</v>
      </c>
      <c r="F1832" s="151">
        <v>14</v>
      </c>
    </row>
    <row r="1833" spans="1:6" ht="12.75">
      <c r="A1833" s="147">
        <v>200403</v>
      </c>
      <c r="B1833" s="148" t="s">
        <v>1840</v>
      </c>
      <c r="C1833" s="149" t="s">
        <v>35</v>
      </c>
      <c r="D1833" s="150">
        <v>1.08</v>
      </c>
      <c r="E1833" s="151">
        <v>10.33</v>
      </c>
      <c r="F1833" s="151">
        <v>11.41</v>
      </c>
    </row>
    <row r="1834" spans="1:6" ht="12.75">
      <c r="A1834" s="147">
        <v>200499</v>
      </c>
      <c r="B1834" s="148" t="s">
        <v>1841</v>
      </c>
      <c r="C1834" s="149" t="s">
        <v>35</v>
      </c>
      <c r="D1834" s="150">
        <v>3.94</v>
      </c>
      <c r="E1834" s="151">
        <v>13.22</v>
      </c>
      <c r="F1834" s="151">
        <v>17.16</v>
      </c>
    </row>
    <row r="1835" spans="1:6" ht="12.75">
      <c r="A1835" s="147">
        <v>200500</v>
      </c>
      <c r="B1835" s="148" t="s">
        <v>1842</v>
      </c>
      <c r="C1835" s="149" t="s">
        <v>35</v>
      </c>
      <c r="D1835" s="150">
        <v>3.55</v>
      </c>
      <c r="E1835" s="151">
        <v>13.22</v>
      </c>
      <c r="F1835" s="151">
        <v>16.77</v>
      </c>
    </row>
    <row r="1836" spans="1:6" ht="12.75">
      <c r="A1836" s="147">
        <v>200502</v>
      </c>
      <c r="B1836" s="148" t="s">
        <v>1843</v>
      </c>
      <c r="C1836" s="149" t="s">
        <v>35</v>
      </c>
      <c r="D1836" s="150">
        <v>5.13</v>
      </c>
      <c r="E1836" s="151">
        <v>13.22</v>
      </c>
      <c r="F1836" s="151">
        <v>18.35</v>
      </c>
    </row>
    <row r="1837" spans="1:6" ht="12.75">
      <c r="A1837" s="147">
        <v>200503</v>
      </c>
      <c r="B1837" s="148" t="s">
        <v>1844</v>
      </c>
      <c r="C1837" s="149" t="s">
        <v>35</v>
      </c>
      <c r="D1837" s="150">
        <v>20.84</v>
      </c>
      <c r="E1837" s="151">
        <v>19.74</v>
      </c>
      <c r="F1837" s="151">
        <v>40.58</v>
      </c>
    </row>
    <row r="1838" spans="1:6" ht="12.75">
      <c r="A1838" s="147">
        <v>200504</v>
      </c>
      <c r="B1838" s="148" t="s">
        <v>1845</v>
      </c>
      <c r="C1838" s="149" t="s">
        <v>35</v>
      </c>
      <c r="D1838" s="150">
        <v>4.52</v>
      </c>
      <c r="E1838" s="151">
        <v>13.22</v>
      </c>
      <c r="F1838" s="151">
        <v>17.74</v>
      </c>
    </row>
    <row r="1839" spans="1:6" ht="12.75">
      <c r="A1839" s="147">
        <v>200505</v>
      </c>
      <c r="B1839" s="148" t="s">
        <v>1846</v>
      </c>
      <c r="C1839" s="149" t="s">
        <v>35</v>
      </c>
      <c r="D1839" s="150">
        <v>5.17</v>
      </c>
      <c r="E1839" s="151">
        <v>13.22</v>
      </c>
      <c r="F1839" s="151">
        <v>18.39</v>
      </c>
    </row>
    <row r="1840" spans="1:6" ht="12.75">
      <c r="A1840" s="147">
        <v>200506</v>
      </c>
      <c r="B1840" s="148" t="s">
        <v>1847</v>
      </c>
      <c r="C1840" s="149" t="s">
        <v>35</v>
      </c>
      <c r="D1840" s="150">
        <v>3.52</v>
      </c>
      <c r="E1840" s="151">
        <v>5.97</v>
      </c>
      <c r="F1840" s="151">
        <v>9.49</v>
      </c>
    </row>
    <row r="1841" spans="1:6" ht="12.75">
      <c r="A1841" s="147">
        <v>201001</v>
      </c>
      <c r="B1841" s="148" t="s">
        <v>1848</v>
      </c>
      <c r="C1841" s="149" t="s">
        <v>35</v>
      </c>
      <c r="D1841" s="150">
        <v>32.13</v>
      </c>
      <c r="E1841" s="151">
        <v>0</v>
      </c>
      <c r="F1841" s="151">
        <v>32.13</v>
      </c>
    </row>
    <row r="1842" spans="1:6" ht="12.75">
      <c r="A1842" s="147">
        <v>201002</v>
      </c>
      <c r="B1842" s="148" t="s">
        <v>1849</v>
      </c>
      <c r="C1842" s="149" t="s">
        <v>35</v>
      </c>
      <c r="D1842" s="150">
        <v>93.7</v>
      </c>
      <c r="E1842" s="151">
        <v>11.83</v>
      </c>
      <c r="F1842" s="151">
        <v>105.53</v>
      </c>
    </row>
    <row r="1843" spans="1:6" ht="12.75">
      <c r="A1843" s="147">
        <v>201003</v>
      </c>
      <c r="B1843" s="148" t="s">
        <v>1850</v>
      </c>
      <c r="C1843" s="149" t="s">
        <v>35</v>
      </c>
      <c r="D1843" s="150">
        <v>98.74</v>
      </c>
      <c r="E1843" s="151">
        <v>11.83</v>
      </c>
      <c r="F1843" s="151">
        <v>110.57</v>
      </c>
    </row>
    <row r="1844" spans="1:6" ht="12.75">
      <c r="A1844" s="147">
        <v>201101</v>
      </c>
      <c r="B1844" s="148" t="s">
        <v>1851</v>
      </c>
      <c r="C1844" s="149" t="s">
        <v>35</v>
      </c>
      <c r="D1844" s="150">
        <v>18.78</v>
      </c>
      <c r="E1844" s="151">
        <v>18.74</v>
      </c>
      <c r="F1844" s="151">
        <v>37.52</v>
      </c>
    </row>
    <row r="1845" spans="1:6" ht="12.75">
      <c r="A1845" s="147">
        <v>201201</v>
      </c>
      <c r="B1845" s="148" t="s">
        <v>1852</v>
      </c>
      <c r="C1845" s="149" t="s">
        <v>35</v>
      </c>
      <c r="D1845" s="150">
        <v>45.94</v>
      </c>
      <c r="E1845" s="151">
        <v>16.76</v>
      </c>
      <c r="F1845" s="151">
        <v>62.7</v>
      </c>
    </row>
    <row r="1846" spans="1:6" ht="12.75">
      <c r="A1846" s="147">
        <v>201202</v>
      </c>
      <c r="B1846" s="148" t="s">
        <v>1853</v>
      </c>
      <c r="C1846" s="149" t="s">
        <v>35</v>
      </c>
      <c r="D1846" s="150">
        <v>113.95</v>
      </c>
      <c r="E1846" s="151">
        <v>16.76</v>
      </c>
      <c r="F1846" s="151">
        <v>130.71</v>
      </c>
    </row>
    <row r="1847" spans="1:6" ht="12.75">
      <c r="A1847" s="147">
        <v>201302</v>
      </c>
      <c r="B1847" s="148" t="s">
        <v>1854</v>
      </c>
      <c r="C1847" s="149" t="s">
        <v>35</v>
      </c>
      <c r="D1847" s="150">
        <v>30.75</v>
      </c>
      <c r="E1847" s="151">
        <v>17.94</v>
      </c>
      <c r="F1847" s="151">
        <v>48.69</v>
      </c>
    </row>
    <row r="1848" spans="1:6" ht="12.75">
      <c r="A1848" s="147">
        <v>201303</v>
      </c>
      <c r="B1848" s="148" t="s">
        <v>1855</v>
      </c>
      <c r="C1848" s="149" t="s">
        <v>35</v>
      </c>
      <c r="D1848" s="150">
        <v>33.89</v>
      </c>
      <c r="E1848" s="151">
        <v>19.74</v>
      </c>
      <c r="F1848" s="151">
        <v>53.63</v>
      </c>
    </row>
    <row r="1849" spans="1:6" ht="12.75">
      <c r="A1849" s="147">
        <v>201304</v>
      </c>
      <c r="B1849" s="148" t="s">
        <v>1856</v>
      </c>
      <c r="C1849" s="149" t="s">
        <v>35</v>
      </c>
      <c r="D1849" s="150">
        <v>30.73</v>
      </c>
      <c r="E1849" s="151">
        <v>14.01</v>
      </c>
      <c r="F1849" s="151">
        <v>44.74</v>
      </c>
    </row>
    <row r="1850" spans="1:6" ht="12.75">
      <c r="A1850" s="147">
        <v>201305</v>
      </c>
      <c r="B1850" s="148" t="s">
        <v>1857</v>
      </c>
      <c r="C1850" s="149" t="s">
        <v>63</v>
      </c>
      <c r="D1850" s="150">
        <v>0.09</v>
      </c>
      <c r="E1850" s="151">
        <v>0.71</v>
      </c>
      <c r="F1850" s="151">
        <v>0.8</v>
      </c>
    </row>
    <row r="1851" spans="1:6" ht="18">
      <c r="A1851" s="142" t="s">
        <v>27</v>
      </c>
      <c r="B1851" s="142" t="s">
        <v>28</v>
      </c>
      <c r="C1851" s="143" t="s">
        <v>29</v>
      </c>
      <c r="D1851" s="144" t="s">
        <v>30</v>
      </c>
      <c r="E1851" s="145" t="s">
        <v>31</v>
      </c>
      <c r="F1851" s="145" t="s">
        <v>32</v>
      </c>
    </row>
    <row r="1852" spans="1:6" ht="12.75" customHeight="1">
      <c r="A1852" s="147">
        <v>201306</v>
      </c>
      <c r="B1852" s="148" t="s">
        <v>1858</v>
      </c>
      <c r="C1852" s="149" t="s">
        <v>63</v>
      </c>
      <c r="D1852" s="150">
        <v>0.47</v>
      </c>
      <c r="E1852" s="151">
        <v>0.71</v>
      </c>
      <c r="F1852" s="151">
        <v>1.18</v>
      </c>
    </row>
    <row r="1853" spans="1:6" ht="12.75">
      <c r="A1853" s="147">
        <v>201307</v>
      </c>
      <c r="B1853" s="148" t="s">
        <v>1859</v>
      </c>
      <c r="C1853" s="149" t="s">
        <v>35</v>
      </c>
      <c r="D1853" s="150">
        <v>24.5</v>
      </c>
      <c r="E1853" s="151">
        <v>19.74</v>
      </c>
      <c r="F1853" s="151">
        <v>44.24</v>
      </c>
    </row>
    <row r="1854" spans="1:6" ht="12.75">
      <c r="A1854" s="147">
        <v>201320</v>
      </c>
      <c r="B1854" s="148" t="s">
        <v>1860</v>
      </c>
      <c r="C1854" s="149" t="s">
        <v>35</v>
      </c>
      <c r="D1854" s="150">
        <v>24.5</v>
      </c>
      <c r="E1854" s="151">
        <v>37.71</v>
      </c>
      <c r="F1854" s="151">
        <v>62.21</v>
      </c>
    </row>
    <row r="1855" spans="1:6" ht="12.75">
      <c r="A1855" s="147">
        <v>201371</v>
      </c>
      <c r="B1855" s="148" t="s">
        <v>1861</v>
      </c>
      <c r="C1855" s="149" t="s">
        <v>35</v>
      </c>
      <c r="D1855" s="150">
        <v>50</v>
      </c>
      <c r="E1855" s="151">
        <v>19.55</v>
      </c>
      <c r="F1855" s="151">
        <v>69.55</v>
      </c>
    </row>
    <row r="1856" spans="1:6" ht="12.75">
      <c r="A1856" s="147">
        <v>201401</v>
      </c>
      <c r="B1856" s="148" t="s">
        <v>1862</v>
      </c>
      <c r="C1856" s="149" t="s">
        <v>35</v>
      </c>
      <c r="D1856" s="150">
        <v>7.61</v>
      </c>
      <c r="E1856" s="151">
        <v>17.11</v>
      </c>
      <c r="F1856" s="151">
        <v>24.72</v>
      </c>
    </row>
    <row r="1857" spans="1:6" ht="12.75">
      <c r="A1857" s="147">
        <v>201402</v>
      </c>
      <c r="B1857" s="148" t="s">
        <v>1863</v>
      </c>
      <c r="C1857" s="149" t="s">
        <v>35</v>
      </c>
      <c r="D1857" s="150">
        <v>40</v>
      </c>
      <c r="E1857" s="151">
        <v>19.55</v>
      </c>
      <c r="F1857" s="151">
        <v>59.55</v>
      </c>
    </row>
    <row r="1858" spans="1:6" ht="18">
      <c r="A1858" s="147">
        <v>201410</v>
      </c>
      <c r="B1858" s="148" t="s">
        <v>1864</v>
      </c>
      <c r="C1858" s="149" t="s">
        <v>35</v>
      </c>
      <c r="D1858" s="150">
        <v>9.06</v>
      </c>
      <c r="E1858" s="151">
        <v>32.03</v>
      </c>
      <c r="F1858" s="151">
        <v>41.09</v>
      </c>
    </row>
    <row r="1859" spans="1:6" ht="12.75">
      <c r="A1859" s="146">
        <v>183</v>
      </c>
      <c r="B1859" s="218" t="s">
        <v>1865</v>
      </c>
      <c r="C1859" s="219"/>
      <c r="D1859" s="219"/>
      <c r="E1859" s="219"/>
      <c r="F1859" s="220"/>
    </row>
    <row r="1860" spans="1:6" ht="12.75">
      <c r="A1860" s="147">
        <v>210000</v>
      </c>
      <c r="B1860" s="148" t="s">
        <v>1866</v>
      </c>
      <c r="C1860" s="154"/>
      <c r="D1860" s="150">
        <v>0</v>
      </c>
      <c r="E1860" s="151">
        <v>0</v>
      </c>
      <c r="F1860" s="151">
        <v>0</v>
      </c>
    </row>
    <row r="1861" spans="1:6" ht="12.75">
      <c r="A1861" s="147">
        <v>210101</v>
      </c>
      <c r="B1861" s="148" t="s">
        <v>1867</v>
      </c>
      <c r="C1861" s="149" t="s">
        <v>35</v>
      </c>
      <c r="D1861" s="150">
        <v>1.54</v>
      </c>
      <c r="E1861" s="151">
        <v>3.29</v>
      </c>
      <c r="F1861" s="151">
        <v>4.83</v>
      </c>
    </row>
    <row r="1862" spans="1:6" ht="12.75">
      <c r="A1862" s="147">
        <v>210102</v>
      </c>
      <c r="B1862" s="148" t="s">
        <v>1868</v>
      </c>
      <c r="C1862" s="149" t="s">
        <v>35</v>
      </c>
      <c r="D1862" s="150">
        <v>1.45</v>
      </c>
      <c r="E1862" s="151">
        <v>0.79</v>
      </c>
      <c r="F1862" s="151">
        <v>2.24</v>
      </c>
    </row>
    <row r="1863" spans="1:6" ht="12.75">
      <c r="A1863" s="147">
        <v>210201</v>
      </c>
      <c r="B1863" s="148" t="s">
        <v>1869</v>
      </c>
      <c r="C1863" s="149" t="s">
        <v>35</v>
      </c>
      <c r="D1863" s="150">
        <v>4.35</v>
      </c>
      <c r="E1863" s="151">
        <v>12.13</v>
      </c>
      <c r="F1863" s="151">
        <v>16.48</v>
      </c>
    </row>
    <row r="1864" spans="1:6" ht="12.75">
      <c r="A1864" s="147">
        <v>210301</v>
      </c>
      <c r="B1864" s="148" t="s">
        <v>1870</v>
      </c>
      <c r="C1864" s="149" t="s">
        <v>35</v>
      </c>
      <c r="D1864" s="150">
        <v>1.09</v>
      </c>
      <c r="E1864" s="151">
        <v>14.08</v>
      </c>
      <c r="F1864" s="151">
        <v>15.17</v>
      </c>
    </row>
    <row r="1865" spans="1:6" ht="12.75">
      <c r="A1865" s="147">
        <v>210401</v>
      </c>
      <c r="B1865" s="148" t="s">
        <v>1871</v>
      </c>
      <c r="C1865" s="149" t="s">
        <v>35</v>
      </c>
      <c r="D1865" s="150">
        <v>5.44</v>
      </c>
      <c r="E1865" s="151">
        <v>16.01</v>
      </c>
      <c r="F1865" s="151">
        <v>21.45</v>
      </c>
    </row>
    <row r="1866" spans="1:6" ht="12.75">
      <c r="A1866" s="147">
        <v>210460</v>
      </c>
      <c r="B1866" s="148" t="s">
        <v>1872</v>
      </c>
      <c r="C1866" s="149" t="s">
        <v>35</v>
      </c>
      <c r="D1866" s="150">
        <v>21.1</v>
      </c>
      <c r="E1866" s="151">
        <v>8.77</v>
      </c>
      <c r="F1866" s="151">
        <v>29.87</v>
      </c>
    </row>
    <row r="1867" spans="1:6" ht="12.75">
      <c r="A1867" s="147">
        <v>210461</v>
      </c>
      <c r="B1867" s="148" t="s">
        <v>1873</v>
      </c>
      <c r="C1867" s="149" t="s">
        <v>35</v>
      </c>
      <c r="D1867" s="150">
        <v>12.83</v>
      </c>
      <c r="E1867" s="151">
        <v>8.77</v>
      </c>
      <c r="F1867" s="151">
        <v>21.6</v>
      </c>
    </row>
    <row r="1868" spans="1:6" ht="12.75">
      <c r="A1868" s="147">
        <v>210501</v>
      </c>
      <c r="B1868" s="148" t="s">
        <v>1874</v>
      </c>
      <c r="C1868" s="149" t="s">
        <v>35</v>
      </c>
      <c r="D1868" s="150">
        <v>18</v>
      </c>
      <c r="E1868" s="151">
        <v>0</v>
      </c>
      <c r="F1868" s="151">
        <v>18</v>
      </c>
    </row>
    <row r="1869" spans="1:6" ht="12.75">
      <c r="A1869" s="147">
        <v>210502</v>
      </c>
      <c r="B1869" s="148" t="s">
        <v>1875</v>
      </c>
      <c r="C1869" s="149" t="s">
        <v>35</v>
      </c>
      <c r="D1869" s="150">
        <v>18</v>
      </c>
      <c r="E1869" s="151">
        <v>0</v>
      </c>
      <c r="F1869" s="151">
        <v>18</v>
      </c>
    </row>
    <row r="1870" spans="1:6" ht="12.75">
      <c r="A1870" s="147">
        <v>210503</v>
      </c>
      <c r="B1870" s="148" t="s">
        <v>1876</v>
      </c>
      <c r="C1870" s="149" t="s">
        <v>35</v>
      </c>
      <c r="D1870" s="150">
        <v>18</v>
      </c>
      <c r="E1870" s="151">
        <v>0</v>
      </c>
      <c r="F1870" s="151">
        <v>18</v>
      </c>
    </row>
    <row r="1871" spans="1:6" ht="12.75">
      <c r="A1871" s="147">
        <v>210504</v>
      </c>
      <c r="B1871" s="148" t="s">
        <v>1877</v>
      </c>
      <c r="C1871" s="149" t="s">
        <v>35</v>
      </c>
      <c r="D1871" s="150">
        <v>18</v>
      </c>
      <c r="E1871" s="151">
        <v>0</v>
      </c>
      <c r="F1871" s="151">
        <v>18</v>
      </c>
    </row>
    <row r="1872" spans="1:6" ht="12.75">
      <c r="A1872" s="147">
        <v>210505</v>
      </c>
      <c r="B1872" s="148" t="s">
        <v>1878</v>
      </c>
      <c r="C1872" s="149" t="s">
        <v>63</v>
      </c>
      <c r="D1872" s="150">
        <v>9</v>
      </c>
      <c r="E1872" s="151">
        <v>0</v>
      </c>
      <c r="F1872" s="151">
        <v>9</v>
      </c>
    </row>
    <row r="1873" spans="1:6" ht="12.75">
      <c r="A1873" s="147">
        <v>210506</v>
      </c>
      <c r="B1873" s="148" t="s">
        <v>1879</v>
      </c>
      <c r="C1873" s="149" t="s">
        <v>63</v>
      </c>
      <c r="D1873" s="150">
        <v>9</v>
      </c>
      <c r="E1873" s="151">
        <v>0</v>
      </c>
      <c r="F1873" s="151">
        <v>9</v>
      </c>
    </row>
    <row r="1874" spans="1:6" ht="12.75">
      <c r="A1874" s="147">
        <v>210515</v>
      </c>
      <c r="B1874" s="148" t="s">
        <v>1880</v>
      </c>
      <c r="C1874" s="149" t="s">
        <v>35</v>
      </c>
      <c r="D1874" s="150">
        <v>2.04</v>
      </c>
      <c r="E1874" s="151">
        <v>9.05</v>
      </c>
      <c r="F1874" s="151">
        <v>11.09</v>
      </c>
    </row>
    <row r="1875" spans="1:6" ht="12.75">
      <c r="A1875" s="147">
        <v>210702</v>
      </c>
      <c r="B1875" s="148" t="s">
        <v>1881</v>
      </c>
      <c r="C1875" s="149" t="s">
        <v>35</v>
      </c>
      <c r="D1875" s="150">
        <v>60.84</v>
      </c>
      <c r="E1875" s="151">
        <v>24.44</v>
      </c>
      <c r="F1875" s="151">
        <v>85.28</v>
      </c>
    </row>
    <row r="1876" spans="1:6" ht="12.75">
      <c r="A1876" s="146">
        <v>184</v>
      </c>
      <c r="B1876" s="218" t="s">
        <v>1882</v>
      </c>
      <c r="C1876" s="219"/>
      <c r="D1876" s="219"/>
      <c r="E1876" s="219"/>
      <c r="F1876" s="220"/>
    </row>
    <row r="1877" spans="1:6" ht="12.75">
      <c r="A1877" s="147">
        <v>220000</v>
      </c>
      <c r="B1877" s="148" t="s">
        <v>1883</v>
      </c>
      <c r="C1877" s="154"/>
      <c r="D1877" s="150">
        <v>0</v>
      </c>
      <c r="E1877" s="151">
        <v>0</v>
      </c>
      <c r="F1877" s="151">
        <v>0</v>
      </c>
    </row>
    <row r="1878" spans="1:6" ht="12.75">
      <c r="A1878" s="147">
        <v>220050</v>
      </c>
      <c r="B1878" s="148" t="s">
        <v>1884</v>
      </c>
      <c r="C1878" s="149" t="s">
        <v>35</v>
      </c>
      <c r="D1878" s="150">
        <v>9.38</v>
      </c>
      <c r="E1878" s="151">
        <v>7.36</v>
      </c>
      <c r="F1878" s="151">
        <v>16.74</v>
      </c>
    </row>
    <row r="1879" spans="1:6" ht="12.75">
      <c r="A1879" s="147">
        <v>220053</v>
      </c>
      <c r="B1879" s="148" t="s">
        <v>1885</v>
      </c>
      <c r="C1879" s="149" t="s">
        <v>35</v>
      </c>
      <c r="D1879" s="150">
        <v>6.02</v>
      </c>
      <c r="E1879" s="151">
        <v>7.03</v>
      </c>
      <c r="F1879" s="151">
        <v>13.05</v>
      </c>
    </row>
    <row r="1880" spans="1:6" ht="12.75">
      <c r="A1880" s="147">
        <v>220060</v>
      </c>
      <c r="B1880" s="148" t="s">
        <v>1886</v>
      </c>
      <c r="C1880" s="149" t="s">
        <v>35</v>
      </c>
      <c r="D1880" s="150">
        <v>24.34</v>
      </c>
      <c r="E1880" s="151">
        <v>11.9</v>
      </c>
      <c r="F1880" s="151">
        <v>36.24</v>
      </c>
    </row>
    <row r="1881" spans="1:6" ht="12.75" customHeight="1">
      <c r="A1881" s="147">
        <v>220061</v>
      </c>
      <c r="B1881" s="148" t="s">
        <v>1887</v>
      </c>
      <c r="C1881" s="149" t="s">
        <v>35</v>
      </c>
      <c r="D1881" s="150">
        <v>28.45</v>
      </c>
      <c r="E1881" s="151">
        <v>8.03</v>
      </c>
      <c r="F1881" s="151">
        <v>36.48</v>
      </c>
    </row>
    <row r="1882" spans="1:6" ht="18">
      <c r="A1882" s="147">
        <v>220100</v>
      </c>
      <c r="B1882" s="148" t="s">
        <v>1888</v>
      </c>
      <c r="C1882" s="149" t="s">
        <v>35</v>
      </c>
      <c r="D1882" s="150">
        <v>23.35</v>
      </c>
      <c r="E1882" s="151">
        <v>28.46</v>
      </c>
      <c r="F1882" s="151">
        <v>51.81</v>
      </c>
    </row>
    <row r="1883" spans="1:6" ht="18">
      <c r="A1883" s="147">
        <v>220101</v>
      </c>
      <c r="B1883" s="148" t="s">
        <v>1889</v>
      </c>
      <c r="C1883" s="149" t="s">
        <v>35</v>
      </c>
      <c r="D1883" s="150">
        <v>12.58</v>
      </c>
      <c r="E1883" s="151">
        <v>7.97</v>
      </c>
      <c r="F1883" s="151">
        <v>20.55</v>
      </c>
    </row>
    <row r="1884" spans="1:6" ht="12.75">
      <c r="A1884" s="147">
        <v>220102</v>
      </c>
      <c r="B1884" s="148" t="s">
        <v>1890</v>
      </c>
      <c r="C1884" s="149" t="s">
        <v>35</v>
      </c>
      <c r="D1884" s="150">
        <v>11.18</v>
      </c>
      <c r="E1884" s="151">
        <v>9.3</v>
      </c>
      <c r="F1884" s="151">
        <v>20.48</v>
      </c>
    </row>
    <row r="1885" spans="1:6" ht="12.75">
      <c r="A1885" s="147">
        <v>220103</v>
      </c>
      <c r="B1885" s="148" t="s">
        <v>1891</v>
      </c>
      <c r="C1885" s="149" t="s">
        <v>35</v>
      </c>
      <c r="D1885" s="150">
        <v>96.02</v>
      </c>
      <c r="E1885" s="151">
        <v>53.71</v>
      </c>
      <c r="F1885" s="151">
        <v>149.73</v>
      </c>
    </row>
    <row r="1886" spans="1:6" ht="12.75">
      <c r="A1886" s="147">
        <v>220104</v>
      </c>
      <c r="B1886" s="148" t="s">
        <v>1892</v>
      </c>
      <c r="C1886" s="149" t="s">
        <v>35</v>
      </c>
      <c r="D1886" s="150">
        <v>14.9</v>
      </c>
      <c r="E1886" s="151">
        <v>13.57</v>
      </c>
      <c r="F1886" s="151">
        <v>28.47</v>
      </c>
    </row>
    <row r="1887" spans="1:6" ht="12.75">
      <c r="A1887" s="147">
        <v>220105</v>
      </c>
      <c r="B1887" s="148" t="s">
        <v>1893</v>
      </c>
      <c r="C1887" s="149" t="s">
        <v>35</v>
      </c>
      <c r="D1887" s="150">
        <v>11.16</v>
      </c>
      <c r="E1887" s="151">
        <v>12.72</v>
      </c>
      <c r="F1887" s="151">
        <v>23.88</v>
      </c>
    </row>
    <row r="1888" spans="1:6" ht="12.75">
      <c r="A1888" s="147">
        <v>220107</v>
      </c>
      <c r="B1888" s="148" t="s">
        <v>1894</v>
      </c>
      <c r="C1888" s="149" t="s">
        <v>54</v>
      </c>
      <c r="D1888" s="150">
        <v>75</v>
      </c>
      <c r="E1888" s="151">
        <v>19.24</v>
      </c>
      <c r="F1888" s="151">
        <v>94.24</v>
      </c>
    </row>
    <row r="1889" spans="1:6" ht="12.75">
      <c r="A1889" s="147">
        <v>220108</v>
      </c>
      <c r="B1889" s="148" t="s">
        <v>1895</v>
      </c>
      <c r="C1889" s="149" t="s">
        <v>35</v>
      </c>
      <c r="D1889" s="150">
        <v>27.94</v>
      </c>
      <c r="E1889" s="151">
        <v>17.79</v>
      </c>
      <c r="F1889" s="151">
        <v>45.73</v>
      </c>
    </row>
    <row r="1890" spans="1:6" ht="12.75">
      <c r="A1890" s="147">
        <v>220109</v>
      </c>
      <c r="B1890" s="148" t="s">
        <v>1896</v>
      </c>
      <c r="C1890" s="149" t="s">
        <v>35</v>
      </c>
      <c r="D1890" s="150">
        <v>18.74</v>
      </c>
      <c r="E1890" s="151">
        <v>17.79</v>
      </c>
      <c r="F1890" s="151">
        <v>36.53</v>
      </c>
    </row>
    <row r="1891" spans="1:6" ht="12.75">
      <c r="A1891" s="147">
        <v>220111</v>
      </c>
      <c r="B1891" s="148" t="s">
        <v>1897</v>
      </c>
      <c r="C1891" s="149" t="s">
        <v>161</v>
      </c>
      <c r="D1891" s="150">
        <v>3.45</v>
      </c>
      <c r="E1891" s="151">
        <v>3.6</v>
      </c>
      <c r="F1891" s="151">
        <v>7.05</v>
      </c>
    </row>
    <row r="1892" spans="1:6" ht="12.75">
      <c r="A1892" s="147">
        <v>220112</v>
      </c>
      <c r="B1892" s="148" t="s">
        <v>1898</v>
      </c>
      <c r="C1892" s="149" t="s">
        <v>35</v>
      </c>
      <c r="D1892" s="150">
        <v>6.53</v>
      </c>
      <c r="E1892" s="151">
        <v>9.72</v>
      </c>
      <c r="F1892" s="151">
        <v>16.25</v>
      </c>
    </row>
    <row r="1893" spans="1:6" ht="12.75">
      <c r="A1893" s="147">
        <v>220113</v>
      </c>
      <c r="B1893" s="148" t="s">
        <v>1899</v>
      </c>
      <c r="C1893" s="149" t="s">
        <v>35</v>
      </c>
      <c r="D1893" s="150">
        <v>3.53</v>
      </c>
      <c r="E1893" s="151">
        <v>1.47</v>
      </c>
      <c r="F1893" s="151">
        <v>5</v>
      </c>
    </row>
    <row r="1894" spans="1:6" ht="12.75">
      <c r="A1894" s="147">
        <v>220114</v>
      </c>
      <c r="B1894" s="148" t="s">
        <v>1900</v>
      </c>
      <c r="C1894" s="149" t="s">
        <v>35</v>
      </c>
      <c r="D1894" s="150">
        <v>11.9</v>
      </c>
      <c r="E1894" s="151">
        <v>17.57</v>
      </c>
      <c r="F1894" s="151">
        <v>29.47</v>
      </c>
    </row>
    <row r="1895" spans="1:6" ht="12.75">
      <c r="A1895" s="147">
        <v>220201</v>
      </c>
      <c r="B1895" s="148" t="s">
        <v>1901</v>
      </c>
      <c r="C1895" s="149" t="s">
        <v>35</v>
      </c>
      <c r="D1895" s="150">
        <v>7.12</v>
      </c>
      <c r="E1895" s="151">
        <v>9.91</v>
      </c>
      <c r="F1895" s="151">
        <v>17.03</v>
      </c>
    </row>
    <row r="1896" spans="1:6" ht="12.75">
      <c r="A1896" s="147">
        <v>220202</v>
      </c>
      <c r="B1896" s="148" t="s">
        <v>1902</v>
      </c>
      <c r="C1896" s="149" t="s">
        <v>35</v>
      </c>
      <c r="D1896" s="150">
        <v>7.12</v>
      </c>
      <c r="E1896" s="151">
        <v>12.72</v>
      </c>
      <c r="F1896" s="151">
        <v>19.84</v>
      </c>
    </row>
    <row r="1897" spans="1:6" ht="12.75" customHeight="1">
      <c r="A1897" s="147">
        <v>220301</v>
      </c>
      <c r="B1897" s="148" t="s">
        <v>1903</v>
      </c>
      <c r="C1897" s="149" t="s">
        <v>35</v>
      </c>
      <c r="D1897" s="150">
        <v>6.53</v>
      </c>
      <c r="E1897" s="151">
        <v>12.72</v>
      </c>
      <c r="F1897" s="151">
        <v>19.25</v>
      </c>
    </row>
    <row r="1898" spans="1:6" ht="12.75">
      <c r="A1898" s="147">
        <v>220302</v>
      </c>
      <c r="B1898" s="148" t="s">
        <v>1904</v>
      </c>
      <c r="C1898" s="149" t="s">
        <v>35</v>
      </c>
      <c r="D1898" s="150">
        <v>6.02</v>
      </c>
      <c r="E1898" s="151">
        <v>12.72</v>
      </c>
      <c r="F1898" s="151">
        <v>18.74</v>
      </c>
    </row>
    <row r="1899" spans="1:6" ht="18">
      <c r="A1899" s="147">
        <v>220305</v>
      </c>
      <c r="B1899" s="148" t="s">
        <v>1905</v>
      </c>
      <c r="C1899" s="149" t="s">
        <v>35</v>
      </c>
      <c r="D1899" s="150">
        <v>38.5</v>
      </c>
      <c r="E1899" s="151">
        <v>19.1</v>
      </c>
      <c r="F1899" s="151">
        <v>57.6</v>
      </c>
    </row>
    <row r="1900" spans="1:6" ht="12.75">
      <c r="A1900" s="147">
        <v>220306</v>
      </c>
      <c r="B1900" s="148" t="s">
        <v>1906</v>
      </c>
      <c r="C1900" s="149" t="s">
        <v>63</v>
      </c>
      <c r="D1900" s="150">
        <v>2.34</v>
      </c>
      <c r="E1900" s="151">
        <v>4.56</v>
      </c>
      <c r="F1900" s="151">
        <v>6.9</v>
      </c>
    </row>
    <row r="1901" spans="1:6" ht="12.75" customHeight="1">
      <c r="A1901" s="147">
        <v>220309</v>
      </c>
      <c r="B1901" s="148" t="s">
        <v>1907</v>
      </c>
      <c r="C1901" s="149" t="s">
        <v>35</v>
      </c>
      <c r="D1901" s="150">
        <v>31.57</v>
      </c>
      <c r="E1901" s="151">
        <v>19.59</v>
      </c>
      <c r="F1901" s="151">
        <v>51.16</v>
      </c>
    </row>
    <row r="1902" spans="1:6" ht="12.75">
      <c r="A1902" s="147">
        <v>220310</v>
      </c>
      <c r="B1902" s="148" t="s">
        <v>1908</v>
      </c>
      <c r="C1902" s="149" t="s">
        <v>63</v>
      </c>
      <c r="D1902" s="150">
        <v>1.85</v>
      </c>
      <c r="E1902" s="151">
        <v>4.56</v>
      </c>
      <c r="F1902" s="151">
        <v>6.41</v>
      </c>
    </row>
    <row r="1903" spans="1:6" ht="18">
      <c r="A1903" s="147">
        <v>220311</v>
      </c>
      <c r="B1903" s="148" t="s">
        <v>1909</v>
      </c>
      <c r="C1903" s="149" t="s">
        <v>35</v>
      </c>
      <c r="D1903" s="150">
        <v>35.36</v>
      </c>
      <c r="E1903" s="151">
        <v>19.1</v>
      </c>
      <c r="F1903" s="151">
        <v>54.46</v>
      </c>
    </row>
    <row r="1904" spans="1:6" ht="12.75">
      <c r="A1904" s="147">
        <v>220312</v>
      </c>
      <c r="B1904" s="148" t="s">
        <v>1910</v>
      </c>
      <c r="C1904" s="149" t="s">
        <v>63</v>
      </c>
      <c r="D1904" s="150">
        <v>2.12</v>
      </c>
      <c r="E1904" s="151">
        <v>4.56</v>
      </c>
      <c r="F1904" s="151">
        <v>6.68</v>
      </c>
    </row>
    <row r="1905" spans="1:6" ht="12.75">
      <c r="A1905" s="147">
        <v>220401</v>
      </c>
      <c r="B1905" s="148" t="s">
        <v>1911</v>
      </c>
      <c r="C1905" s="149" t="s">
        <v>35</v>
      </c>
      <c r="D1905" s="150">
        <v>20.32</v>
      </c>
      <c r="E1905" s="151">
        <v>19.59</v>
      </c>
      <c r="F1905" s="151">
        <v>39.91</v>
      </c>
    </row>
    <row r="1906" spans="1:6" ht="12.75" customHeight="1">
      <c r="A1906" s="147">
        <v>220402</v>
      </c>
      <c r="B1906" s="148" t="s">
        <v>1912</v>
      </c>
      <c r="C1906" s="149" t="s">
        <v>63</v>
      </c>
      <c r="D1906" s="150">
        <v>1.43</v>
      </c>
      <c r="E1906" s="151">
        <v>7.48</v>
      </c>
      <c r="F1906" s="151">
        <v>8.91</v>
      </c>
    </row>
    <row r="1907" spans="1:6" ht="12.75">
      <c r="A1907" s="147">
        <v>220403</v>
      </c>
      <c r="B1907" s="148" t="s">
        <v>1913</v>
      </c>
      <c r="C1907" s="149" t="s">
        <v>35</v>
      </c>
      <c r="D1907" s="150">
        <v>40.07</v>
      </c>
      <c r="E1907" s="151">
        <v>24.44</v>
      </c>
      <c r="F1907" s="151">
        <v>64.51</v>
      </c>
    </row>
    <row r="1908" spans="1:6" ht="18">
      <c r="A1908" s="147">
        <v>220801</v>
      </c>
      <c r="B1908" s="148" t="s">
        <v>1914</v>
      </c>
      <c r="C1908" s="149" t="s">
        <v>35</v>
      </c>
      <c r="D1908" s="150">
        <v>187.58</v>
      </c>
      <c r="E1908" s="151">
        <v>45.32</v>
      </c>
      <c r="F1908" s="151">
        <v>232.9</v>
      </c>
    </row>
    <row r="1909" spans="1:6" ht="12.75">
      <c r="A1909" s="147">
        <v>220802</v>
      </c>
      <c r="B1909" s="148" t="s">
        <v>1915</v>
      </c>
      <c r="C1909" s="149" t="s">
        <v>63</v>
      </c>
      <c r="D1909" s="150">
        <v>9.3</v>
      </c>
      <c r="E1909" s="151">
        <v>8.75</v>
      </c>
      <c r="F1909" s="151">
        <v>18.05</v>
      </c>
    </row>
    <row r="1910" spans="1:6" ht="12.75">
      <c r="A1910" s="147">
        <v>220901</v>
      </c>
      <c r="B1910" s="148" t="s">
        <v>1916</v>
      </c>
      <c r="C1910" s="149" t="s">
        <v>35</v>
      </c>
      <c r="D1910" s="150">
        <v>7.92</v>
      </c>
      <c r="E1910" s="151">
        <v>9.91</v>
      </c>
      <c r="F1910" s="151">
        <v>17.83</v>
      </c>
    </row>
    <row r="1911" spans="1:6" ht="12.75">
      <c r="A1911" s="147">
        <v>220902</v>
      </c>
      <c r="B1911" s="148" t="s">
        <v>1917</v>
      </c>
      <c r="C1911" s="149" t="s">
        <v>63</v>
      </c>
      <c r="D1911" s="150">
        <v>0.73</v>
      </c>
      <c r="E1911" s="151">
        <v>5.71</v>
      </c>
      <c r="F1911" s="151">
        <v>6.44</v>
      </c>
    </row>
    <row r="1912" spans="1:6" ht="12.75">
      <c r="A1912" s="147">
        <v>220903</v>
      </c>
      <c r="B1912" s="148" t="s">
        <v>1918</v>
      </c>
      <c r="C1912" s="149" t="s">
        <v>35</v>
      </c>
      <c r="D1912" s="150">
        <v>19.42</v>
      </c>
      <c r="E1912" s="151">
        <v>40.33</v>
      </c>
      <c r="F1912" s="151">
        <v>59.75</v>
      </c>
    </row>
    <row r="1913" spans="1:6" ht="12.75">
      <c r="A1913" s="147">
        <v>220904</v>
      </c>
      <c r="B1913" s="148" t="s">
        <v>1919</v>
      </c>
      <c r="C1913" s="149" t="s">
        <v>63</v>
      </c>
      <c r="D1913" s="150">
        <v>0.99</v>
      </c>
      <c r="E1913" s="151">
        <v>7.47</v>
      </c>
      <c r="F1913" s="151">
        <v>8.46</v>
      </c>
    </row>
    <row r="1914" spans="1:6" ht="12.75">
      <c r="A1914" s="147">
        <v>220905</v>
      </c>
      <c r="B1914" s="148" t="s">
        <v>1920</v>
      </c>
      <c r="C1914" s="149" t="s">
        <v>63</v>
      </c>
      <c r="D1914" s="150">
        <v>5.45</v>
      </c>
      <c r="E1914" s="151">
        <v>66.4</v>
      </c>
      <c r="F1914" s="151">
        <v>71.85</v>
      </c>
    </row>
    <row r="1915" spans="1:6" ht="12.75">
      <c r="A1915" s="147">
        <v>220906</v>
      </c>
      <c r="B1915" s="148" t="s">
        <v>1921</v>
      </c>
      <c r="C1915" s="149" t="s">
        <v>35</v>
      </c>
      <c r="D1915" s="150">
        <v>38.66</v>
      </c>
      <c r="E1915" s="151">
        <v>11.02</v>
      </c>
      <c r="F1915" s="151">
        <v>49.68</v>
      </c>
    </row>
    <row r="1916" spans="1:6" ht="12.75">
      <c r="A1916" s="147">
        <v>220907</v>
      </c>
      <c r="B1916" s="148" t="s">
        <v>1922</v>
      </c>
      <c r="C1916" s="149" t="s">
        <v>35</v>
      </c>
      <c r="D1916" s="150">
        <v>111.67</v>
      </c>
      <c r="E1916" s="151">
        <v>24.24</v>
      </c>
      <c r="F1916" s="151">
        <v>135.91</v>
      </c>
    </row>
    <row r="1917" spans="1:6" ht="18">
      <c r="A1917" s="147">
        <v>220908</v>
      </c>
      <c r="B1917" s="148" t="s">
        <v>1923</v>
      </c>
      <c r="C1917" s="149" t="s">
        <v>35</v>
      </c>
      <c r="D1917" s="150">
        <v>38.5</v>
      </c>
      <c r="E1917" s="151">
        <v>19.1</v>
      </c>
      <c r="F1917" s="151">
        <v>57.6</v>
      </c>
    </row>
    <row r="1918" spans="1:6" ht="12.75">
      <c r="A1918" s="147">
        <v>220909</v>
      </c>
      <c r="B1918" s="148" t="s">
        <v>1924</v>
      </c>
      <c r="C1918" s="149" t="s">
        <v>63</v>
      </c>
      <c r="D1918" s="150">
        <v>2.34</v>
      </c>
      <c r="E1918" s="151">
        <v>4.56</v>
      </c>
      <c r="F1918" s="151">
        <v>6.9</v>
      </c>
    </row>
    <row r="1919" spans="1:6" ht="18">
      <c r="A1919" s="142" t="s">
        <v>27</v>
      </c>
      <c r="B1919" s="142" t="s">
        <v>28</v>
      </c>
      <c r="C1919" s="143" t="s">
        <v>29</v>
      </c>
      <c r="D1919" s="144" t="s">
        <v>30</v>
      </c>
      <c r="E1919" s="145" t="s">
        <v>31</v>
      </c>
      <c r="F1919" s="145" t="s">
        <v>32</v>
      </c>
    </row>
    <row r="1920" spans="1:6" ht="12.75">
      <c r="A1920" s="147">
        <v>220910</v>
      </c>
      <c r="B1920" s="148" t="s">
        <v>1925</v>
      </c>
      <c r="C1920" s="149" t="s">
        <v>35</v>
      </c>
      <c r="D1920" s="150">
        <v>13.59</v>
      </c>
      <c r="E1920" s="151">
        <v>31.72</v>
      </c>
      <c r="F1920" s="151">
        <v>45.31</v>
      </c>
    </row>
    <row r="1921" spans="1:6" ht="12.75" customHeight="1">
      <c r="A1921" s="147">
        <v>220911</v>
      </c>
      <c r="B1921" s="148" t="s">
        <v>1926</v>
      </c>
      <c r="C1921" s="149" t="s">
        <v>35</v>
      </c>
      <c r="D1921" s="150">
        <v>11.61</v>
      </c>
      <c r="E1921" s="151">
        <v>57.02</v>
      </c>
      <c r="F1921" s="151">
        <v>68.63</v>
      </c>
    </row>
    <row r="1922" spans="1:6" ht="12.75">
      <c r="A1922" s="147">
        <v>220912</v>
      </c>
      <c r="B1922" s="148" t="s">
        <v>1927</v>
      </c>
      <c r="C1922" s="149" t="s">
        <v>35</v>
      </c>
      <c r="D1922" s="150">
        <v>170.62</v>
      </c>
      <c r="E1922" s="151">
        <v>45.32</v>
      </c>
      <c r="F1922" s="151">
        <v>215.94</v>
      </c>
    </row>
    <row r="1923" spans="1:6" ht="12.75">
      <c r="A1923" s="147">
        <v>220913</v>
      </c>
      <c r="B1923" s="148" t="s">
        <v>1928</v>
      </c>
      <c r="C1923" s="149" t="s">
        <v>35</v>
      </c>
      <c r="D1923" s="150">
        <v>108.34</v>
      </c>
      <c r="E1923" s="151">
        <v>25.02</v>
      </c>
      <c r="F1923" s="151">
        <v>133.36</v>
      </c>
    </row>
    <row r="1924" spans="1:6" ht="12.75">
      <c r="A1924" s="147">
        <v>220914</v>
      </c>
      <c r="B1924" s="148" t="s">
        <v>1929</v>
      </c>
      <c r="C1924" s="149" t="s">
        <v>161</v>
      </c>
      <c r="D1924" s="150">
        <v>1.71</v>
      </c>
      <c r="E1924" s="151">
        <v>12.22</v>
      </c>
      <c r="F1924" s="151">
        <v>13.93</v>
      </c>
    </row>
    <row r="1925" spans="1:6" ht="12.75" customHeight="1">
      <c r="A1925" s="147">
        <v>220917</v>
      </c>
      <c r="B1925" s="148" t="s">
        <v>1930</v>
      </c>
      <c r="C1925" s="149" t="s">
        <v>63</v>
      </c>
      <c r="D1925" s="150">
        <v>15.14</v>
      </c>
      <c r="E1925" s="151">
        <v>7.48</v>
      </c>
      <c r="F1925" s="151">
        <v>22.62</v>
      </c>
    </row>
    <row r="1926" spans="1:6" ht="12.75">
      <c r="A1926" s="147">
        <v>220920</v>
      </c>
      <c r="B1926" s="148" t="s">
        <v>1931</v>
      </c>
      <c r="C1926" s="149" t="s">
        <v>35</v>
      </c>
      <c r="D1926" s="150">
        <v>213.34</v>
      </c>
      <c r="E1926" s="151">
        <v>19.1</v>
      </c>
      <c r="F1926" s="151">
        <v>232.44</v>
      </c>
    </row>
    <row r="1927" spans="1:6" ht="18">
      <c r="A1927" s="147">
        <v>221000</v>
      </c>
      <c r="B1927" s="148" t="s">
        <v>1932</v>
      </c>
      <c r="C1927" s="149" t="s">
        <v>35</v>
      </c>
      <c r="D1927" s="150">
        <v>45.37</v>
      </c>
      <c r="E1927" s="151">
        <v>12.72</v>
      </c>
      <c r="F1927" s="151">
        <v>58.09</v>
      </c>
    </row>
    <row r="1928" spans="1:6" ht="12.75">
      <c r="A1928" s="147">
        <v>221001</v>
      </c>
      <c r="B1928" s="148" t="s">
        <v>1933</v>
      </c>
      <c r="C1928" s="149" t="s">
        <v>35</v>
      </c>
      <c r="D1928" s="150">
        <v>50.31</v>
      </c>
      <c r="E1928" s="151">
        <v>12.72</v>
      </c>
      <c r="F1928" s="151">
        <v>63.03</v>
      </c>
    </row>
    <row r="1929" spans="1:6" ht="12.75">
      <c r="A1929" s="147">
        <v>221002</v>
      </c>
      <c r="B1929" s="148" t="s">
        <v>1934</v>
      </c>
      <c r="C1929" s="149" t="s">
        <v>63</v>
      </c>
      <c r="D1929" s="150">
        <v>6.5</v>
      </c>
      <c r="E1929" s="151">
        <v>0</v>
      </c>
      <c r="F1929" s="151">
        <v>6.5</v>
      </c>
    </row>
    <row r="1930" spans="1:6" ht="18">
      <c r="A1930" s="147">
        <v>221003</v>
      </c>
      <c r="B1930" s="148" t="s">
        <v>1935</v>
      </c>
      <c r="C1930" s="149" t="s">
        <v>35</v>
      </c>
      <c r="D1930" s="150">
        <v>56.29</v>
      </c>
      <c r="E1930" s="151">
        <v>12.72</v>
      </c>
      <c r="F1930" s="151">
        <v>69.01</v>
      </c>
    </row>
    <row r="1931" spans="1:6" ht="12.75">
      <c r="A1931" s="147">
        <v>221101</v>
      </c>
      <c r="B1931" s="148" t="s">
        <v>1936</v>
      </c>
      <c r="C1931" s="149" t="s">
        <v>35</v>
      </c>
      <c r="D1931" s="150">
        <v>31.25</v>
      </c>
      <c r="E1931" s="151">
        <v>12.72</v>
      </c>
      <c r="F1931" s="151">
        <v>43.97</v>
      </c>
    </row>
    <row r="1932" spans="1:6" ht="12.75">
      <c r="A1932" s="147">
        <v>221102</v>
      </c>
      <c r="B1932" s="148" t="s">
        <v>1937</v>
      </c>
      <c r="C1932" s="149" t="s">
        <v>63</v>
      </c>
      <c r="D1932" s="150">
        <v>6</v>
      </c>
      <c r="E1932" s="151">
        <v>0</v>
      </c>
      <c r="F1932" s="151">
        <v>6</v>
      </c>
    </row>
    <row r="1933" spans="1:6" ht="12.75" customHeight="1">
      <c r="A1933" s="147">
        <v>221103</v>
      </c>
      <c r="B1933" s="148" t="s">
        <v>1938</v>
      </c>
      <c r="C1933" s="149" t="s">
        <v>35</v>
      </c>
      <c r="D1933" s="150">
        <v>10</v>
      </c>
      <c r="E1933" s="151">
        <v>0</v>
      </c>
      <c r="F1933" s="151">
        <v>10</v>
      </c>
    </row>
    <row r="1934" spans="1:6" ht="12.75">
      <c r="A1934" s="147">
        <v>221104</v>
      </c>
      <c r="B1934" s="148" t="s">
        <v>1939</v>
      </c>
      <c r="C1934" s="149" t="s">
        <v>35</v>
      </c>
      <c r="D1934" s="150">
        <v>12</v>
      </c>
      <c r="E1934" s="151">
        <v>0</v>
      </c>
      <c r="F1934" s="151">
        <v>12</v>
      </c>
    </row>
    <row r="1935" spans="1:6" ht="18">
      <c r="A1935" s="147">
        <v>221106</v>
      </c>
      <c r="B1935" s="148" t="s">
        <v>1940</v>
      </c>
      <c r="C1935" s="149" t="s">
        <v>35</v>
      </c>
      <c r="D1935" s="150">
        <v>44.37</v>
      </c>
      <c r="E1935" s="151">
        <v>12.72</v>
      </c>
      <c r="F1935" s="151">
        <v>57.09</v>
      </c>
    </row>
    <row r="1936" spans="1:6" ht="12.75">
      <c r="A1936" s="147">
        <v>221107</v>
      </c>
      <c r="B1936" s="148" t="s">
        <v>1941</v>
      </c>
      <c r="C1936" s="149" t="s">
        <v>161</v>
      </c>
      <c r="D1936" s="150">
        <v>28.05</v>
      </c>
      <c r="E1936" s="151">
        <v>9.4</v>
      </c>
      <c r="F1936" s="151">
        <v>37.45</v>
      </c>
    </row>
    <row r="1937" spans="1:6" ht="12.75">
      <c r="A1937" s="147">
        <v>221108</v>
      </c>
      <c r="B1937" s="148" t="s">
        <v>1942</v>
      </c>
      <c r="C1937" s="149" t="s">
        <v>63</v>
      </c>
      <c r="D1937" s="150">
        <v>2.42</v>
      </c>
      <c r="E1937" s="151">
        <v>4.84</v>
      </c>
      <c r="F1937" s="151">
        <v>7.26</v>
      </c>
    </row>
    <row r="1938" spans="1:6" ht="12.75">
      <c r="A1938" s="147">
        <v>221109</v>
      </c>
      <c r="B1938" s="148" t="s">
        <v>1943</v>
      </c>
      <c r="C1938" s="149" t="s">
        <v>63</v>
      </c>
      <c r="D1938" s="150">
        <v>10.33</v>
      </c>
      <c r="E1938" s="151">
        <v>7.54</v>
      </c>
      <c r="F1938" s="151">
        <v>17.87</v>
      </c>
    </row>
    <row r="1939" spans="1:6" ht="18">
      <c r="A1939" s="147">
        <v>221120</v>
      </c>
      <c r="B1939" s="148" t="s">
        <v>1944</v>
      </c>
      <c r="C1939" s="149" t="s">
        <v>35</v>
      </c>
      <c r="D1939" s="150">
        <v>116.77</v>
      </c>
      <c r="E1939" s="151">
        <v>12.72</v>
      </c>
      <c r="F1939" s="151">
        <v>129.49</v>
      </c>
    </row>
    <row r="1940" spans="1:6" ht="18">
      <c r="A1940" s="147">
        <v>221122</v>
      </c>
      <c r="B1940" s="148" t="s">
        <v>1945</v>
      </c>
      <c r="C1940" s="149" t="s">
        <v>35</v>
      </c>
      <c r="D1940" s="150">
        <v>116.77</v>
      </c>
      <c r="E1940" s="151">
        <v>12.72</v>
      </c>
      <c r="F1940" s="151">
        <v>129.49</v>
      </c>
    </row>
    <row r="1941" spans="1:6" ht="18">
      <c r="A1941" s="147">
        <v>221124</v>
      </c>
      <c r="B1941" s="148" t="s">
        <v>1946</v>
      </c>
      <c r="C1941" s="149" t="s">
        <v>35</v>
      </c>
      <c r="D1941" s="150">
        <v>63.35</v>
      </c>
      <c r="E1941" s="151">
        <v>17.37</v>
      </c>
      <c r="F1941" s="151">
        <v>80.72</v>
      </c>
    </row>
    <row r="1942" spans="1:6" ht="18">
      <c r="A1942" s="147">
        <v>221126</v>
      </c>
      <c r="B1942" s="148" t="s">
        <v>1947</v>
      </c>
      <c r="C1942" s="149" t="s">
        <v>35</v>
      </c>
      <c r="D1942" s="150">
        <v>67.55</v>
      </c>
      <c r="E1942" s="151">
        <v>17.37</v>
      </c>
      <c r="F1942" s="151">
        <v>84.92</v>
      </c>
    </row>
    <row r="1943" spans="1:6" ht="12.75">
      <c r="A1943" s="146">
        <v>185</v>
      </c>
      <c r="B1943" s="218" t="s">
        <v>1948</v>
      </c>
      <c r="C1943" s="219"/>
      <c r="D1943" s="219"/>
      <c r="E1943" s="219"/>
      <c r="F1943" s="220"/>
    </row>
    <row r="1944" spans="1:6" ht="12.75">
      <c r="A1944" s="147">
        <v>230000</v>
      </c>
      <c r="B1944" s="148" t="s">
        <v>1949</v>
      </c>
      <c r="C1944" s="154"/>
      <c r="D1944" s="150">
        <v>0</v>
      </c>
      <c r="E1944" s="151">
        <v>0</v>
      </c>
      <c r="F1944" s="151">
        <v>0</v>
      </c>
    </row>
    <row r="1945" spans="1:6" ht="12.75">
      <c r="A1945" s="147">
        <v>230101</v>
      </c>
      <c r="B1945" s="148" t="s">
        <v>1950</v>
      </c>
      <c r="C1945" s="149" t="s">
        <v>43</v>
      </c>
      <c r="D1945" s="150">
        <v>78</v>
      </c>
      <c r="E1945" s="151">
        <v>14.26</v>
      </c>
      <c r="F1945" s="151">
        <v>92.26</v>
      </c>
    </row>
    <row r="1946" spans="1:6" ht="12.75">
      <c r="A1946" s="147">
        <v>230102</v>
      </c>
      <c r="B1946" s="148" t="s">
        <v>1951</v>
      </c>
      <c r="C1946" s="149" t="s">
        <v>43</v>
      </c>
      <c r="D1946" s="150">
        <v>60</v>
      </c>
      <c r="E1946" s="151">
        <v>14.26</v>
      </c>
      <c r="F1946" s="151">
        <v>74.26</v>
      </c>
    </row>
    <row r="1947" spans="1:6" ht="12.75">
      <c r="A1947" s="147">
        <v>230103</v>
      </c>
      <c r="B1947" s="148" t="s">
        <v>1952</v>
      </c>
      <c r="C1947" s="149" t="s">
        <v>43</v>
      </c>
      <c r="D1947" s="150">
        <v>42</v>
      </c>
      <c r="E1947" s="151">
        <v>14.26</v>
      </c>
      <c r="F1947" s="151">
        <v>56.26</v>
      </c>
    </row>
    <row r="1948" spans="1:6" ht="12.75">
      <c r="A1948" s="147">
        <v>230104</v>
      </c>
      <c r="B1948" s="148" t="s">
        <v>1953</v>
      </c>
      <c r="C1948" s="149" t="s">
        <v>43</v>
      </c>
      <c r="D1948" s="150">
        <v>55</v>
      </c>
      <c r="E1948" s="151">
        <v>21.39</v>
      </c>
      <c r="F1948" s="151">
        <v>76.39</v>
      </c>
    </row>
    <row r="1949" spans="1:6" ht="12.75">
      <c r="A1949" s="147">
        <v>230105</v>
      </c>
      <c r="B1949" s="148" t="s">
        <v>1954</v>
      </c>
      <c r="C1949" s="149" t="s">
        <v>43</v>
      </c>
      <c r="D1949" s="150">
        <v>60</v>
      </c>
      <c r="E1949" s="151">
        <v>14.26</v>
      </c>
      <c r="F1949" s="151">
        <v>74.26</v>
      </c>
    </row>
    <row r="1950" spans="1:6" ht="12.75">
      <c r="A1950" s="147">
        <v>230106</v>
      </c>
      <c r="B1950" s="148" t="s">
        <v>1955</v>
      </c>
      <c r="C1950" s="149" t="s">
        <v>43</v>
      </c>
      <c r="D1950" s="150">
        <v>1.89</v>
      </c>
      <c r="E1950" s="151">
        <v>7.13</v>
      </c>
      <c r="F1950" s="151">
        <v>9.02</v>
      </c>
    </row>
    <row r="1951" spans="1:6" ht="12.75">
      <c r="A1951" s="147">
        <v>230107</v>
      </c>
      <c r="B1951" s="148" t="s">
        <v>1956</v>
      </c>
      <c r="C1951" s="149" t="s">
        <v>43</v>
      </c>
      <c r="D1951" s="150">
        <v>116</v>
      </c>
      <c r="E1951" s="151">
        <v>14.26</v>
      </c>
      <c r="F1951" s="151">
        <v>130.26</v>
      </c>
    </row>
    <row r="1952" spans="1:6" ht="12.75">
      <c r="A1952" s="147">
        <v>230108</v>
      </c>
      <c r="B1952" s="148" t="s">
        <v>1957</v>
      </c>
      <c r="C1952" s="149" t="s">
        <v>43</v>
      </c>
      <c r="D1952" s="150">
        <v>81</v>
      </c>
      <c r="E1952" s="151">
        <v>14.26</v>
      </c>
      <c r="F1952" s="151">
        <v>95.26</v>
      </c>
    </row>
    <row r="1953" spans="1:6" ht="12.75">
      <c r="A1953" s="147">
        <v>230109</v>
      </c>
      <c r="B1953" s="148" t="s">
        <v>1958</v>
      </c>
      <c r="C1953" s="149" t="s">
        <v>43</v>
      </c>
      <c r="D1953" s="150">
        <v>81</v>
      </c>
      <c r="E1953" s="151">
        <v>14.26</v>
      </c>
      <c r="F1953" s="151">
        <v>95.26</v>
      </c>
    </row>
    <row r="1954" spans="1:6" ht="12.75">
      <c r="A1954" s="147">
        <v>230110</v>
      </c>
      <c r="B1954" s="148" t="s">
        <v>1959</v>
      </c>
      <c r="C1954" s="149" t="s">
        <v>43</v>
      </c>
      <c r="D1954" s="150">
        <v>2.16</v>
      </c>
      <c r="E1954" s="151">
        <v>7.13</v>
      </c>
      <c r="F1954" s="151">
        <v>9.29</v>
      </c>
    </row>
    <row r="1955" spans="1:6" ht="12.75">
      <c r="A1955" s="147">
        <v>230172</v>
      </c>
      <c r="B1955" s="148" t="s">
        <v>1960</v>
      </c>
      <c r="C1955" s="149" t="s">
        <v>43</v>
      </c>
      <c r="D1955" s="150">
        <v>13.57</v>
      </c>
      <c r="E1955" s="151">
        <v>77.02</v>
      </c>
      <c r="F1955" s="151">
        <v>90.59</v>
      </c>
    </row>
    <row r="1956" spans="1:6" ht="12.75">
      <c r="A1956" s="147">
        <v>230201</v>
      </c>
      <c r="B1956" s="148" t="s">
        <v>1961</v>
      </c>
      <c r="C1956" s="149" t="s">
        <v>43</v>
      </c>
      <c r="D1956" s="150">
        <v>1</v>
      </c>
      <c r="E1956" s="151">
        <v>6.12</v>
      </c>
      <c r="F1956" s="151">
        <v>7.12</v>
      </c>
    </row>
    <row r="1957" spans="1:6" ht="12.75">
      <c r="A1957" s="147">
        <v>230202</v>
      </c>
      <c r="B1957" s="148" t="s">
        <v>1962</v>
      </c>
      <c r="C1957" s="149" t="s">
        <v>43</v>
      </c>
      <c r="D1957" s="150">
        <v>4.49</v>
      </c>
      <c r="E1957" s="151">
        <v>6.12</v>
      </c>
      <c r="F1957" s="151">
        <v>10.61</v>
      </c>
    </row>
    <row r="1958" spans="1:6" ht="12.75">
      <c r="A1958" s="147">
        <v>230206</v>
      </c>
      <c r="B1958" s="148" t="s">
        <v>1963</v>
      </c>
      <c r="C1958" s="149" t="s">
        <v>43</v>
      </c>
      <c r="D1958" s="150">
        <v>13</v>
      </c>
      <c r="E1958" s="151">
        <v>0</v>
      </c>
      <c r="F1958" s="151">
        <v>13</v>
      </c>
    </row>
    <row r="1959" spans="1:6" ht="12.75">
      <c r="A1959" s="147">
        <v>230207</v>
      </c>
      <c r="B1959" s="148" t="s">
        <v>1964</v>
      </c>
      <c r="C1959" s="149" t="s">
        <v>43</v>
      </c>
      <c r="D1959" s="150">
        <v>21</v>
      </c>
      <c r="E1959" s="151">
        <v>0</v>
      </c>
      <c r="F1959" s="151">
        <v>21</v>
      </c>
    </row>
    <row r="1960" spans="1:6" ht="12.75">
      <c r="A1960" s="147">
        <v>230208</v>
      </c>
      <c r="B1960" s="148" t="s">
        <v>1965</v>
      </c>
      <c r="C1960" s="149" t="s">
        <v>43</v>
      </c>
      <c r="D1960" s="150">
        <v>18</v>
      </c>
      <c r="E1960" s="151">
        <v>0</v>
      </c>
      <c r="F1960" s="151">
        <v>18</v>
      </c>
    </row>
    <row r="1961" spans="1:6" ht="12.75">
      <c r="A1961" s="147">
        <v>230209</v>
      </c>
      <c r="B1961" s="148" t="s">
        <v>1966</v>
      </c>
      <c r="C1961" s="149" t="s">
        <v>43</v>
      </c>
      <c r="D1961" s="150">
        <v>23</v>
      </c>
      <c r="E1961" s="151">
        <v>0</v>
      </c>
      <c r="F1961" s="151">
        <v>23</v>
      </c>
    </row>
    <row r="1962" spans="1:6" ht="12.75">
      <c r="A1962" s="147">
        <v>230210</v>
      </c>
      <c r="B1962" s="148" t="s">
        <v>1967</v>
      </c>
      <c r="C1962" s="149" t="s">
        <v>43</v>
      </c>
      <c r="D1962" s="150">
        <v>48</v>
      </c>
      <c r="E1962" s="151">
        <v>0</v>
      </c>
      <c r="F1962" s="151">
        <v>48</v>
      </c>
    </row>
    <row r="1963" spans="1:6" ht="12.75">
      <c r="A1963" s="147">
        <v>230211</v>
      </c>
      <c r="B1963" s="148" t="s">
        <v>1968</v>
      </c>
      <c r="C1963" s="149" t="s">
        <v>43</v>
      </c>
      <c r="D1963" s="150">
        <v>3.5</v>
      </c>
      <c r="E1963" s="151">
        <v>0</v>
      </c>
      <c r="F1963" s="151">
        <v>3.5</v>
      </c>
    </row>
    <row r="1964" spans="1:6" ht="12.75">
      <c r="A1964" s="147">
        <v>230801</v>
      </c>
      <c r="B1964" s="148" t="s">
        <v>1969</v>
      </c>
      <c r="C1964" s="149" t="s">
        <v>161</v>
      </c>
      <c r="D1964" s="150">
        <v>3.99</v>
      </c>
      <c r="E1964" s="151">
        <v>0</v>
      </c>
      <c r="F1964" s="151">
        <v>3.99</v>
      </c>
    </row>
    <row r="1965" spans="1:6" ht="12.75">
      <c r="A1965" s="147">
        <v>230802</v>
      </c>
      <c r="B1965" s="148" t="s">
        <v>1970</v>
      </c>
      <c r="C1965" s="149" t="s">
        <v>43</v>
      </c>
      <c r="D1965" s="150">
        <v>7.42</v>
      </c>
      <c r="E1965" s="151">
        <v>0</v>
      </c>
      <c r="F1965" s="151">
        <v>7.42</v>
      </c>
    </row>
    <row r="1966" spans="1:6" ht="12.75">
      <c r="A1966" s="147">
        <v>230803</v>
      </c>
      <c r="B1966" s="148" t="s">
        <v>1971</v>
      </c>
      <c r="C1966" s="149" t="s">
        <v>43</v>
      </c>
      <c r="D1966" s="150">
        <v>9.79</v>
      </c>
      <c r="E1966" s="151">
        <v>0</v>
      </c>
      <c r="F1966" s="151">
        <v>9.79</v>
      </c>
    </row>
    <row r="1967" spans="1:6" ht="12.75">
      <c r="A1967" s="147">
        <v>230804</v>
      </c>
      <c r="B1967" s="148" t="s">
        <v>1972</v>
      </c>
      <c r="C1967" s="149" t="s">
        <v>43</v>
      </c>
      <c r="D1967" s="150">
        <v>10.62</v>
      </c>
      <c r="E1967" s="151">
        <v>0</v>
      </c>
      <c r="F1967" s="151">
        <v>10.62</v>
      </c>
    </row>
    <row r="1968" spans="1:6" ht="12.75">
      <c r="A1968" s="146">
        <v>186</v>
      </c>
      <c r="B1968" s="218" t="s">
        <v>1973</v>
      </c>
      <c r="C1968" s="219"/>
      <c r="D1968" s="219"/>
      <c r="E1968" s="219"/>
      <c r="F1968" s="220"/>
    </row>
    <row r="1969" spans="1:6" ht="12.75">
      <c r="A1969" s="147">
        <v>240000</v>
      </c>
      <c r="B1969" s="148" t="s">
        <v>1974</v>
      </c>
      <c r="C1969" s="154"/>
      <c r="D1969" s="150">
        <v>0</v>
      </c>
      <c r="E1969" s="151">
        <v>0</v>
      </c>
      <c r="F1969" s="151">
        <v>0</v>
      </c>
    </row>
    <row r="1970" spans="1:6" ht="12.75">
      <c r="A1970" s="147">
        <v>240104</v>
      </c>
      <c r="B1970" s="148" t="s">
        <v>1975</v>
      </c>
      <c r="C1970" s="149" t="s">
        <v>35</v>
      </c>
      <c r="D1970" s="150">
        <v>26.62</v>
      </c>
      <c r="E1970" s="151">
        <v>54.99</v>
      </c>
      <c r="F1970" s="151">
        <v>81.61</v>
      </c>
    </row>
    <row r="1971" spans="1:6" ht="12.75">
      <c r="A1971" s="147">
        <v>240105</v>
      </c>
      <c r="B1971" s="148" t="s">
        <v>1976</v>
      </c>
      <c r="C1971" s="149" t="s">
        <v>43</v>
      </c>
      <c r="D1971" s="150">
        <v>22.06</v>
      </c>
      <c r="E1971" s="151">
        <v>120.18</v>
      </c>
      <c r="F1971" s="151">
        <v>142.24</v>
      </c>
    </row>
    <row r="1972" spans="1:6" ht="12.75">
      <c r="A1972" s="147">
        <v>240106</v>
      </c>
      <c r="B1972" s="148" t="s">
        <v>1977</v>
      </c>
      <c r="C1972" s="149" t="s">
        <v>161</v>
      </c>
      <c r="D1972" s="150">
        <v>11.56</v>
      </c>
      <c r="E1972" s="151">
        <v>36.66</v>
      </c>
      <c r="F1972" s="151">
        <v>48.22</v>
      </c>
    </row>
    <row r="1973" spans="1:6" ht="12.75">
      <c r="A1973" s="147">
        <v>240107</v>
      </c>
      <c r="B1973" s="148" t="s">
        <v>1978</v>
      </c>
      <c r="C1973" s="149" t="s">
        <v>35</v>
      </c>
      <c r="D1973" s="150">
        <v>271.17</v>
      </c>
      <c r="E1973" s="151">
        <v>37.68</v>
      </c>
      <c r="F1973" s="151">
        <v>308.85</v>
      </c>
    </row>
    <row r="1974" spans="1:6" ht="12.75">
      <c r="A1974" s="147">
        <v>240108</v>
      </c>
      <c r="B1974" s="148" t="s">
        <v>1979</v>
      </c>
      <c r="C1974" s="149" t="s">
        <v>35</v>
      </c>
      <c r="D1974" s="150">
        <v>149.95</v>
      </c>
      <c r="E1974" s="151">
        <v>67.89</v>
      </c>
      <c r="F1974" s="151">
        <v>217.84</v>
      </c>
    </row>
    <row r="1975" spans="1:6" ht="12.75">
      <c r="A1975" s="147">
        <v>240109</v>
      </c>
      <c r="B1975" s="148" t="s">
        <v>1980</v>
      </c>
      <c r="C1975" s="149" t="s">
        <v>35</v>
      </c>
      <c r="D1975" s="150">
        <v>110.65</v>
      </c>
      <c r="E1975" s="151">
        <v>107.82</v>
      </c>
      <c r="F1975" s="151">
        <v>218.47</v>
      </c>
    </row>
    <row r="1976" spans="1:6" ht="12.75">
      <c r="A1976" s="147">
        <v>240110</v>
      </c>
      <c r="B1976" s="148" t="s">
        <v>1981</v>
      </c>
      <c r="C1976" s="149" t="s">
        <v>43</v>
      </c>
      <c r="D1976" s="150">
        <v>109.5</v>
      </c>
      <c r="E1976" s="151">
        <v>112.02</v>
      </c>
      <c r="F1976" s="151">
        <v>221.52</v>
      </c>
    </row>
    <row r="1977" spans="1:6" ht="12.75">
      <c r="A1977" s="147">
        <v>240200</v>
      </c>
      <c r="B1977" s="148" t="s">
        <v>1982</v>
      </c>
      <c r="C1977" s="149" t="s">
        <v>35</v>
      </c>
      <c r="D1977" s="150">
        <v>110.03</v>
      </c>
      <c r="E1977" s="151">
        <v>387.37</v>
      </c>
      <c r="F1977" s="151">
        <v>497.4</v>
      </c>
    </row>
    <row r="1978" spans="1:6" ht="12.75">
      <c r="A1978" s="147">
        <v>240203</v>
      </c>
      <c r="B1978" s="148" t="s">
        <v>1983</v>
      </c>
      <c r="C1978" s="149" t="s">
        <v>35</v>
      </c>
      <c r="D1978" s="150">
        <v>98.73</v>
      </c>
      <c r="E1978" s="151">
        <v>47.48</v>
      </c>
      <c r="F1978" s="151">
        <v>146.21</v>
      </c>
    </row>
    <row r="1979" spans="1:6" ht="12.75">
      <c r="A1979" s="147">
        <v>240206</v>
      </c>
      <c r="B1979" s="148" t="s">
        <v>1984</v>
      </c>
      <c r="C1979" s="149" t="s">
        <v>35</v>
      </c>
      <c r="D1979" s="150">
        <v>100.17</v>
      </c>
      <c r="E1979" s="151">
        <v>147.77</v>
      </c>
      <c r="F1979" s="151">
        <v>247.94</v>
      </c>
    </row>
    <row r="1980" spans="1:6" ht="12.75">
      <c r="A1980" s="147">
        <v>240207</v>
      </c>
      <c r="B1980" s="148" t="s">
        <v>1985</v>
      </c>
      <c r="C1980" s="149" t="s">
        <v>35</v>
      </c>
      <c r="D1980" s="150">
        <v>51.2</v>
      </c>
      <c r="E1980" s="151">
        <v>114.52</v>
      </c>
      <c r="F1980" s="151">
        <v>165.72</v>
      </c>
    </row>
    <row r="1981" spans="1:6" ht="12.75">
      <c r="A1981" s="147">
        <v>240208</v>
      </c>
      <c r="B1981" s="148" t="s">
        <v>1986</v>
      </c>
      <c r="C1981" s="149" t="s">
        <v>63</v>
      </c>
      <c r="D1981" s="150">
        <v>11.56</v>
      </c>
      <c r="E1981" s="151">
        <v>36.66</v>
      </c>
      <c r="F1981" s="151">
        <v>48.22</v>
      </c>
    </row>
    <row r="1982" spans="1:6" ht="12.75">
      <c r="A1982" s="147">
        <v>240209</v>
      </c>
      <c r="B1982" s="148" t="s">
        <v>1987</v>
      </c>
      <c r="C1982" s="149" t="s">
        <v>63</v>
      </c>
      <c r="D1982" s="150">
        <v>138.92</v>
      </c>
      <c r="E1982" s="151">
        <v>85.89</v>
      </c>
      <c r="F1982" s="151">
        <v>224.81</v>
      </c>
    </row>
    <row r="1983" spans="1:6" ht="12.75">
      <c r="A1983" s="147">
        <v>240210</v>
      </c>
      <c r="B1983" s="148" t="s">
        <v>1988</v>
      </c>
      <c r="C1983" s="149" t="s">
        <v>43</v>
      </c>
      <c r="D1983" s="150">
        <v>313.67</v>
      </c>
      <c r="E1983" s="151">
        <v>93.44</v>
      </c>
      <c r="F1983" s="151">
        <v>407.11</v>
      </c>
    </row>
    <row r="1984" spans="1:6" ht="12.75">
      <c r="A1984" s="146">
        <v>187</v>
      </c>
      <c r="B1984" s="218" t="s">
        <v>1989</v>
      </c>
      <c r="C1984" s="219"/>
      <c r="D1984" s="219"/>
      <c r="E1984" s="219"/>
      <c r="F1984" s="220"/>
    </row>
    <row r="1985" spans="1:6" ht="12.75">
      <c r="A1985" s="147">
        <v>250000</v>
      </c>
      <c r="B1985" s="148" t="s">
        <v>1990</v>
      </c>
      <c r="C1985" s="149" t="s">
        <v>1375</v>
      </c>
      <c r="D1985" s="150">
        <v>0</v>
      </c>
      <c r="E1985" s="151">
        <v>0</v>
      </c>
      <c r="F1985" s="151">
        <v>0</v>
      </c>
    </row>
    <row r="1986" spans="1:6" ht="12.75">
      <c r="A1986" s="147">
        <v>250101</v>
      </c>
      <c r="B1986" s="148" t="s">
        <v>1991</v>
      </c>
      <c r="C1986" s="149" t="s">
        <v>88</v>
      </c>
      <c r="D1986" s="150">
        <v>0</v>
      </c>
      <c r="E1986" s="151">
        <v>87.54</v>
      </c>
      <c r="F1986" s="151">
        <v>87.54</v>
      </c>
    </row>
    <row r="1987" spans="1:6" ht="12.75">
      <c r="A1987" s="147">
        <v>250102</v>
      </c>
      <c r="B1987" s="148" t="s">
        <v>1992</v>
      </c>
      <c r="C1987" s="149" t="s">
        <v>88</v>
      </c>
      <c r="D1987" s="150">
        <v>0</v>
      </c>
      <c r="E1987" s="151">
        <v>27.26</v>
      </c>
      <c r="F1987" s="151">
        <v>27.26</v>
      </c>
    </row>
    <row r="1988" spans="1:6" ht="18">
      <c r="A1988" s="142" t="s">
        <v>27</v>
      </c>
      <c r="B1988" s="142" t="s">
        <v>28</v>
      </c>
      <c r="C1988" s="143" t="s">
        <v>29</v>
      </c>
      <c r="D1988" s="144" t="s">
        <v>30</v>
      </c>
      <c r="E1988" s="145" t="s">
        <v>31</v>
      </c>
      <c r="F1988" s="145" t="s">
        <v>32</v>
      </c>
    </row>
    <row r="1989" spans="1:6" ht="12.75">
      <c r="A1989" s="147">
        <v>250103</v>
      </c>
      <c r="B1989" s="148" t="s">
        <v>1993</v>
      </c>
      <c r="C1989" s="149" t="s">
        <v>88</v>
      </c>
      <c r="D1989" s="150">
        <v>0</v>
      </c>
      <c r="E1989" s="151">
        <v>16.04</v>
      </c>
      <c r="F1989" s="151">
        <v>16.04</v>
      </c>
    </row>
    <row r="1990" spans="1:6" ht="12.75" customHeight="1">
      <c r="A1990" s="147">
        <v>250104</v>
      </c>
      <c r="B1990" s="148" t="s">
        <v>1994</v>
      </c>
      <c r="C1990" s="149" t="s">
        <v>88</v>
      </c>
      <c r="D1990" s="150">
        <v>0</v>
      </c>
      <c r="E1990" s="151">
        <v>5.54</v>
      </c>
      <c r="F1990" s="151">
        <v>5.54</v>
      </c>
    </row>
    <row r="1991" spans="1:6" ht="12.75">
      <c r="A1991" s="147">
        <v>250105</v>
      </c>
      <c r="B1991" s="148" t="s">
        <v>1995</v>
      </c>
      <c r="C1991" s="149" t="s">
        <v>88</v>
      </c>
      <c r="D1991" s="150">
        <v>0</v>
      </c>
      <c r="E1991" s="151">
        <v>11.45</v>
      </c>
      <c r="F1991" s="151">
        <v>11.45</v>
      </c>
    </row>
    <row r="1992" spans="1:6" ht="12.75">
      <c r="A1992" s="147">
        <v>250109</v>
      </c>
      <c r="B1992" s="148" t="s">
        <v>1996</v>
      </c>
      <c r="C1992" s="149" t="s">
        <v>88</v>
      </c>
      <c r="D1992" s="150">
        <v>0</v>
      </c>
      <c r="E1992" s="151">
        <v>11.45</v>
      </c>
      <c r="F1992" s="151">
        <v>11.45</v>
      </c>
    </row>
    <row r="1993" spans="1:6" ht="12.75">
      <c r="A1993" s="147">
        <v>250110</v>
      </c>
      <c r="B1993" s="148" t="s">
        <v>1997</v>
      </c>
      <c r="C1993" s="149" t="s">
        <v>88</v>
      </c>
      <c r="D1993" s="150">
        <v>0</v>
      </c>
      <c r="E1993" s="151">
        <v>8.18</v>
      </c>
      <c r="F1993" s="151">
        <v>8.18</v>
      </c>
    </row>
    <row r="1994" spans="1:6" ht="12.75">
      <c r="A1994" s="147">
        <v>250111</v>
      </c>
      <c r="B1994" s="148" t="s">
        <v>1998</v>
      </c>
      <c r="C1994" s="149" t="s">
        <v>88</v>
      </c>
      <c r="D1994" s="150">
        <v>0</v>
      </c>
      <c r="E1994" s="151">
        <v>6.74</v>
      </c>
      <c r="F1994" s="151">
        <v>6.74</v>
      </c>
    </row>
    <row r="1995" spans="1:6" ht="12.75">
      <c r="A1995" s="147">
        <v>250112</v>
      </c>
      <c r="B1995" s="148" t="s">
        <v>1999</v>
      </c>
      <c r="C1995" s="149" t="s">
        <v>88</v>
      </c>
      <c r="D1995" s="150">
        <v>0</v>
      </c>
      <c r="E1995" s="151">
        <v>13.26</v>
      </c>
      <c r="F1995" s="151">
        <v>13.26</v>
      </c>
    </row>
    <row r="1996" spans="1:6" ht="12.75">
      <c r="A1996" s="146">
        <v>188</v>
      </c>
      <c r="B1996" s="218" t="s">
        <v>2000</v>
      </c>
      <c r="C1996" s="219"/>
      <c r="D1996" s="219"/>
      <c r="E1996" s="219"/>
      <c r="F1996" s="220"/>
    </row>
    <row r="1997" spans="1:6" ht="12.75">
      <c r="A1997" s="147">
        <v>260000</v>
      </c>
      <c r="B1997" s="148" t="s">
        <v>2001</v>
      </c>
      <c r="C1997" s="154"/>
      <c r="D1997" s="150">
        <v>0</v>
      </c>
      <c r="E1997" s="151">
        <v>0</v>
      </c>
      <c r="F1997" s="151">
        <v>0</v>
      </c>
    </row>
    <row r="1998" spans="1:6" ht="12.75">
      <c r="A1998" s="147">
        <v>260101</v>
      </c>
      <c r="B1998" s="148" t="s">
        <v>2002</v>
      </c>
      <c r="C1998" s="149" t="s">
        <v>35</v>
      </c>
      <c r="D1998" s="150">
        <v>0</v>
      </c>
      <c r="E1998" s="151">
        <v>2.04</v>
      </c>
      <c r="F1998" s="151">
        <v>2.04</v>
      </c>
    </row>
    <row r="1999" spans="1:6" ht="12.75">
      <c r="A1999" s="147">
        <v>260102</v>
      </c>
      <c r="B1999" s="148" t="s">
        <v>2003</v>
      </c>
      <c r="C1999" s="149" t="s">
        <v>35</v>
      </c>
      <c r="D1999" s="150">
        <v>0</v>
      </c>
      <c r="E1999" s="151">
        <v>3.05</v>
      </c>
      <c r="F1999" s="151">
        <v>3.05</v>
      </c>
    </row>
    <row r="2000" spans="1:6" ht="12.75">
      <c r="A2000" s="147">
        <v>260103</v>
      </c>
      <c r="B2000" s="148" t="s">
        <v>2004</v>
      </c>
      <c r="C2000" s="149" t="s">
        <v>35</v>
      </c>
      <c r="D2000" s="150">
        <v>0.02</v>
      </c>
      <c r="E2000" s="151">
        <v>1.83</v>
      </c>
      <c r="F2000" s="151">
        <v>1.85</v>
      </c>
    </row>
    <row r="2001" spans="1:6" ht="12.75">
      <c r="A2001" s="147">
        <v>260104</v>
      </c>
      <c r="B2001" s="148" t="s">
        <v>2005</v>
      </c>
      <c r="C2001" s="149" t="s">
        <v>35</v>
      </c>
      <c r="D2001" s="150">
        <v>0</v>
      </c>
      <c r="E2001" s="151">
        <v>4.07</v>
      </c>
      <c r="F2001" s="151">
        <v>4.07</v>
      </c>
    </row>
    <row r="2002" spans="1:6" ht="12.75">
      <c r="A2002" s="147">
        <v>260105</v>
      </c>
      <c r="B2002" s="148" t="s">
        <v>2006</v>
      </c>
      <c r="C2002" s="149" t="s">
        <v>35</v>
      </c>
      <c r="D2002" s="150">
        <v>0.69</v>
      </c>
      <c r="E2002" s="151">
        <v>5.09</v>
      </c>
      <c r="F2002" s="151">
        <v>5.78</v>
      </c>
    </row>
    <row r="2003" spans="1:6" ht="12.75">
      <c r="A2003" s="147">
        <v>260201</v>
      </c>
      <c r="B2003" s="148" t="s">
        <v>2007</v>
      </c>
      <c r="C2003" s="149" t="s">
        <v>35</v>
      </c>
      <c r="D2003" s="150">
        <v>0.63</v>
      </c>
      <c r="E2003" s="151">
        <v>1.29</v>
      </c>
      <c r="F2003" s="151">
        <v>1.92</v>
      </c>
    </row>
    <row r="2004" spans="1:6" ht="12.75">
      <c r="A2004" s="147">
        <v>260202</v>
      </c>
      <c r="B2004" s="148" t="s">
        <v>2008</v>
      </c>
      <c r="C2004" s="149" t="s">
        <v>35</v>
      </c>
      <c r="D2004" s="150">
        <v>0.38</v>
      </c>
      <c r="E2004" s="151">
        <v>0.96</v>
      </c>
      <c r="F2004" s="151">
        <v>1.34</v>
      </c>
    </row>
    <row r="2005" spans="1:6" ht="12.75">
      <c r="A2005" s="147">
        <v>260204</v>
      </c>
      <c r="B2005" s="148" t="s">
        <v>2009</v>
      </c>
      <c r="C2005" s="149" t="s">
        <v>35</v>
      </c>
      <c r="D2005" s="150">
        <v>0.38</v>
      </c>
      <c r="E2005" s="151">
        <v>2.1</v>
      </c>
      <c r="F2005" s="151">
        <v>2.48</v>
      </c>
    </row>
    <row r="2006" spans="1:6" ht="12.75">
      <c r="A2006" s="147">
        <v>260601</v>
      </c>
      <c r="B2006" s="148" t="s">
        <v>2010</v>
      </c>
      <c r="C2006" s="149" t="s">
        <v>35</v>
      </c>
      <c r="D2006" s="150">
        <v>3.7</v>
      </c>
      <c r="E2006" s="151">
        <v>4.65</v>
      </c>
      <c r="F2006" s="151">
        <v>8.35</v>
      </c>
    </row>
    <row r="2007" spans="1:6" ht="12.75">
      <c r="A2007" s="147">
        <v>260801</v>
      </c>
      <c r="B2007" s="148" t="s">
        <v>2011</v>
      </c>
      <c r="C2007" s="149" t="s">
        <v>35</v>
      </c>
      <c r="D2007" s="150">
        <v>2.21</v>
      </c>
      <c r="E2007" s="151">
        <v>1.86</v>
      </c>
      <c r="F2007" s="151">
        <v>4.07</v>
      </c>
    </row>
    <row r="2008" spans="1:6" ht="12.75">
      <c r="A2008" s="147">
        <v>260901</v>
      </c>
      <c r="B2008" s="148" t="s">
        <v>2012</v>
      </c>
      <c r="C2008" s="149" t="s">
        <v>35</v>
      </c>
      <c r="D2008" s="150">
        <v>3.39</v>
      </c>
      <c r="E2008" s="151">
        <v>4.32</v>
      </c>
      <c r="F2008" s="151">
        <v>7.71</v>
      </c>
    </row>
    <row r="2009" spans="1:6" ht="12.75">
      <c r="A2009" s="147">
        <v>260902</v>
      </c>
      <c r="B2009" s="148" t="s">
        <v>2013</v>
      </c>
      <c r="C2009" s="149" t="s">
        <v>35</v>
      </c>
      <c r="D2009" s="150">
        <v>3.67</v>
      </c>
      <c r="E2009" s="151">
        <v>3.42</v>
      </c>
      <c r="F2009" s="151">
        <v>7.09</v>
      </c>
    </row>
    <row r="2010" spans="1:6" ht="12.75">
      <c r="A2010" s="147">
        <v>260909</v>
      </c>
      <c r="B2010" s="148" t="s">
        <v>2014</v>
      </c>
      <c r="C2010" s="149" t="s">
        <v>35</v>
      </c>
      <c r="D2010" s="150">
        <v>4.15</v>
      </c>
      <c r="E2010" s="151">
        <v>5.78</v>
      </c>
      <c r="F2010" s="151">
        <v>9.93</v>
      </c>
    </row>
    <row r="2011" spans="1:6" ht="12.75">
      <c r="A2011" s="147">
        <v>261000</v>
      </c>
      <c r="B2011" s="148" t="s">
        <v>2015</v>
      </c>
      <c r="C2011" s="149" t="s">
        <v>35</v>
      </c>
      <c r="D2011" s="150">
        <v>3.17</v>
      </c>
      <c r="E2011" s="151">
        <v>5.15</v>
      </c>
      <c r="F2011" s="151">
        <v>8.32</v>
      </c>
    </row>
    <row r="2012" spans="1:6" ht="12.75">
      <c r="A2012" s="147">
        <v>261001</v>
      </c>
      <c r="B2012" s="148" t="s">
        <v>2016</v>
      </c>
      <c r="C2012" s="149" t="s">
        <v>35</v>
      </c>
      <c r="D2012" s="150">
        <v>2.52</v>
      </c>
      <c r="E2012" s="151">
        <v>5.12</v>
      </c>
      <c r="F2012" s="151">
        <v>7.64</v>
      </c>
    </row>
    <row r="2013" spans="1:6" ht="12.75">
      <c r="A2013" s="147">
        <v>261002</v>
      </c>
      <c r="B2013" s="148" t="s">
        <v>2017</v>
      </c>
      <c r="C2013" s="149" t="s">
        <v>35</v>
      </c>
      <c r="D2013" s="150">
        <v>7.81</v>
      </c>
      <c r="E2013" s="151">
        <v>9.31</v>
      </c>
      <c r="F2013" s="151">
        <v>17.12</v>
      </c>
    </row>
    <row r="2014" spans="1:6" ht="12.75">
      <c r="A2014" s="147">
        <v>261003</v>
      </c>
      <c r="B2014" s="148" t="s">
        <v>2018</v>
      </c>
      <c r="C2014" s="149" t="s">
        <v>35</v>
      </c>
      <c r="D2014" s="150">
        <v>15.34</v>
      </c>
      <c r="E2014" s="151">
        <v>7.54</v>
      </c>
      <c r="F2014" s="151">
        <v>22.88</v>
      </c>
    </row>
    <row r="2015" spans="1:6" ht="12.75">
      <c r="A2015" s="147">
        <v>261005</v>
      </c>
      <c r="B2015" s="148" t="s">
        <v>2019</v>
      </c>
      <c r="C2015" s="149" t="s">
        <v>35</v>
      </c>
      <c r="D2015" s="150">
        <v>0.65</v>
      </c>
      <c r="E2015" s="151">
        <v>0.63</v>
      </c>
      <c r="F2015" s="151">
        <v>1.28</v>
      </c>
    </row>
    <row r="2016" spans="1:6" ht="12.75">
      <c r="A2016" s="147">
        <v>261006</v>
      </c>
      <c r="B2016" s="148" t="s">
        <v>2020</v>
      </c>
      <c r="C2016" s="149" t="s">
        <v>35</v>
      </c>
      <c r="D2016" s="150">
        <v>1.68</v>
      </c>
      <c r="E2016" s="151">
        <v>2.98</v>
      </c>
      <c r="F2016" s="151">
        <v>4.66</v>
      </c>
    </row>
    <row r="2017" spans="1:6" ht="12.75">
      <c r="A2017" s="147">
        <v>261008</v>
      </c>
      <c r="B2017" s="148" t="s">
        <v>2021</v>
      </c>
      <c r="C2017" s="149" t="s">
        <v>35</v>
      </c>
      <c r="D2017" s="150">
        <v>1.24</v>
      </c>
      <c r="E2017" s="151">
        <v>6.22</v>
      </c>
      <c r="F2017" s="151">
        <v>7.46</v>
      </c>
    </row>
    <row r="2018" spans="1:6" ht="12.75">
      <c r="A2018" s="147">
        <v>261009</v>
      </c>
      <c r="B2018" s="148" t="s">
        <v>2022</v>
      </c>
      <c r="C2018" s="149" t="s">
        <v>35</v>
      </c>
      <c r="D2018" s="150">
        <v>3.83</v>
      </c>
      <c r="E2018" s="151">
        <v>2.56</v>
      </c>
      <c r="F2018" s="151">
        <v>6.39</v>
      </c>
    </row>
    <row r="2019" spans="1:6" ht="12.75">
      <c r="A2019" s="147">
        <v>261010</v>
      </c>
      <c r="B2019" s="148" t="s">
        <v>2023</v>
      </c>
      <c r="C2019" s="149" t="s">
        <v>35</v>
      </c>
      <c r="D2019" s="150">
        <v>1</v>
      </c>
      <c r="E2019" s="151">
        <v>3.44</v>
      </c>
      <c r="F2019" s="151">
        <v>4.44</v>
      </c>
    </row>
    <row r="2020" spans="1:6" ht="12.75">
      <c r="A2020" s="147">
        <v>261090</v>
      </c>
      <c r="B2020" s="148" t="s">
        <v>2024</v>
      </c>
      <c r="C2020" s="149" t="s">
        <v>35</v>
      </c>
      <c r="D2020" s="150">
        <v>2.18</v>
      </c>
      <c r="E2020" s="151">
        <v>4.32</v>
      </c>
      <c r="F2020" s="151">
        <v>6.5</v>
      </c>
    </row>
    <row r="2021" spans="1:6" ht="12.75">
      <c r="A2021" s="147">
        <v>261300</v>
      </c>
      <c r="B2021" s="148" t="s">
        <v>2025</v>
      </c>
      <c r="C2021" s="149" t="s">
        <v>35</v>
      </c>
      <c r="D2021" s="150">
        <v>1.37</v>
      </c>
      <c r="E2021" s="151">
        <v>6.32</v>
      </c>
      <c r="F2021" s="151">
        <v>7.69</v>
      </c>
    </row>
    <row r="2022" spans="1:6" ht="12.75">
      <c r="A2022" s="147">
        <v>261301</v>
      </c>
      <c r="B2022" s="148" t="s">
        <v>2026</v>
      </c>
      <c r="C2022" s="149" t="s">
        <v>35</v>
      </c>
      <c r="D2022" s="150">
        <v>0.89</v>
      </c>
      <c r="E2022" s="151">
        <v>4.38</v>
      </c>
      <c r="F2022" s="151">
        <v>5.27</v>
      </c>
    </row>
    <row r="2023" spans="1:6" ht="12.75">
      <c r="A2023" s="147">
        <v>261302</v>
      </c>
      <c r="B2023" s="148" t="s">
        <v>2027</v>
      </c>
      <c r="C2023" s="149" t="s">
        <v>35</v>
      </c>
      <c r="D2023" s="150">
        <v>2.17</v>
      </c>
      <c r="E2023" s="151">
        <v>4.32</v>
      </c>
      <c r="F2023" s="151">
        <v>6.49</v>
      </c>
    </row>
    <row r="2024" spans="1:6" ht="12.75">
      <c r="A2024" s="147">
        <v>261303</v>
      </c>
      <c r="B2024" s="148" t="s">
        <v>2028</v>
      </c>
      <c r="C2024" s="149" t="s">
        <v>35</v>
      </c>
      <c r="D2024" s="150">
        <v>2.85</v>
      </c>
      <c r="E2024" s="151">
        <v>5.12</v>
      </c>
      <c r="F2024" s="151">
        <v>7.97</v>
      </c>
    </row>
    <row r="2025" spans="1:6" ht="12.75">
      <c r="A2025" s="147">
        <v>261304</v>
      </c>
      <c r="B2025" s="148" t="s">
        <v>2029</v>
      </c>
      <c r="C2025" s="149" t="s">
        <v>35</v>
      </c>
      <c r="D2025" s="150">
        <v>2.49</v>
      </c>
      <c r="E2025" s="151">
        <v>7.54</v>
      </c>
      <c r="F2025" s="151">
        <v>10.03</v>
      </c>
    </row>
    <row r="2026" spans="1:6" ht="12.75">
      <c r="A2026" s="147">
        <v>261305</v>
      </c>
      <c r="B2026" s="148" t="s">
        <v>2030</v>
      </c>
      <c r="C2026" s="149" t="s">
        <v>35</v>
      </c>
      <c r="D2026" s="150">
        <v>1.6</v>
      </c>
      <c r="E2026" s="151">
        <v>5.24</v>
      </c>
      <c r="F2026" s="151">
        <v>6.84</v>
      </c>
    </row>
    <row r="2027" spans="1:6" ht="12.75">
      <c r="A2027" s="147">
        <v>261306</v>
      </c>
      <c r="B2027" s="148" t="s">
        <v>2031</v>
      </c>
      <c r="C2027" s="149" t="s">
        <v>35</v>
      </c>
      <c r="D2027" s="150">
        <v>1.03</v>
      </c>
      <c r="E2027" s="151">
        <v>2.27</v>
      </c>
      <c r="F2027" s="151">
        <v>3.3</v>
      </c>
    </row>
    <row r="2028" spans="1:6" ht="12.75">
      <c r="A2028" s="147">
        <v>261307</v>
      </c>
      <c r="B2028" s="148" t="s">
        <v>2032</v>
      </c>
      <c r="C2028" s="149" t="s">
        <v>35</v>
      </c>
      <c r="D2028" s="150">
        <v>1.72</v>
      </c>
      <c r="E2028" s="151">
        <v>3.69</v>
      </c>
      <c r="F2028" s="151">
        <v>5.41</v>
      </c>
    </row>
    <row r="2029" spans="1:6" ht="12.75">
      <c r="A2029" s="147">
        <v>261308</v>
      </c>
      <c r="B2029" s="148" t="s">
        <v>2033</v>
      </c>
      <c r="C2029" s="149" t="s">
        <v>35</v>
      </c>
      <c r="D2029" s="150">
        <v>2.4</v>
      </c>
      <c r="E2029" s="151">
        <v>4.41</v>
      </c>
      <c r="F2029" s="151">
        <v>6.81</v>
      </c>
    </row>
    <row r="2030" spans="1:6" ht="12.75">
      <c r="A2030" s="147">
        <v>261401</v>
      </c>
      <c r="B2030" s="148" t="s">
        <v>2034</v>
      </c>
      <c r="C2030" s="149" t="s">
        <v>35</v>
      </c>
      <c r="D2030" s="150">
        <v>4.09</v>
      </c>
      <c r="E2030" s="151">
        <v>7.54</v>
      </c>
      <c r="F2030" s="151">
        <v>11.63</v>
      </c>
    </row>
    <row r="2031" spans="1:6" ht="12.75">
      <c r="A2031" s="147">
        <v>261501</v>
      </c>
      <c r="B2031" s="148" t="s">
        <v>2035</v>
      </c>
      <c r="C2031" s="149" t="s">
        <v>35</v>
      </c>
      <c r="D2031" s="150">
        <v>3.27</v>
      </c>
      <c r="E2031" s="151">
        <v>7.54</v>
      </c>
      <c r="F2031" s="151">
        <v>10.81</v>
      </c>
    </row>
    <row r="2032" spans="1:6" ht="12.75">
      <c r="A2032" s="147">
        <v>261502</v>
      </c>
      <c r="B2032" s="148" t="s">
        <v>2036</v>
      </c>
      <c r="C2032" s="149" t="s">
        <v>35</v>
      </c>
      <c r="D2032" s="150">
        <v>2.16</v>
      </c>
      <c r="E2032" s="151">
        <v>9.66</v>
      </c>
      <c r="F2032" s="151">
        <v>11.82</v>
      </c>
    </row>
    <row r="2033" spans="1:6" ht="12.75">
      <c r="A2033" s="147">
        <v>261503</v>
      </c>
      <c r="B2033" s="148" t="s">
        <v>2037</v>
      </c>
      <c r="C2033" s="149" t="s">
        <v>35</v>
      </c>
      <c r="D2033" s="150">
        <v>2.15</v>
      </c>
      <c r="E2033" s="151">
        <v>8.31</v>
      </c>
      <c r="F2033" s="151">
        <v>10.46</v>
      </c>
    </row>
    <row r="2034" spans="1:6" ht="12.75">
      <c r="A2034" s="147">
        <v>261504</v>
      </c>
      <c r="B2034" s="148" t="s">
        <v>2038</v>
      </c>
      <c r="C2034" s="149" t="s">
        <v>35</v>
      </c>
      <c r="D2034" s="150">
        <v>1.12</v>
      </c>
      <c r="E2034" s="151">
        <v>6.22</v>
      </c>
      <c r="F2034" s="151">
        <v>7.34</v>
      </c>
    </row>
    <row r="2035" spans="1:6" ht="12.75">
      <c r="A2035" s="147">
        <v>261548</v>
      </c>
      <c r="B2035" s="148" t="s">
        <v>2039</v>
      </c>
      <c r="C2035" s="149" t="s">
        <v>35</v>
      </c>
      <c r="D2035" s="150">
        <v>1.8</v>
      </c>
      <c r="E2035" s="151">
        <v>3.41</v>
      </c>
      <c r="F2035" s="151">
        <v>5.21</v>
      </c>
    </row>
    <row r="2036" spans="1:6" ht="12.75">
      <c r="A2036" s="147">
        <v>261550</v>
      </c>
      <c r="B2036" s="148" t="s">
        <v>2040</v>
      </c>
      <c r="C2036" s="149" t="s">
        <v>35</v>
      </c>
      <c r="D2036" s="150">
        <v>3.62</v>
      </c>
      <c r="E2036" s="151">
        <v>5.78</v>
      </c>
      <c r="F2036" s="151">
        <v>9.4</v>
      </c>
    </row>
    <row r="2037" spans="1:6" ht="12.75">
      <c r="A2037" s="147">
        <v>261560</v>
      </c>
      <c r="B2037" s="148" t="s">
        <v>2041</v>
      </c>
      <c r="C2037" s="149" t="s">
        <v>35</v>
      </c>
      <c r="D2037" s="150">
        <v>4.29</v>
      </c>
      <c r="E2037" s="151">
        <v>9.66</v>
      </c>
      <c r="F2037" s="151">
        <v>13.95</v>
      </c>
    </row>
    <row r="2038" spans="1:6" ht="12.75">
      <c r="A2038" s="147">
        <v>261602</v>
      </c>
      <c r="B2038" s="148" t="s">
        <v>2042</v>
      </c>
      <c r="C2038" s="149" t="s">
        <v>35</v>
      </c>
      <c r="D2038" s="150">
        <v>3.25</v>
      </c>
      <c r="E2038" s="151">
        <v>9.66</v>
      </c>
      <c r="F2038" s="151">
        <v>12.91</v>
      </c>
    </row>
    <row r="2039" spans="1:6" ht="12.75">
      <c r="A2039" s="147">
        <v>261603</v>
      </c>
      <c r="B2039" s="148" t="s">
        <v>2043</v>
      </c>
      <c r="C2039" s="149" t="s">
        <v>35</v>
      </c>
      <c r="D2039" s="150">
        <v>2.23</v>
      </c>
      <c r="E2039" s="151">
        <v>9.66</v>
      </c>
      <c r="F2039" s="151">
        <v>11.89</v>
      </c>
    </row>
    <row r="2040" spans="1:6" ht="12.75">
      <c r="A2040" s="147">
        <v>261604</v>
      </c>
      <c r="B2040" s="148" t="s">
        <v>2044</v>
      </c>
      <c r="C2040" s="149" t="s">
        <v>35</v>
      </c>
      <c r="D2040" s="150">
        <v>1.96</v>
      </c>
      <c r="E2040" s="151">
        <v>2.45</v>
      </c>
      <c r="F2040" s="151">
        <v>4.41</v>
      </c>
    </row>
    <row r="2041" spans="1:6" ht="12.75">
      <c r="A2041" s="147">
        <v>261605</v>
      </c>
      <c r="B2041" s="148" t="s">
        <v>2045</v>
      </c>
      <c r="C2041" s="149" t="s">
        <v>43</v>
      </c>
      <c r="D2041" s="150">
        <v>59.3</v>
      </c>
      <c r="E2041" s="151">
        <v>103.86</v>
      </c>
      <c r="F2041" s="151">
        <v>163.16</v>
      </c>
    </row>
    <row r="2042" spans="1:6" ht="12.75">
      <c r="A2042" s="147">
        <v>261607</v>
      </c>
      <c r="B2042" s="148" t="s">
        <v>2046</v>
      </c>
      <c r="C2042" s="149" t="s">
        <v>35</v>
      </c>
      <c r="D2042" s="150">
        <v>2.47</v>
      </c>
      <c r="E2042" s="151">
        <v>28.52</v>
      </c>
      <c r="F2042" s="151">
        <v>30.99</v>
      </c>
    </row>
    <row r="2043" spans="1:6" ht="12.75">
      <c r="A2043" s="147">
        <v>261608</v>
      </c>
      <c r="B2043" s="148" t="s">
        <v>2047</v>
      </c>
      <c r="C2043" s="149" t="s">
        <v>35</v>
      </c>
      <c r="D2043" s="150">
        <v>3.69</v>
      </c>
      <c r="E2043" s="151">
        <v>11.2</v>
      </c>
      <c r="F2043" s="151">
        <v>14.89</v>
      </c>
    </row>
    <row r="2044" spans="1:6" ht="12.75">
      <c r="A2044" s="147">
        <v>261609</v>
      </c>
      <c r="B2044" s="148" t="s">
        <v>2048</v>
      </c>
      <c r="C2044" s="149" t="s">
        <v>35</v>
      </c>
      <c r="D2044" s="150">
        <v>4.63</v>
      </c>
      <c r="E2044" s="151">
        <v>2.56</v>
      </c>
      <c r="F2044" s="151">
        <v>7.19</v>
      </c>
    </row>
    <row r="2045" spans="1:6" ht="12.75">
      <c r="A2045" s="147">
        <v>261610</v>
      </c>
      <c r="B2045" s="148" t="s">
        <v>2049</v>
      </c>
      <c r="C2045" s="149" t="s">
        <v>35</v>
      </c>
      <c r="D2045" s="150">
        <v>2.97</v>
      </c>
      <c r="E2045" s="151">
        <v>1.54</v>
      </c>
      <c r="F2045" s="151">
        <v>4.51</v>
      </c>
    </row>
    <row r="2046" spans="1:6" ht="12.75">
      <c r="A2046" s="147">
        <v>261611</v>
      </c>
      <c r="B2046" s="148" t="s">
        <v>2050</v>
      </c>
      <c r="C2046" s="149" t="s">
        <v>35</v>
      </c>
      <c r="D2046" s="150">
        <v>4.89</v>
      </c>
      <c r="E2046" s="151">
        <v>2.56</v>
      </c>
      <c r="F2046" s="151">
        <v>7.45</v>
      </c>
    </row>
    <row r="2047" spans="1:6" ht="12.75">
      <c r="A2047" s="147">
        <v>261620</v>
      </c>
      <c r="B2047" s="148" t="s">
        <v>2051</v>
      </c>
      <c r="C2047" s="149" t="s">
        <v>35</v>
      </c>
      <c r="D2047" s="150">
        <v>1.38</v>
      </c>
      <c r="E2047" s="151">
        <v>85.16</v>
      </c>
      <c r="F2047" s="151">
        <v>86.54</v>
      </c>
    </row>
    <row r="2048" spans="1:6" ht="12.75">
      <c r="A2048" s="147">
        <v>261623</v>
      </c>
      <c r="B2048" s="148" t="s">
        <v>2052</v>
      </c>
      <c r="C2048" s="149" t="s">
        <v>35</v>
      </c>
      <c r="D2048" s="150">
        <v>2.07</v>
      </c>
      <c r="E2048" s="151">
        <v>196.86</v>
      </c>
      <c r="F2048" s="151">
        <v>198.93</v>
      </c>
    </row>
    <row r="2049" spans="1:6" ht="12.75">
      <c r="A2049" s="147">
        <v>261700</v>
      </c>
      <c r="B2049" s="148" t="s">
        <v>2053</v>
      </c>
      <c r="C2049" s="149" t="s">
        <v>63</v>
      </c>
      <c r="D2049" s="150">
        <v>0.97</v>
      </c>
      <c r="E2049" s="151">
        <v>6.52</v>
      </c>
      <c r="F2049" s="151">
        <v>7.49</v>
      </c>
    </row>
    <row r="2050" spans="1:6" ht="12.75">
      <c r="A2050" s="147">
        <v>261701</v>
      </c>
      <c r="B2050" s="148" t="s">
        <v>2054</v>
      </c>
      <c r="C2050" s="149" t="s">
        <v>63</v>
      </c>
      <c r="D2050" s="150">
        <v>1.2</v>
      </c>
      <c r="E2050" s="151">
        <v>6.52</v>
      </c>
      <c r="F2050" s="151">
        <v>7.72</v>
      </c>
    </row>
    <row r="2051" spans="1:6" ht="12.75">
      <c r="A2051" s="147">
        <v>261703</v>
      </c>
      <c r="B2051" s="148" t="s">
        <v>2055</v>
      </c>
      <c r="C2051" s="149" t="s">
        <v>35</v>
      </c>
      <c r="D2051" s="150">
        <v>1.68</v>
      </c>
      <c r="E2051" s="151">
        <v>5.78</v>
      </c>
      <c r="F2051" s="151">
        <v>7.46</v>
      </c>
    </row>
    <row r="2052" spans="1:6" ht="12.75">
      <c r="A2052" s="146">
        <v>189</v>
      </c>
      <c r="B2052" s="218" t="s">
        <v>2056</v>
      </c>
      <c r="C2052" s="219"/>
      <c r="D2052" s="219"/>
      <c r="E2052" s="219"/>
      <c r="F2052" s="220"/>
    </row>
    <row r="2053" spans="1:6" ht="12.75">
      <c r="A2053" s="147">
        <v>270000</v>
      </c>
      <c r="B2053" s="148" t="s">
        <v>2057</v>
      </c>
      <c r="C2053" s="154"/>
      <c r="D2053" s="150">
        <v>0</v>
      </c>
      <c r="E2053" s="151">
        <v>0</v>
      </c>
      <c r="F2053" s="151">
        <v>0</v>
      </c>
    </row>
    <row r="2054" spans="1:6" ht="12.75">
      <c r="A2054" s="147">
        <v>270105</v>
      </c>
      <c r="B2054" s="148" t="s">
        <v>2058</v>
      </c>
      <c r="C2054" s="149" t="s">
        <v>35</v>
      </c>
      <c r="D2054" s="150">
        <v>7</v>
      </c>
      <c r="E2054" s="151">
        <v>0</v>
      </c>
      <c r="F2054" s="151">
        <v>7</v>
      </c>
    </row>
    <row r="2055" spans="1:6" ht="12.75">
      <c r="A2055" s="147">
        <v>270202</v>
      </c>
      <c r="B2055" s="148" t="s">
        <v>2059</v>
      </c>
      <c r="C2055" s="149" t="s">
        <v>35</v>
      </c>
      <c r="D2055" s="150">
        <v>1.3</v>
      </c>
      <c r="E2055" s="151">
        <v>7.06</v>
      </c>
      <c r="F2055" s="151">
        <v>8.36</v>
      </c>
    </row>
    <row r="2056" spans="1:6" ht="18">
      <c r="A2056" s="147">
        <v>270205</v>
      </c>
      <c r="B2056" s="148" t="s">
        <v>2060</v>
      </c>
      <c r="C2056" s="149" t="s">
        <v>43</v>
      </c>
      <c r="D2056" s="150">
        <v>92.08</v>
      </c>
      <c r="E2056" s="151">
        <v>28.52</v>
      </c>
      <c r="F2056" s="151">
        <v>120.6</v>
      </c>
    </row>
    <row r="2057" spans="1:6" ht="12.75">
      <c r="A2057" s="147">
        <v>270206</v>
      </c>
      <c r="B2057" s="148" t="s">
        <v>2061</v>
      </c>
      <c r="C2057" s="149" t="s">
        <v>35</v>
      </c>
      <c r="D2057" s="150">
        <v>0.63</v>
      </c>
      <c r="E2057" s="151">
        <v>0.76</v>
      </c>
      <c r="F2057" s="151">
        <v>1.39</v>
      </c>
    </row>
    <row r="2058" spans="1:6" ht="19.5" customHeight="1">
      <c r="A2058" s="147">
        <v>270207</v>
      </c>
      <c r="B2058" s="148" t="s">
        <v>2062</v>
      </c>
      <c r="C2058" s="149" t="s">
        <v>35</v>
      </c>
      <c r="D2058" s="150">
        <v>3.41</v>
      </c>
      <c r="E2058" s="151">
        <v>5.32</v>
      </c>
      <c r="F2058" s="151">
        <v>8.73</v>
      </c>
    </row>
    <row r="2059" spans="1:6" ht="18">
      <c r="A2059" s="147">
        <v>270210</v>
      </c>
      <c r="B2059" s="148" t="s">
        <v>2063</v>
      </c>
      <c r="C2059" s="149" t="s">
        <v>35</v>
      </c>
      <c r="D2059" s="150">
        <v>4.57</v>
      </c>
      <c r="E2059" s="151">
        <v>4.79</v>
      </c>
      <c r="F2059" s="151">
        <v>9.36</v>
      </c>
    </row>
    <row r="2060" spans="1:6" ht="12.75" customHeight="1">
      <c r="A2060" s="142" t="s">
        <v>27</v>
      </c>
      <c r="B2060" s="142" t="s">
        <v>28</v>
      </c>
      <c r="C2060" s="143" t="s">
        <v>29</v>
      </c>
      <c r="D2060" s="144" t="s">
        <v>30</v>
      </c>
      <c r="E2060" s="145" t="s">
        <v>31</v>
      </c>
      <c r="F2060" s="145" t="s">
        <v>32</v>
      </c>
    </row>
    <row r="2061" spans="1:6" ht="27">
      <c r="A2061" s="147">
        <v>270211</v>
      </c>
      <c r="B2061" s="148" t="s">
        <v>2064</v>
      </c>
      <c r="C2061" s="149" t="s">
        <v>339</v>
      </c>
      <c r="D2061" s="150">
        <v>0.68</v>
      </c>
      <c r="E2061" s="151">
        <v>9.71</v>
      </c>
      <c r="F2061" s="151">
        <v>10.39</v>
      </c>
    </row>
    <row r="2062" spans="1:6" ht="27">
      <c r="A2062" s="147">
        <v>270212</v>
      </c>
      <c r="B2062" s="148" t="s">
        <v>2065</v>
      </c>
      <c r="C2062" s="149" t="s">
        <v>339</v>
      </c>
      <c r="D2062" s="150">
        <v>4.12</v>
      </c>
      <c r="E2062" s="151">
        <v>23.43</v>
      </c>
      <c r="F2062" s="151">
        <v>27.55</v>
      </c>
    </row>
    <row r="2063" spans="1:6" ht="27">
      <c r="A2063" s="147">
        <v>270213</v>
      </c>
      <c r="B2063" s="148" t="s">
        <v>2066</v>
      </c>
      <c r="C2063" s="149" t="s">
        <v>35</v>
      </c>
      <c r="D2063" s="150">
        <v>0.85</v>
      </c>
      <c r="E2063" s="151">
        <v>10.83</v>
      </c>
      <c r="F2063" s="151">
        <v>11.68</v>
      </c>
    </row>
    <row r="2064" spans="1:6" ht="18">
      <c r="A2064" s="147">
        <v>270215</v>
      </c>
      <c r="B2064" s="148" t="s">
        <v>2067</v>
      </c>
      <c r="C2064" s="149" t="s">
        <v>35</v>
      </c>
      <c r="D2064" s="150">
        <v>34.85</v>
      </c>
      <c r="E2064" s="151">
        <v>6.43</v>
      </c>
      <c r="F2064" s="151">
        <v>41.28</v>
      </c>
    </row>
    <row r="2065" spans="1:6" ht="12.75">
      <c r="A2065" s="147">
        <v>270230</v>
      </c>
      <c r="B2065" s="148" t="s">
        <v>2068</v>
      </c>
      <c r="C2065" s="149" t="s">
        <v>35</v>
      </c>
      <c r="D2065" s="150">
        <v>25.61</v>
      </c>
      <c r="E2065" s="151">
        <v>7.11</v>
      </c>
      <c r="F2065" s="151">
        <v>32.72</v>
      </c>
    </row>
    <row r="2066" spans="1:6" ht="12.75">
      <c r="A2066" s="147">
        <v>270232</v>
      </c>
      <c r="B2066" s="148" t="s">
        <v>2069</v>
      </c>
      <c r="C2066" s="149" t="s">
        <v>35</v>
      </c>
      <c r="D2066" s="150">
        <v>32.45</v>
      </c>
      <c r="E2066" s="151">
        <v>7.11</v>
      </c>
      <c r="F2066" s="151">
        <v>39.56</v>
      </c>
    </row>
    <row r="2067" spans="1:6" ht="12.75">
      <c r="A2067" s="147">
        <v>270234</v>
      </c>
      <c r="B2067" s="148" t="s">
        <v>2070</v>
      </c>
      <c r="C2067" s="149" t="s">
        <v>35</v>
      </c>
      <c r="D2067" s="150">
        <v>40.05</v>
      </c>
      <c r="E2067" s="151">
        <v>7.11</v>
      </c>
      <c r="F2067" s="151">
        <v>47.16</v>
      </c>
    </row>
    <row r="2068" spans="1:6" ht="12.75">
      <c r="A2068" s="147">
        <v>270236</v>
      </c>
      <c r="B2068" s="148" t="s">
        <v>2071</v>
      </c>
      <c r="C2068" s="149" t="s">
        <v>35</v>
      </c>
      <c r="D2068" s="150">
        <v>45.15</v>
      </c>
      <c r="E2068" s="151">
        <v>7.11</v>
      </c>
      <c r="F2068" s="151">
        <v>52.26</v>
      </c>
    </row>
    <row r="2069" spans="1:6" ht="18">
      <c r="A2069" s="147">
        <v>270310</v>
      </c>
      <c r="B2069" s="148" t="s">
        <v>2072</v>
      </c>
      <c r="C2069" s="149" t="s">
        <v>35</v>
      </c>
      <c r="D2069" s="150">
        <v>38.51</v>
      </c>
      <c r="E2069" s="151">
        <v>32.64</v>
      </c>
      <c r="F2069" s="151">
        <v>71.15</v>
      </c>
    </row>
    <row r="2070" spans="1:6" ht="18">
      <c r="A2070" s="147">
        <v>270312</v>
      </c>
      <c r="B2070" s="148" t="s">
        <v>2073</v>
      </c>
      <c r="C2070" s="149" t="s">
        <v>35</v>
      </c>
      <c r="D2070" s="150">
        <v>37.05</v>
      </c>
      <c r="E2070" s="151">
        <v>32.23</v>
      </c>
      <c r="F2070" s="151">
        <v>69.28</v>
      </c>
    </row>
    <row r="2071" spans="1:6" ht="18">
      <c r="A2071" s="147">
        <v>270314</v>
      </c>
      <c r="B2071" s="148" t="s">
        <v>2074</v>
      </c>
      <c r="C2071" s="149" t="s">
        <v>35</v>
      </c>
      <c r="D2071" s="150">
        <v>38.1</v>
      </c>
      <c r="E2071" s="151">
        <v>32.84</v>
      </c>
      <c r="F2071" s="151">
        <v>70.94</v>
      </c>
    </row>
    <row r="2072" spans="1:6" ht="12.75">
      <c r="A2072" s="147">
        <v>270501</v>
      </c>
      <c r="B2072" s="148" t="s">
        <v>2075</v>
      </c>
      <c r="C2072" s="149" t="s">
        <v>35</v>
      </c>
      <c r="D2072" s="150">
        <v>0.04</v>
      </c>
      <c r="E2072" s="151">
        <v>1.02</v>
      </c>
      <c r="F2072" s="151">
        <v>1.06</v>
      </c>
    </row>
    <row r="2073" spans="1:6" ht="12.75">
      <c r="A2073" s="147">
        <v>270502</v>
      </c>
      <c r="B2073" s="148" t="s">
        <v>2076</v>
      </c>
      <c r="C2073" s="149" t="s">
        <v>35</v>
      </c>
      <c r="D2073" s="150">
        <v>0.3</v>
      </c>
      <c r="E2073" s="151">
        <v>2.65</v>
      </c>
      <c r="F2073" s="151">
        <v>2.95</v>
      </c>
    </row>
    <row r="2074" spans="1:6" ht="12.75" customHeight="1">
      <c r="A2074" s="147">
        <v>270503</v>
      </c>
      <c r="B2074" s="148" t="s">
        <v>2077</v>
      </c>
      <c r="C2074" s="149" t="s">
        <v>35</v>
      </c>
      <c r="D2074" s="150">
        <v>38.65</v>
      </c>
      <c r="E2074" s="151">
        <v>7.11</v>
      </c>
      <c r="F2074" s="151">
        <v>45.76</v>
      </c>
    </row>
    <row r="2075" spans="1:6" ht="18">
      <c r="A2075" s="147">
        <v>270504</v>
      </c>
      <c r="B2075" s="148" t="s">
        <v>2078</v>
      </c>
      <c r="C2075" s="149" t="s">
        <v>35</v>
      </c>
      <c r="D2075" s="150">
        <v>31.65</v>
      </c>
      <c r="E2075" s="151">
        <v>7.11</v>
      </c>
      <c r="F2075" s="151">
        <v>38.76</v>
      </c>
    </row>
    <row r="2076" spans="1:6" ht="18">
      <c r="A2076" s="147">
        <v>270601</v>
      </c>
      <c r="B2076" s="148" t="s">
        <v>2079</v>
      </c>
      <c r="C2076" s="149" t="s">
        <v>35</v>
      </c>
      <c r="D2076" s="150">
        <v>49.03</v>
      </c>
      <c r="E2076" s="151">
        <v>7.11</v>
      </c>
      <c r="F2076" s="151">
        <v>56.14</v>
      </c>
    </row>
    <row r="2077" spans="1:6" ht="12.75">
      <c r="A2077" s="147">
        <v>270602</v>
      </c>
      <c r="B2077" s="148" t="s">
        <v>2080</v>
      </c>
      <c r="C2077" s="149" t="s">
        <v>35</v>
      </c>
      <c r="D2077" s="150">
        <v>60.3</v>
      </c>
      <c r="E2077" s="151">
        <v>9.39</v>
      </c>
      <c r="F2077" s="151">
        <v>69.69</v>
      </c>
    </row>
    <row r="2078" spans="1:6" ht="12.75">
      <c r="A2078" s="147">
        <v>270603</v>
      </c>
      <c r="B2078" s="148" t="s">
        <v>2081</v>
      </c>
      <c r="C2078" s="149" t="s">
        <v>35</v>
      </c>
      <c r="D2078" s="150">
        <v>16.5</v>
      </c>
      <c r="E2078" s="151">
        <v>2.08</v>
      </c>
      <c r="F2078" s="151">
        <v>18.58</v>
      </c>
    </row>
    <row r="2079" spans="1:6" ht="12.75">
      <c r="A2079" s="147">
        <v>270619</v>
      </c>
      <c r="B2079" s="148" t="s">
        <v>2082</v>
      </c>
      <c r="C2079" s="149" t="s">
        <v>161</v>
      </c>
      <c r="D2079" s="150">
        <v>1.16</v>
      </c>
      <c r="E2079" s="151">
        <v>1.8</v>
      </c>
      <c r="F2079" s="151">
        <v>2.96</v>
      </c>
    </row>
    <row r="2080" spans="1:6" ht="12.75">
      <c r="A2080" s="147">
        <v>270620</v>
      </c>
      <c r="B2080" s="148" t="s">
        <v>2083</v>
      </c>
      <c r="C2080" s="149" t="s">
        <v>35</v>
      </c>
      <c r="D2080" s="150">
        <v>23.29</v>
      </c>
      <c r="E2080" s="151">
        <v>13.27</v>
      </c>
      <c r="F2080" s="151">
        <v>36.56</v>
      </c>
    </row>
    <row r="2081" spans="1:6" ht="12.75">
      <c r="A2081" s="147">
        <v>270621</v>
      </c>
      <c r="B2081" s="148" t="s">
        <v>2084</v>
      </c>
      <c r="C2081" s="149" t="s">
        <v>35</v>
      </c>
      <c r="D2081" s="150">
        <v>29.45</v>
      </c>
      <c r="E2081" s="151">
        <v>52.76</v>
      </c>
      <c r="F2081" s="151">
        <v>82.21</v>
      </c>
    </row>
    <row r="2082" spans="1:6" ht="12.75">
      <c r="A2082" s="147">
        <v>270701</v>
      </c>
      <c r="B2082" s="148" t="s">
        <v>2085</v>
      </c>
      <c r="C2082" s="149" t="s">
        <v>63</v>
      </c>
      <c r="D2082" s="150">
        <v>231.09</v>
      </c>
      <c r="E2082" s="151">
        <v>40.15</v>
      </c>
      <c r="F2082" s="151">
        <v>271.24</v>
      </c>
    </row>
    <row r="2083" spans="1:6" ht="12.75">
      <c r="A2083" s="147">
        <v>270702</v>
      </c>
      <c r="B2083" s="148" t="s">
        <v>2086</v>
      </c>
      <c r="C2083" s="149" t="s">
        <v>113</v>
      </c>
      <c r="D2083" s="150">
        <v>48.37</v>
      </c>
      <c r="E2083" s="151">
        <v>37.79</v>
      </c>
      <c r="F2083" s="151">
        <v>86.16</v>
      </c>
    </row>
    <row r="2084" spans="1:6" ht="18">
      <c r="A2084" s="147">
        <v>270703</v>
      </c>
      <c r="B2084" s="148" t="s">
        <v>2087</v>
      </c>
      <c r="C2084" s="149" t="s">
        <v>63</v>
      </c>
      <c r="D2084" s="150">
        <v>29.74</v>
      </c>
      <c r="E2084" s="151">
        <v>11.61</v>
      </c>
      <c r="F2084" s="151">
        <v>41.35</v>
      </c>
    </row>
    <row r="2085" spans="1:6" ht="18">
      <c r="A2085" s="147">
        <v>270704</v>
      </c>
      <c r="B2085" s="148" t="s">
        <v>2088</v>
      </c>
      <c r="C2085" s="149" t="s">
        <v>63</v>
      </c>
      <c r="D2085" s="150">
        <v>5.27</v>
      </c>
      <c r="E2085" s="151">
        <v>10.46</v>
      </c>
      <c r="F2085" s="151">
        <v>15.73</v>
      </c>
    </row>
    <row r="2086" spans="1:6" ht="12.75">
      <c r="A2086" s="147">
        <v>270706</v>
      </c>
      <c r="B2086" s="148" t="s">
        <v>2089</v>
      </c>
      <c r="C2086" s="149" t="s">
        <v>63</v>
      </c>
      <c r="D2086" s="150">
        <v>357.09</v>
      </c>
      <c r="E2086" s="151">
        <v>65.47</v>
      </c>
      <c r="F2086" s="151">
        <v>422.56</v>
      </c>
    </row>
    <row r="2087" spans="1:6" ht="12.75">
      <c r="A2087" s="147">
        <v>270802</v>
      </c>
      <c r="B2087" s="148" t="s">
        <v>2090</v>
      </c>
      <c r="C2087" s="149" t="s">
        <v>1080</v>
      </c>
      <c r="D2087" s="150">
        <v>770.81</v>
      </c>
      <c r="E2087" s="151">
        <v>152.82</v>
      </c>
      <c r="F2087" s="151">
        <v>923.63</v>
      </c>
    </row>
    <row r="2088" spans="1:6" ht="12.75">
      <c r="A2088" s="147">
        <v>270804</v>
      </c>
      <c r="B2088" s="148" t="s">
        <v>2091</v>
      </c>
      <c r="C2088" s="149" t="s">
        <v>339</v>
      </c>
      <c r="D2088" s="152">
        <v>1090.32</v>
      </c>
      <c r="E2088" s="151">
        <v>3.57</v>
      </c>
      <c r="F2088" s="153">
        <v>1093.89</v>
      </c>
    </row>
    <row r="2089" spans="1:6" ht="12.75">
      <c r="A2089" s="147">
        <v>270805</v>
      </c>
      <c r="B2089" s="148" t="s">
        <v>2092</v>
      </c>
      <c r="C2089" s="149" t="s">
        <v>43</v>
      </c>
      <c r="D2089" s="150">
        <v>320.32</v>
      </c>
      <c r="E2089" s="151">
        <v>3.57</v>
      </c>
      <c r="F2089" s="151">
        <v>323.89</v>
      </c>
    </row>
    <row r="2090" spans="1:6" ht="12.75">
      <c r="A2090" s="147">
        <v>270806</v>
      </c>
      <c r="B2090" s="148" t="s">
        <v>2093</v>
      </c>
      <c r="C2090" s="149" t="s">
        <v>43</v>
      </c>
      <c r="D2090" s="150">
        <v>550.32</v>
      </c>
      <c r="E2090" s="151">
        <v>3.57</v>
      </c>
      <c r="F2090" s="151">
        <v>553.89</v>
      </c>
    </row>
    <row r="2091" spans="1:6" ht="12.75">
      <c r="A2091" s="147">
        <v>270807</v>
      </c>
      <c r="B2091" s="148" t="s">
        <v>2094</v>
      </c>
      <c r="C2091" s="149" t="s">
        <v>43</v>
      </c>
      <c r="D2091" s="150">
        <v>260</v>
      </c>
      <c r="E2091" s="151">
        <v>6.11</v>
      </c>
      <c r="F2091" s="151">
        <v>266.11</v>
      </c>
    </row>
    <row r="2092" spans="1:6" ht="12.75">
      <c r="A2092" s="147">
        <v>270808</v>
      </c>
      <c r="B2092" s="148" t="s">
        <v>2095</v>
      </c>
      <c r="C2092" s="149" t="s">
        <v>43</v>
      </c>
      <c r="D2092" s="150">
        <v>110</v>
      </c>
      <c r="E2092" s="151">
        <v>6.11</v>
      </c>
      <c r="F2092" s="151">
        <v>116.11</v>
      </c>
    </row>
    <row r="2093" spans="1:6" ht="12.75">
      <c r="A2093" s="147">
        <v>270809</v>
      </c>
      <c r="B2093" s="148" t="s">
        <v>2096</v>
      </c>
      <c r="C2093" s="149" t="s">
        <v>43</v>
      </c>
      <c r="D2093" s="150">
        <v>260.32</v>
      </c>
      <c r="E2093" s="151">
        <v>3.57</v>
      </c>
      <c r="F2093" s="151">
        <v>263.89</v>
      </c>
    </row>
    <row r="2094" spans="1:6" ht="12.75">
      <c r="A2094" s="147">
        <v>270810</v>
      </c>
      <c r="B2094" s="148" t="s">
        <v>2097</v>
      </c>
      <c r="C2094" s="149" t="s">
        <v>43</v>
      </c>
      <c r="D2094" s="150">
        <v>420.32</v>
      </c>
      <c r="E2094" s="151">
        <v>3.57</v>
      </c>
      <c r="F2094" s="151">
        <v>423.89</v>
      </c>
    </row>
    <row r="2095" spans="1:6" ht="12.75">
      <c r="A2095" s="147">
        <v>270811</v>
      </c>
      <c r="B2095" s="148" t="s">
        <v>2098</v>
      </c>
      <c r="C2095" s="149" t="s">
        <v>43</v>
      </c>
      <c r="D2095" s="150">
        <v>109.03</v>
      </c>
      <c r="E2095" s="151">
        <v>304.71</v>
      </c>
      <c r="F2095" s="151">
        <v>413.74</v>
      </c>
    </row>
    <row r="2096" spans="1:6" ht="12.75">
      <c r="A2096" s="147">
        <v>270889</v>
      </c>
      <c r="B2096" s="148" t="s">
        <v>2099</v>
      </c>
      <c r="C2096" s="149" t="s">
        <v>1080</v>
      </c>
      <c r="D2096" s="152">
        <v>3427.03</v>
      </c>
      <c r="E2096" s="151">
        <v>859.06</v>
      </c>
      <c r="F2096" s="153">
        <v>4286.09</v>
      </c>
    </row>
    <row r="2097" spans="1:6" ht="12.75">
      <c r="A2097" s="147">
        <v>270890</v>
      </c>
      <c r="B2097" s="148" t="s">
        <v>2100</v>
      </c>
      <c r="C2097" s="149" t="s">
        <v>1080</v>
      </c>
      <c r="D2097" s="152">
        <v>4373.7</v>
      </c>
      <c r="E2097" s="153">
        <v>1576.95</v>
      </c>
      <c r="F2097" s="153">
        <v>5950.65</v>
      </c>
    </row>
    <row r="2098" spans="1:6" ht="12.75">
      <c r="A2098" s="147">
        <v>270891</v>
      </c>
      <c r="B2098" s="148" t="s">
        <v>2101</v>
      </c>
      <c r="C2098" s="149" t="s">
        <v>1080</v>
      </c>
      <c r="D2098" s="152">
        <v>2100.32</v>
      </c>
      <c r="E2098" s="151">
        <v>500.84</v>
      </c>
      <c r="F2098" s="153">
        <v>2601.16</v>
      </c>
    </row>
    <row r="2099" spans="1:6" ht="12.75">
      <c r="A2099" s="147">
        <v>270892</v>
      </c>
      <c r="B2099" s="148" t="s">
        <v>2102</v>
      </c>
      <c r="C2099" s="149" t="s">
        <v>1080</v>
      </c>
      <c r="D2099" s="152">
        <v>4540.19</v>
      </c>
      <c r="E2099" s="151">
        <v>611.87</v>
      </c>
      <c r="F2099" s="153">
        <v>5152.06</v>
      </c>
    </row>
    <row r="2100" spans="1:6" ht="12.75">
      <c r="A2100" s="147">
        <v>271098</v>
      </c>
      <c r="B2100" s="148" t="s">
        <v>2103</v>
      </c>
      <c r="C2100" s="149" t="s">
        <v>1080</v>
      </c>
      <c r="D2100" s="152">
        <v>1746.09</v>
      </c>
      <c r="E2100" s="151">
        <v>147.23</v>
      </c>
      <c r="F2100" s="153">
        <v>1893.32</v>
      </c>
    </row>
    <row r="2101" spans="1:6" ht="12.75">
      <c r="A2101" s="147">
        <v>271099</v>
      </c>
      <c r="B2101" s="148" t="s">
        <v>2104</v>
      </c>
      <c r="C2101" s="149" t="s">
        <v>1080</v>
      </c>
      <c r="D2101" s="152">
        <v>1091.74</v>
      </c>
      <c r="E2101" s="151">
        <v>147.23</v>
      </c>
      <c r="F2101" s="153">
        <v>1238.97</v>
      </c>
    </row>
    <row r="2102" spans="1:6" ht="12.75">
      <c r="A2102" s="147">
        <v>271100</v>
      </c>
      <c r="B2102" s="148" t="s">
        <v>2105</v>
      </c>
      <c r="C2102" s="149" t="s">
        <v>1080</v>
      </c>
      <c r="D2102" s="152">
        <v>1713.25</v>
      </c>
      <c r="E2102" s="151">
        <v>147.23</v>
      </c>
      <c r="F2102" s="153">
        <v>1860.48</v>
      </c>
    </row>
    <row r="2103" spans="1:6" ht="12.75">
      <c r="A2103" s="147">
        <v>271101</v>
      </c>
      <c r="B2103" s="148" t="s">
        <v>2106</v>
      </c>
      <c r="C2103" s="149" t="s">
        <v>1080</v>
      </c>
      <c r="D2103" s="152">
        <v>1870.23</v>
      </c>
      <c r="E2103" s="151">
        <v>67.11</v>
      </c>
      <c r="F2103" s="153">
        <v>1937.34</v>
      </c>
    </row>
    <row r="2104" spans="1:6" ht="12.75">
      <c r="A2104" s="147">
        <v>271102</v>
      </c>
      <c r="B2104" s="148" t="s">
        <v>2107</v>
      </c>
      <c r="C2104" s="149" t="s">
        <v>1080</v>
      </c>
      <c r="D2104" s="152">
        <v>1124.59</v>
      </c>
      <c r="E2104" s="151">
        <v>147.23</v>
      </c>
      <c r="F2104" s="153">
        <v>1271.82</v>
      </c>
    </row>
    <row r="2105" spans="1:6" ht="12.75">
      <c r="A2105" s="147">
        <v>271103</v>
      </c>
      <c r="B2105" s="148" t="s">
        <v>2108</v>
      </c>
      <c r="C2105" s="149" t="s">
        <v>1080</v>
      </c>
      <c r="D2105" s="150">
        <v>672</v>
      </c>
      <c r="E2105" s="151">
        <v>50.94</v>
      </c>
      <c r="F2105" s="151">
        <v>722.94</v>
      </c>
    </row>
    <row r="2106" spans="1:6" ht="12.75">
      <c r="A2106" s="147">
        <v>271105</v>
      </c>
      <c r="B2106" s="148" t="s">
        <v>2109</v>
      </c>
      <c r="C2106" s="149" t="s">
        <v>1080</v>
      </c>
      <c r="D2106" s="152">
        <v>3674.72</v>
      </c>
      <c r="E2106" s="151">
        <v>530.32</v>
      </c>
      <c r="F2106" s="153">
        <v>4205.04</v>
      </c>
    </row>
    <row r="2107" spans="1:6" ht="12.75">
      <c r="A2107" s="147">
        <v>271106</v>
      </c>
      <c r="B2107" s="148" t="s">
        <v>2110</v>
      </c>
      <c r="C2107" s="149" t="s">
        <v>1080</v>
      </c>
      <c r="D2107" s="152">
        <v>2737.52</v>
      </c>
      <c r="E2107" s="151">
        <v>539.73</v>
      </c>
      <c r="F2107" s="153">
        <v>3277.25</v>
      </c>
    </row>
    <row r="2108" spans="1:6" ht="12.75">
      <c r="A2108" s="147">
        <v>271201</v>
      </c>
      <c r="B2108" s="148" t="s">
        <v>2111</v>
      </c>
      <c r="C2108" s="149" t="s">
        <v>43</v>
      </c>
      <c r="D2108" s="150">
        <v>220.92</v>
      </c>
      <c r="E2108" s="151">
        <v>346.48</v>
      </c>
      <c r="F2108" s="151">
        <v>567.4</v>
      </c>
    </row>
    <row r="2109" spans="1:6" ht="12.75">
      <c r="A2109" s="147">
        <v>271204</v>
      </c>
      <c r="B2109" s="148" t="s">
        <v>2112</v>
      </c>
      <c r="C2109" s="149" t="s">
        <v>43</v>
      </c>
      <c r="D2109" s="150">
        <v>524.36</v>
      </c>
      <c r="E2109" s="151">
        <v>346.48</v>
      </c>
      <c r="F2109" s="151">
        <v>870.84</v>
      </c>
    </row>
    <row r="2110" spans="1:6" ht="12.75">
      <c r="A2110" s="147">
        <v>271208</v>
      </c>
      <c r="B2110" s="148" t="s">
        <v>2113</v>
      </c>
      <c r="C2110" s="149" t="s">
        <v>43</v>
      </c>
      <c r="D2110" s="150">
        <v>507.07</v>
      </c>
      <c r="E2110" s="151">
        <v>599.73</v>
      </c>
      <c r="F2110" s="153">
        <v>1106.8</v>
      </c>
    </row>
    <row r="2111" spans="1:6" ht="12.75">
      <c r="A2111" s="147">
        <v>271210</v>
      </c>
      <c r="B2111" s="148" t="s">
        <v>2114</v>
      </c>
      <c r="C2111" s="149" t="s">
        <v>35</v>
      </c>
      <c r="D2111" s="150">
        <v>36.78</v>
      </c>
      <c r="E2111" s="151">
        <v>57.75</v>
      </c>
      <c r="F2111" s="151">
        <v>94.53</v>
      </c>
    </row>
    <row r="2112" spans="1:6" ht="12.75">
      <c r="A2112" s="147">
        <v>271302</v>
      </c>
      <c r="B2112" s="148" t="s">
        <v>2115</v>
      </c>
      <c r="C2112" s="149" t="s">
        <v>63</v>
      </c>
      <c r="D2112" s="150">
        <v>26.84</v>
      </c>
      <c r="E2112" s="151">
        <v>69.47</v>
      </c>
      <c r="F2112" s="151">
        <v>96.31</v>
      </c>
    </row>
    <row r="2113" spans="1:6" ht="12.75">
      <c r="A2113" s="147">
        <v>271303</v>
      </c>
      <c r="B2113" s="148" t="s">
        <v>2116</v>
      </c>
      <c r="C2113" s="149" t="s">
        <v>63</v>
      </c>
      <c r="D2113" s="150">
        <v>19.85</v>
      </c>
      <c r="E2113" s="151">
        <v>39.26</v>
      </c>
      <c r="F2113" s="151">
        <v>59.11</v>
      </c>
    </row>
    <row r="2114" spans="1:6" ht="12.75">
      <c r="A2114" s="147">
        <v>271304</v>
      </c>
      <c r="B2114" s="148" t="s">
        <v>2117</v>
      </c>
      <c r="C2114" s="149" t="s">
        <v>35</v>
      </c>
      <c r="D2114" s="150">
        <v>155.29</v>
      </c>
      <c r="E2114" s="151">
        <v>35</v>
      </c>
      <c r="F2114" s="151">
        <v>190.29</v>
      </c>
    </row>
    <row r="2115" spans="1:6" ht="12.75">
      <c r="A2115" s="147">
        <v>271305</v>
      </c>
      <c r="B2115" s="148" t="s">
        <v>2118</v>
      </c>
      <c r="C2115" s="149" t="s">
        <v>63</v>
      </c>
      <c r="D2115" s="150">
        <v>11.67</v>
      </c>
      <c r="E2115" s="151">
        <v>48.54</v>
      </c>
      <c r="F2115" s="151">
        <v>60.21</v>
      </c>
    </row>
    <row r="2116" spans="1:6" ht="12.75">
      <c r="A2116" s="147">
        <v>271306</v>
      </c>
      <c r="B2116" s="148" t="s">
        <v>2119</v>
      </c>
      <c r="C2116" s="149" t="s">
        <v>161</v>
      </c>
      <c r="D2116" s="150">
        <v>30.47</v>
      </c>
      <c r="E2116" s="151">
        <v>69.47</v>
      </c>
      <c r="F2116" s="151">
        <v>99.94</v>
      </c>
    </row>
    <row r="2117" spans="1:6" ht="12.75">
      <c r="A2117" s="147">
        <v>271307</v>
      </c>
      <c r="B2117" s="148" t="s">
        <v>2120</v>
      </c>
      <c r="C2117" s="149" t="s">
        <v>161</v>
      </c>
      <c r="D2117" s="150">
        <v>70.6</v>
      </c>
      <c r="E2117" s="151">
        <v>70.62</v>
      </c>
      <c r="F2117" s="151">
        <v>141.22</v>
      </c>
    </row>
    <row r="2118" spans="1:6" ht="12.75">
      <c r="A2118" s="147">
        <v>271408</v>
      </c>
      <c r="B2118" s="148" t="s">
        <v>2121</v>
      </c>
      <c r="C2118" s="149" t="s">
        <v>63</v>
      </c>
      <c r="D2118" s="150">
        <v>743.62</v>
      </c>
      <c r="E2118" s="151">
        <v>58.58</v>
      </c>
      <c r="F2118" s="151">
        <v>802.2</v>
      </c>
    </row>
    <row r="2119" spans="1:6" ht="12.75">
      <c r="A2119" s="147">
        <v>271409</v>
      </c>
      <c r="B2119" s="148" t="s">
        <v>2122</v>
      </c>
      <c r="C2119" s="149" t="s">
        <v>63</v>
      </c>
      <c r="D2119" s="150">
        <v>741.54</v>
      </c>
      <c r="E2119" s="151">
        <v>119.15</v>
      </c>
      <c r="F2119" s="151">
        <v>860.69</v>
      </c>
    </row>
    <row r="2120" spans="1:6" ht="12.75">
      <c r="A2120" s="147">
        <v>271417</v>
      </c>
      <c r="B2120" s="148" t="s">
        <v>2123</v>
      </c>
      <c r="C2120" s="149" t="s">
        <v>63</v>
      </c>
      <c r="D2120" s="150">
        <v>8.97</v>
      </c>
      <c r="E2120" s="151">
        <v>25.72</v>
      </c>
      <c r="F2120" s="151">
        <v>34.69</v>
      </c>
    </row>
    <row r="2121" spans="1:6" ht="18">
      <c r="A2121" s="142" t="s">
        <v>27</v>
      </c>
      <c r="B2121" s="142" t="s">
        <v>28</v>
      </c>
      <c r="C2121" s="143" t="s">
        <v>29</v>
      </c>
      <c r="D2121" s="144" t="s">
        <v>30</v>
      </c>
      <c r="E2121" s="145" t="s">
        <v>31</v>
      </c>
      <c r="F2121" s="145" t="s">
        <v>32</v>
      </c>
    </row>
    <row r="2122" spans="1:6" ht="12.75">
      <c r="A2122" s="147">
        <v>271500</v>
      </c>
      <c r="B2122" s="148" t="s">
        <v>2124</v>
      </c>
      <c r="C2122" s="149" t="s">
        <v>2125</v>
      </c>
      <c r="D2122" s="150">
        <v>1.02</v>
      </c>
      <c r="E2122" s="151">
        <v>0</v>
      </c>
      <c r="F2122" s="151">
        <v>1.02</v>
      </c>
    </row>
    <row r="2123" spans="1:6" ht="12.75">
      <c r="A2123" s="147">
        <v>271502</v>
      </c>
      <c r="B2123" s="148" t="s">
        <v>2126</v>
      </c>
      <c r="C2123" s="149" t="s">
        <v>2127</v>
      </c>
      <c r="D2123" s="150">
        <v>6</v>
      </c>
      <c r="E2123" s="151">
        <v>0</v>
      </c>
      <c r="F2123" s="151">
        <v>6</v>
      </c>
    </row>
    <row r="2124" spans="1:6" ht="12.75">
      <c r="A2124" s="147">
        <v>271507</v>
      </c>
      <c r="B2124" s="148" t="s">
        <v>2128</v>
      </c>
      <c r="C2124" s="149" t="s">
        <v>43</v>
      </c>
      <c r="D2124" s="150">
        <v>204.01</v>
      </c>
      <c r="E2124" s="151">
        <v>477.48</v>
      </c>
      <c r="F2124" s="151">
        <v>681.49</v>
      </c>
    </row>
    <row r="2125" spans="1:6" ht="12.75" customHeight="1">
      <c r="A2125" s="147">
        <v>271508</v>
      </c>
      <c r="B2125" s="148" t="s">
        <v>2129</v>
      </c>
      <c r="C2125" s="149" t="s">
        <v>161</v>
      </c>
      <c r="D2125" s="150">
        <v>145.83</v>
      </c>
      <c r="E2125" s="151">
        <v>212.56</v>
      </c>
      <c r="F2125" s="151">
        <v>358.39</v>
      </c>
    </row>
    <row r="2126" spans="1:6" ht="12.75">
      <c r="A2126" s="147">
        <v>271509</v>
      </c>
      <c r="B2126" s="148" t="s">
        <v>2130</v>
      </c>
      <c r="C2126" s="149" t="s">
        <v>161</v>
      </c>
      <c r="D2126" s="150">
        <v>152.22</v>
      </c>
      <c r="E2126" s="151">
        <v>346.02</v>
      </c>
      <c r="F2126" s="151">
        <v>498.24</v>
      </c>
    </row>
    <row r="2127" spans="1:6" ht="12.75">
      <c r="A2127" s="147">
        <v>271605</v>
      </c>
      <c r="B2127" s="148" t="s">
        <v>2131</v>
      </c>
      <c r="C2127" s="149" t="s">
        <v>43</v>
      </c>
      <c r="D2127" s="150">
        <v>5.81</v>
      </c>
      <c r="E2127" s="151">
        <v>6.12</v>
      </c>
      <c r="F2127" s="151">
        <v>11.93</v>
      </c>
    </row>
    <row r="2128" spans="1:6" ht="12.75">
      <c r="A2128" s="147">
        <v>271608</v>
      </c>
      <c r="B2128" s="148" t="s">
        <v>2132</v>
      </c>
      <c r="C2128" s="149" t="s">
        <v>35</v>
      </c>
      <c r="D2128" s="150">
        <v>242.34</v>
      </c>
      <c r="E2128" s="151">
        <v>35</v>
      </c>
      <c r="F2128" s="151">
        <v>277.34</v>
      </c>
    </row>
    <row r="2129" spans="1:6" ht="12.75">
      <c r="A2129" s="147">
        <v>271609</v>
      </c>
      <c r="B2129" s="148" t="s">
        <v>2133</v>
      </c>
      <c r="C2129" s="149" t="s">
        <v>35</v>
      </c>
      <c r="D2129" s="150">
        <v>42.57</v>
      </c>
      <c r="E2129" s="151">
        <v>87.86</v>
      </c>
      <c r="F2129" s="151">
        <v>130.43</v>
      </c>
    </row>
    <row r="2130" spans="1:6" ht="12.75">
      <c r="A2130" s="147">
        <v>271701</v>
      </c>
      <c r="B2130" s="148" t="s">
        <v>2134</v>
      </c>
      <c r="C2130" s="149" t="s">
        <v>35</v>
      </c>
      <c r="D2130" s="150">
        <v>58.36</v>
      </c>
      <c r="E2130" s="151">
        <v>87.86</v>
      </c>
      <c r="F2130" s="151">
        <v>146.22</v>
      </c>
    </row>
    <row r="2131" spans="1:6" ht="12.75">
      <c r="A2131" s="147">
        <v>271702</v>
      </c>
      <c r="B2131" s="148" t="s">
        <v>2135</v>
      </c>
      <c r="C2131" s="149" t="s">
        <v>35</v>
      </c>
      <c r="D2131" s="150">
        <v>183.05</v>
      </c>
      <c r="E2131" s="151">
        <v>35</v>
      </c>
      <c r="F2131" s="151">
        <v>218.05</v>
      </c>
    </row>
    <row r="2132" spans="1:6" ht="29.25" customHeight="1">
      <c r="A2132" s="147">
        <v>271708</v>
      </c>
      <c r="B2132" s="148" t="s">
        <v>2136</v>
      </c>
      <c r="C2132" s="149" t="s">
        <v>113</v>
      </c>
      <c r="D2132" s="150">
        <v>11.14</v>
      </c>
      <c r="E2132" s="151">
        <v>17.05</v>
      </c>
      <c r="F2132" s="151">
        <v>28.19</v>
      </c>
    </row>
    <row r="2133" spans="1:6" ht="29.25" customHeight="1">
      <c r="A2133" s="147">
        <v>271710</v>
      </c>
      <c r="B2133" s="148" t="s">
        <v>2137</v>
      </c>
      <c r="C2133" s="149" t="s">
        <v>43</v>
      </c>
      <c r="D2133" s="150">
        <v>319.86</v>
      </c>
      <c r="E2133" s="151">
        <v>93.44</v>
      </c>
      <c r="F2133" s="151">
        <v>413.3</v>
      </c>
    </row>
    <row r="2134" spans="1:6" ht="29.25" customHeight="1">
      <c r="A2134" s="147">
        <v>271711</v>
      </c>
      <c r="B2134" s="148" t="s">
        <v>2138</v>
      </c>
      <c r="C2134" s="149" t="s">
        <v>113</v>
      </c>
      <c r="D2134" s="150">
        <v>11.8</v>
      </c>
      <c r="E2134" s="151">
        <v>14.9</v>
      </c>
      <c r="F2134" s="151">
        <v>26.7</v>
      </c>
    </row>
    <row r="2135" spans="1:6" ht="29.25" customHeight="1">
      <c r="A2135" s="147">
        <v>271712</v>
      </c>
      <c r="B2135" s="148" t="s">
        <v>2139</v>
      </c>
      <c r="C2135" s="149" t="s">
        <v>113</v>
      </c>
      <c r="D2135" s="150">
        <v>12.22</v>
      </c>
      <c r="E2135" s="151">
        <v>14.9</v>
      </c>
      <c r="F2135" s="151">
        <v>27.12</v>
      </c>
    </row>
    <row r="2136" spans="1:6" ht="29.25" customHeight="1">
      <c r="A2136" s="147">
        <v>271713</v>
      </c>
      <c r="B2136" s="148" t="s">
        <v>2140</v>
      </c>
      <c r="C2136" s="149" t="s">
        <v>161</v>
      </c>
      <c r="D2136" s="150">
        <v>9.95</v>
      </c>
      <c r="E2136" s="151">
        <v>12.64</v>
      </c>
      <c r="F2136" s="151">
        <v>22.59</v>
      </c>
    </row>
    <row r="2137" spans="1:6" ht="36">
      <c r="A2137" s="147">
        <v>271714</v>
      </c>
      <c r="B2137" s="148" t="s">
        <v>2141</v>
      </c>
      <c r="C2137" s="149" t="s">
        <v>113</v>
      </c>
      <c r="D2137" s="150">
        <v>4.59</v>
      </c>
      <c r="E2137" s="151">
        <v>7.25</v>
      </c>
      <c r="F2137" s="151">
        <v>11.84</v>
      </c>
    </row>
    <row r="2138" spans="1:6" ht="36">
      <c r="A2138" s="147">
        <v>271715</v>
      </c>
      <c r="B2138" s="148" t="s">
        <v>2142</v>
      </c>
      <c r="C2138" s="149" t="s">
        <v>63</v>
      </c>
      <c r="D2138" s="150">
        <v>9.59</v>
      </c>
      <c r="E2138" s="151">
        <v>12.64</v>
      </c>
      <c r="F2138" s="151">
        <v>22.23</v>
      </c>
    </row>
    <row r="2139" spans="1:6" ht="12.75">
      <c r="A2139" s="147">
        <v>271716</v>
      </c>
      <c r="B2139" s="148" t="s">
        <v>2143</v>
      </c>
      <c r="C2139" s="149" t="s">
        <v>35</v>
      </c>
      <c r="D2139" s="150">
        <v>167.87</v>
      </c>
      <c r="E2139" s="151">
        <v>128.06</v>
      </c>
      <c r="F2139" s="151">
        <v>295.93</v>
      </c>
    </row>
    <row r="2140" spans="1:6" ht="12.75">
      <c r="A2140" s="147">
        <v>271717</v>
      </c>
      <c r="B2140" s="148" t="s">
        <v>2144</v>
      </c>
      <c r="C2140" s="149" t="s">
        <v>35</v>
      </c>
      <c r="D2140" s="150">
        <v>195.63</v>
      </c>
      <c r="E2140" s="151">
        <v>128.06</v>
      </c>
      <c r="F2140" s="151">
        <v>323.69</v>
      </c>
    </row>
    <row r="2141" spans="1:6" ht="12.75">
      <c r="A2141" s="147">
        <v>271718</v>
      </c>
      <c r="B2141" s="148" t="s">
        <v>2145</v>
      </c>
      <c r="C2141" s="149" t="s">
        <v>35</v>
      </c>
      <c r="D2141" s="150">
        <v>215.63</v>
      </c>
      <c r="E2141" s="151">
        <v>128.06</v>
      </c>
      <c r="F2141" s="151">
        <v>343.69</v>
      </c>
    </row>
    <row r="2142" spans="1:6" ht="12.75">
      <c r="A2142" s="147">
        <v>271801</v>
      </c>
      <c r="B2142" s="148" t="s">
        <v>2146</v>
      </c>
      <c r="C2142" s="149" t="s">
        <v>35</v>
      </c>
      <c r="D2142" s="150">
        <v>46.13</v>
      </c>
      <c r="E2142" s="151">
        <v>17.37</v>
      </c>
      <c r="F2142" s="151">
        <v>63.5</v>
      </c>
    </row>
    <row r="2143" spans="1:6" ht="12.75">
      <c r="A2143" s="147">
        <v>271802</v>
      </c>
      <c r="B2143" s="148" t="s">
        <v>2147</v>
      </c>
      <c r="C2143" s="149" t="s">
        <v>35</v>
      </c>
      <c r="D2143" s="150">
        <v>57.37</v>
      </c>
      <c r="E2143" s="151">
        <v>17.37</v>
      </c>
      <c r="F2143" s="151">
        <v>74.74</v>
      </c>
    </row>
    <row r="2144" spans="1:6" ht="12.75">
      <c r="A2144" s="147">
        <v>271803</v>
      </c>
      <c r="B2144" s="148" t="s">
        <v>2148</v>
      </c>
      <c r="C2144" s="149" t="s">
        <v>35</v>
      </c>
      <c r="D2144" s="150">
        <v>71.75</v>
      </c>
      <c r="E2144" s="151">
        <v>17.37</v>
      </c>
      <c r="F2144" s="151">
        <v>89.12</v>
      </c>
    </row>
    <row r="2145" spans="1:6" ht="12.75">
      <c r="A2145" s="147">
        <v>271850</v>
      </c>
      <c r="B2145" s="148" t="s">
        <v>2149</v>
      </c>
      <c r="C2145" s="149" t="s">
        <v>63</v>
      </c>
      <c r="D2145" s="150">
        <v>178.57</v>
      </c>
      <c r="E2145" s="151">
        <v>0</v>
      </c>
      <c r="F2145" s="151">
        <v>178.57</v>
      </c>
    </row>
    <row r="2146" spans="1:6" ht="12.75">
      <c r="A2146" s="147">
        <v>271851</v>
      </c>
      <c r="B2146" s="148" t="s">
        <v>2150</v>
      </c>
      <c r="C2146" s="149" t="s">
        <v>63</v>
      </c>
      <c r="D2146" s="150">
        <v>225</v>
      </c>
      <c r="E2146" s="151">
        <v>0</v>
      </c>
      <c r="F2146" s="151">
        <v>225</v>
      </c>
    </row>
    <row r="2147" spans="1:6" ht="12.75">
      <c r="A2147" s="147">
        <v>271852</v>
      </c>
      <c r="B2147" s="148" t="s">
        <v>2151</v>
      </c>
      <c r="C2147" s="149" t="s">
        <v>63</v>
      </c>
      <c r="D2147" s="150">
        <v>225</v>
      </c>
      <c r="E2147" s="151">
        <v>0</v>
      </c>
      <c r="F2147" s="151">
        <v>225</v>
      </c>
    </row>
    <row r="2148" spans="1:6" ht="12.75">
      <c r="A2148" s="147">
        <v>271853</v>
      </c>
      <c r="B2148" s="148" t="s">
        <v>2152</v>
      </c>
      <c r="C2148" s="149" t="s">
        <v>63</v>
      </c>
      <c r="D2148" s="150">
        <v>290</v>
      </c>
      <c r="E2148" s="151">
        <v>0</v>
      </c>
      <c r="F2148" s="151">
        <v>290</v>
      </c>
    </row>
    <row r="2149" spans="1:6" ht="12.75">
      <c r="A2149" s="48"/>
      <c r="B2149" s="49"/>
      <c r="C2149" s="50"/>
      <c r="D2149" s="51"/>
      <c r="E2149" s="51"/>
      <c r="F2149" s="53"/>
    </row>
    <row r="2150" spans="1:6" ht="12.75">
      <c r="A2150" s="48"/>
      <c r="B2150" s="49"/>
      <c r="C2150" s="50"/>
      <c r="D2150" s="51"/>
      <c r="E2150" s="51"/>
      <c r="F2150" s="53"/>
    </row>
    <row r="2151" spans="1:6" ht="12.75">
      <c r="A2151" s="48"/>
      <c r="B2151" s="49"/>
      <c r="C2151" s="50"/>
      <c r="D2151" s="51"/>
      <c r="E2151" s="51"/>
      <c r="F2151" s="53"/>
    </row>
    <row r="2152" spans="1:6" ht="12.75">
      <c r="A2152" s="48"/>
      <c r="B2152" s="49"/>
      <c r="C2152" s="50"/>
      <c r="D2152" s="51"/>
      <c r="E2152" s="51"/>
      <c r="F2152" s="53"/>
    </row>
    <row r="2153" spans="1:6" ht="12.75">
      <c r="A2153" s="48"/>
      <c r="B2153" s="49"/>
      <c r="C2153" s="50"/>
      <c r="D2153" s="51"/>
      <c r="E2153" s="51"/>
      <c r="F2153" s="53"/>
    </row>
    <row r="2154" spans="1:6" ht="12.75">
      <c r="A2154" s="48"/>
      <c r="B2154" s="49"/>
      <c r="C2154" s="50"/>
      <c r="D2154" s="51"/>
      <c r="E2154" s="51"/>
      <c r="F2154" s="53"/>
    </row>
    <row r="2155" spans="1:6" ht="12.75">
      <c r="A2155" s="48"/>
      <c r="B2155" s="49"/>
      <c r="C2155" s="50"/>
      <c r="D2155" s="51"/>
      <c r="E2155" s="51"/>
      <c r="F2155" s="53"/>
    </row>
    <row r="2156" spans="1:6" ht="12.75">
      <c r="A2156" s="48"/>
      <c r="B2156" s="49"/>
      <c r="C2156" s="50"/>
      <c r="D2156" s="51"/>
      <c r="E2156" s="51"/>
      <c r="F2156" s="53"/>
    </row>
    <row r="2157" spans="1:6" ht="12.75">
      <c r="A2157" s="48"/>
      <c r="B2157" s="49"/>
      <c r="C2157" s="50"/>
      <c r="D2157" s="51"/>
      <c r="E2157" s="51"/>
      <c r="F2157" s="53"/>
    </row>
    <row r="2158" spans="1:6" ht="12.75">
      <c r="A2158" s="48"/>
      <c r="B2158" s="49"/>
      <c r="C2158" s="50"/>
      <c r="D2158" s="51"/>
      <c r="E2158" s="51"/>
      <c r="F2158" s="53"/>
    </row>
    <row r="2159" spans="1:6" ht="12.75">
      <c r="A2159" s="48"/>
      <c r="B2159" s="49"/>
      <c r="C2159" s="50"/>
      <c r="D2159" s="51"/>
      <c r="E2159" s="51"/>
      <c r="F2159" s="53"/>
    </row>
    <row r="2160" spans="1:6" ht="12.75">
      <c r="A2160" s="48"/>
      <c r="B2160" s="49"/>
      <c r="C2160" s="50"/>
      <c r="D2160" s="51"/>
      <c r="E2160" s="51"/>
      <c r="F2160" s="53"/>
    </row>
    <row r="2161" spans="1:6" ht="12.75">
      <c r="A2161" s="48"/>
      <c r="B2161" s="49"/>
      <c r="C2161" s="50"/>
      <c r="D2161" s="51"/>
      <c r="E2161" s="51"/>
      <c r="F2161" s="53"/>
    </row>
    <row r="2162" spans="1:6" ht="12.75">
      <c r="A2162" s="48"/>
      <c r="B2162" s="49"/>
      <c r="C2162" s="50"/>
      <c r="D2162" s="51"/>
      <c r="E2162" s="51"/>
      <c r="F2162" s="53"/>
    </row>
    <row r="2163" spans="1:6" ht="12.75">
      <c r="A2163" s="48"/>
      <c r="B2163" s="49"/>
      <c r="C2163" s="50"/>
      <c r="D2163" s="51"/>
      <c r="E2163" s="51"/>
      <c r="F2163" s="53"/>
    </row>
    <row r="2164" spans="1:6" ht="12.75">
      <c r="A2164" s="48"/>
      <c r="B2164" s="49"/>
      <c r="C2164" s="50"/>
      <c r="D2164" s="51"/>
      <c r="E2164" s="51"/>
      <c r="F2164" s="53"/>
    </row>
    <row r="2165" spans="1:6" ht="12.75">
      <c r="A2165" s="52"/>
      <c r="B2165" s="49"/>
      <c r="C2165" s="50"/>
      <c r="D2165" s="51"/>
      <c r="E2165" s="51"/>
      <c r="F2165" s="53"/>
    </row>
  </sheetData>
  <sheetProtection/>
  <mergeCells count="26">
    <mergeCell ref="B1996:F1996"/>
    <mergeCell ref="B2052:F2052"/>
    <mergeCell ref="B1821:F1821"/>
    <mergeCell ref="B1859:F1859"/>
    <mergeCell ref="B1876:F1876"/>
    <mergeCell ref="B1943:F1943"/>
    <mergeCell ref="B1968:F1968"/>
    <mergeCell ref="B1984:F1984"/>
    <mergeCell ref="B2:F2"/>
    <mergeCell ref="B85:F85"/>
    <mergeCell ref="B91:F91"/>
    <mergeCell ref="B112:F112"/>
    <mergeCell ref="B163:F163"/>
    <mergeCell ref="B1665:F1665"/>
    <mergeCell ref="B1642:F1642"/>
    <mergeCell ref="B1647:F1647"/>
    <mergeCell ref="B1806:F1806"/>
    <mergeCell ref="B226:F226"/>
    <mergeCell ref="B1042:F1042"/>
    <mergeCell ref="B1588:F1588"/>
    <mergeCell ref="B1611:F1611"/>
    <mergeCell ref="B1670:F1670"/>
    <mergeCell ref="B1687:F1687"/>
    <mergeCell ref="B1692:F1692"/>
    <mergeCell ref="B1726:F1726"/>
    <mergeCell ref="B1740:F174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4">
      <selection activeCell="P10" sqref="P10"/>
    </sheetView>
  </sheetViews>
  <sheetFormatPr defaultColWidth="9.140625" defaultRowHeight="12.75"/>
  <cols>
    <col min="1" max="1" width="7.421875" style="0" customWidth="1"/>
    <col min="2" max="2" width="53.421875" style="0" customWidth="1"/>
    <col min="3" max="3" width="6.7109375" style="0" customWidth="1"/>
    <col min="4" max="4" width="8.7109375" style="0" customWidth="1"/>
    <col min="5" max="6" width="8.28125" style="0" customWidth="1"/>
    <col min="7" max="7" width="8.7109375" style="0" bestFit="1" customWidth="1"/>
    <col min="8" max="8" width="9.7109375" style="0" customWidth="1"/>
    <col min="9" max="9" width="7.421875" style="0" customWidth="1"/>
    <col min="10" max="10" width="54.421875" style="0" customWidth="1"/>
    <col min="11" max="11" width="6.7109375" style="0" customWidth="1"/>
    <col min="12" max="12" width="8.7109375" style="0" customWidth="1"/>
    <col min="13" max="14" width="8.28125" style="0" customWidth="1"/>
    <col min="15" max="15" width="8.7109375" style="0" bestFit="1" customWidth="1"/>
    <col min="16" max="16" width="9.7109375" style="0" customWidth="1"/>
  </cols>
  <sheetData>
    <row r="1" spans="1:16" ht="12.75">
      <c r="A1" s="60">
        <v>50000</v>
      </c>
      <c r="B1" s="59" t="str">
        <f>IF($A1="","",VLOOKUP($A1,Plan2!$A$1:$F$2164,2,FALSE))</f>
        <v>FUNDACOES E SONDAGENS</v>
      </c>
      <c r="C1" s="32"/>
      <c r="D1" s="33"/>
      <c r="E1" s="34"/>
      <c r="F1" s="34"/>
      <c r="G1" s="34"/>
      <c r="H1" s="103"/>
      <c r="I1" s="60">
        <v>50000</v>
      </c>
      <c r="J1" s="59" t="str">
        <f>IF($A1="","",VLOOKUP($A1,'[1]Plan2'!$A$1:$F$2164,2,FALSE))&amp;"        LANCHONETE"</f>
        <v>FUNDACOES E SONDAGENS        LANCHONETE</v>
      </c>
      <c r="K1" s="32"/>
      <c r="L1" s="33"/>
      <c r="M1" s="34"/>
      <c r="N1" s="34"/>
      <c r="O1" s="34"/>
      <c r="P1" s="103"/>
    </row>
    <row r="2" spans="1:19" ht="12.75">
      <c r="A2" s="60">
        <v>120902</v>
      </c>
      <c r="B2" s="56" t="str">
        <f>IF($A2="","",VLOOKUP($A2,Plan2!$A$1:$F$2164,2,FALSE))</f>
        <v>IMPERMEABILIZACAO VIGAS BALDRAMES E=2,0 CM</v>
      </c>
      <c r="C2" s="29" t="str">
        <f>IF($A2="","",VLOOKUP($A2,Plan2!$A$2:$F$2165,3,FALSE))</f>
        <v>m2</v>
      </c>
      <c r="D2" s="126">
        <v>56.88</v>
      </c>
      <c r="E2" s="58">
        <f>IF($A2="","",VLOOKUP($A2,Plan2!$A$2:$F$2165,4,FALSE))</f>
        <v>6.22</v>
      </c>
      <c r="F2" s="58">
        <f>IF($A2="","",VLOOKUP($A2,Plan2!$A$2:$F$2165,5,FALSE))</f>
        <v>14.79</v>
      </c>
      <c r="G2" s="58">
        <f>IF($A2="","",VLOOKUP($A2,Plan2!$A$2:$F$2165,6,FALSE))</f>
        <v>21.01</v>
      </c>
      <c r="H2" s="84">
        <f aca="true" t="shared" si="0" ref="H2:H8">IF($A2="","",D2*G2)</f>
        <v>1195.0488000000003</v>
      </c>
      <c r="I2" s="55">
        <v>120902</v>
      </c>
      <c r="J2" s="56" t="str">
        <f>IF($A2="","",VLOOKUP($A2,'[1]Plan2'!$A$1:$F$2164,2,FALSE))</f>
        <v>IMPERMEABILIZACAO VIGAS BALDRAMES E=2,0 CM</v>
      </c>
      <c r="K2" s="29" t="str">
        <f>IF($A2="","",VLOOKUP($A2,'[1]Plan2'!$A$2:$F$2165,3,FALSE))</f>
        <v>m2</v>
      </c>
      <c r="L2" s="126">
        <v>42.9</v>
      </c>
      <c r="M2" s="58">
        <f>IF($A2="","",VLOOKUP($A2,'[1]Plan2'!$A$2:$F$2165,4,FALSE))</f>
        <v>6.22</v>
      </c>
      <c r="N2" s="58">
        <f>IF($A2="","",VLOOKUP($A2,'[1]Plan2'!$A$2:$F$2165,5,FALSE))</f>
        <v>14.79</v>
      </c>
      <c r="O2" s="58">
        <f>IF($A2="","",VLOOKUP($A2,'[1]Plan2'!$A$2:$F$2165,6,FALSE))</f>
        <v>21.01</v>
      </c>
      <c r="P2" s="84">
        <f>IF($A2="","",L2*O2)</f>
        <v>901.3290000000001</v>
      </c>
      <c r="R2" s="1">
        <f>P2+H25</f>
        <v>1195.0488</v>
      </c>
      <c r="S2" s="1">
        <f>H2</f>
        <v>1195.0488000000003</v>
      </c>
    </row>
    <row r="3" spans="1:19" ht="12.75">
      <c r="A3" s="55">
        <v>40101</v>
      </c>
      <c r="B3" s="56" t="str">
        <f>IF($A3="","",VLOOKUP($A3,Plan2!$A$1:$F$2164,2,FALSE))</f>
        <v>ESCAVACAO MANUAL DE VALAS &lt; 1 MTS. (OBRAS CIVIS)</v>
      </c>
      <c r="C3" s="29" t="str">
        <f>IF($A3="","",VLOOKUP($A3,Plan2!$A$2:$F$2165,3,FALSE))</f>
        <v>m3</v>
      </c>
      <c r="D3" s="126">
        <v>5.76</v>
      </c>
      <c r="E3" s="58">
        <f>IF($A3="","",VLOOKUP($A3,Plan2!$A$2:$F$2165,4,FALSE))</f>
        <v>0</v>
      </c>
      <c r="F3" s="58">
        <f>IF($A3="","",VLOOKUP($A3,Plan2!$A$2:$F$2165,5,FALSE))</f>
        <v>26.12</v>
      </c>
      <c r="G3" s="58">
        <f>IF($A3="","",VLOOKUP($A3,Plan2!$A$2:$F$2165,6,FALSE))</f>
        <v>26.12</v>
      </c>
      <c r="H3" s="84">
        <f t="shared" si="0"/>
        <v>150.4512</v>
      </c>
      <c r="I3" s="60">
        <v>40101</v>
      </c>
      <c r="J3" s="56" t="str">
        <f>IF($A3="","",VLOOKUP($A3,'[1]Plan2'!$A$1:$F$2164,2,FALSE))</f>
        <v>ESCAVACAO MANUAL DE VALAS &lt; 1 MTS. (OBRAS CIVIS)</v>
      </c>
      <c r="K3" s="29" t="str">
        <f>IF($A3="","",VLOOKUP($A3,'[1]Plan2'!$A$2:$F$2165,3,FALSE))</f>
        <v>m3</v>
      </c>
      <c r="L3" s="126">
        <v>4.36</v>
      </c>
      <c r="M3" s="58">
        <f>IF($A3="","",VLOOKUP($A3,'[1]Plan2'!$A$2:$F$2165,4,FALSE))</f>
        <v>0</v>
      </c>
      <c r="N3" s="58">
        <f>IF($A3="","",VLOOKUP($A3,'[1]Plan2'!$A$2:$F$2165,5,FALSE))</f>
        <v>26.12</v>
      </c>
      <c r="O3" s="58">
        <f>IF($A3="","",VLOOKUP($A3,'[1]Plan2'!$A$2:$F$2165,6,FALSE))</f>
        <v>26.12</v>
      </c>
      <c r="P3" s="84">
        <f aca="true" t="shared" si="1" ref="P3:P8">IF($A3="","",L3*O3)</f>
        <v>113.88320000000002</v>
      </c>
      <c r="R3" s="1">
        <f aca="true" t="shared" si="2" ref="R3:R8">P3+H26</f>
        <v>150.45120000000003</v>
      </c>
      <c r="S3" s="1">
        <f aca="true" t="shared" si="3" ref="S3:S8">H3</f>
        <v>150.4512</v>
      </c>
    </row>
    <row r="4" spans="1:19" ht="12.75">
      <c r="A4" s="60">
        <v>50302</v>
      </c>
      <c r="B4" s="56" t="str">
        <f>IF($A4="","",VLOOKUP($A4,Plan2!$A$1:$F$2164,2,FALSE))</f>
        <v>ESTACA A TRADO DIAM.30 CM S/FERRO</v>
      </c>
      <c r="C4" s="29" t="str">
        <f>IF($A4="","",VLOOKUP($A4,Plan2!$A$2:$F$2165,3,FALSE))</f>
        <v>M</v>
      </c>
      <c r="D4" s="126">
        <v>212</v>
      </c>
      <c r="E4" s="58">
        <f>IF($A4="","",VLOOKUP($A4,Plan2!$A$2:$F$2165,4,FALSE))</f>
        <v>15.36</v>
      </c>
      <c r="F4" s="58">
        <f>IF($A4="","",VLOOKUP($A4,Plan2!$A$2:$F$2165,5,FALSE))</f>
        <v>27.82</v>
      </c>
      <c r="G4" s="58">
        <f>IF($A4="","",VLOOKUP($A4,Plan2!$A$2:$F$2165,6,FALSE))</f>
        <v>43.18</v>
      </c>
      <c r="H4" s="84">
        <f t="shared" si="0"/>
        <v>9154.16</v>
      </c>
      <c r="I4" s="60">
        <v>50302</v>
      </c>
      <c r="J4" s="56" t="str">
        <f>IF($A4="","",VLOOKUP($A4,'[1]Plan2'!$A$1:$F$2164,2,FALSE))</f>
        <v>ESTACA A TRADO DIAM.30 CM S/FERRO</v>
      </c>
      <c r="K4" s="29" t="str">
        <f>IF($A4="","",VLOOKUP($A4,'[1]Plan2'!$A$2:$F$2165,3,FALSE))</f>
        <v>M</v>
      </c>
      <c r="L4" s="126">
        <v>104</v>
      </c>
      <c r="M4" s="58">
        <f>IF($A4="","",VLOOKUP($A4,'[1]Plan2'!$A$2:$F$2165,4,FALSE))</f>
        <v>15.36</v>
      </c>
      <c r="N4" s="58">
        <f>IF($A4="","",VLOOKUP($A4,'[1]Plan2'!$A$2:$F$2165,5,FALSE))</f>
        <v>27.82</v>
      </c>
      <c r="O4" s="58">
        <f>IF($A4="","",VLOOKUP($A4,'[1]Plan2'!$A$2:$F$2165,6,FALSE))</f>
        <v>43.18</v>
      </c>
      <c r="P4" s="84">
        <f t="shared" si="1"/>
        <v>4490.72</v>
      </c>
      <c r="R4" s="1">
        <f t="shared" si="2"/>
        <v>6045.200000000001</v>
      </c>
      <c r="S4" s="1">
        <f t="shared" si="3"/>
        <v>9154.16</v>
      </c>
    </row>
    <row r="5" spans="1:19" ht="12.75">
      <c r="A5" s="139">
        <v>51017</v>
      </c>
      <c r="B5" s="56" t="str">
        <f>IF($A5="","",VLOOKUP($A5,Plan2!$A$1:$F$2164,2,FALSE))</f>
        <v>PREPARO DE CONCRETO FCK-20 C/BETONEIRA - (O.C.)</v>
      </c>
      <c r="C5" s="29" t="str">
        <f>IF($A5="","",VLOOKUP($A5,Plan2!$A$2:$F$2165,3,FALSE))</f>
        <v>m3</v>
      </c>
      <c r="D5" s="126">
        <v>23.3</v>
      </c>
      <c r="E5" s="58">
        <f>IF($A5="","",VLOOKUP($A5,Plan2!$A$2:$F$2165,4,FALSE))</f>
        <v>224.47</v>
      </c>
      <c r="F5" s="58">
        <f>IF($A5="","",VLOOKUP($A5,Plan2!$A$2:$F$2165,5,FALSE))</f>
        <v>55.37</v>
      </c>
      <c r="G5" s="58">
        <f>IF($A5="","",VLOOKUP($A5,Plan2!$A$2:$F$2165,6,FALSE))</f>
        <v>279.84</v>
      </c>
      <c r="H5" s="84">
        <f t="shared" si="0"/>
        <v>6520.272</v>
      </c>
      <c r="I5" s="60">
        <v>51017</v>
      </c>
      <c r="J5" s="56" t="str">
        <f>IF($A5="","",VLOOKUP($A5,'[1]Plan2'!$A$1:$F$2164,2,FALSE))</f>
        <v>PREPARO DE CONCRETO FCK-20 C/BETONEIRA - (O.C.)</v>
      </c>
      <c r="K5" s="29" t="str">
        <f>IF($A5="","",VLOOKUP($A5,'[1]Plan2'!$A$2:$F$2165,3,FALSE))</f>
        <v>m3</v>
      </c>
      <c r="L5" s="126">
        <v>12.32</v>
      </c>
      <c r="M5" s="58">
        <f>IF($A5="","",VLOOKUP($A5,'[1]Plan2'!$A$2:$F$2165,4,FALSE))</f>
        <v>224.47</v>
      </c>
      <c r="N5" s="58">
        <f>IF($A5="","",VLOOKUP($A5,'[1]Plan2'!$A$2:$F$2165,5,FALSE))</f>
        <v>55.37</v>
      </c>
      <c r="O5" s="58">
        <f>IF($A5="","",VLOOKUP($A5,'[1]Plan2'!$A$2:$F$2165,6,FALSE))</f>
        <v>279.84</v>
      </c>
      <c r="P5" s="84">
        <f t="shared" si="1"/>
        <v>3447.6288</v>
      </c>
      <c r="R5" s="1">
        <f t="shared" si="2"/>
        <v>5095.886399999999</v>
      </c>
      <c r="S5" s="1">
        <f t="shared" si="3"/>
        <v>6520.272</v>
      </c>
    </row>
    <row r="6" spans="1:19" ht="12.75">
      <c r="A6" s="60">
        <v>51026</v>
      </c>
      <c r="B6" s="56" t="str">
        <f>IF($A6="","",VLOOKUP($A6,Plan2!$A$1:$F$2164,2,FALSE))</f>
        <v>LANCAMENTO/APLICACAO CONC.EM FUNDAÇÃO- (O.C.)</v>
      </c>
      <c r="C6" s="29" t="str">
        <f>IF($A6="","",VLOOKUP($A6,Plan2!$A$2:$F$2165,3,FALSE))</f>
        <v>m3</v>
      </c>
      <c r="D6" s="126">
        <v>23.3</v>
      </c>
      <c r="E6" s="58">
        <f>IF($A6="","",VLOOKUP($A6,Plan2!$A$2:$F$2165,4,FALSE))</f>
        <v>0</v>
      </c>
      <c r="F6" s="58">
        <f>IF($A6="","",VLOOKUP($A6,Plan2!$A$2:$F$2165,5,FALSE))</f>
        <v>122.19</v>
      </c>
      <c r="G6" s="58">
        <f>IF($A6="","",VLOOKUP($A6,Plan2!$A$2:$F$2165,6,FALSE))</f>
        <v>122.19</v>
      </c>
      <c r="H6" s="84">
        <f t="shared" si="0"/>
        <v>2847.027</v>
      </c>
      <c r="I6" s="139">
        <v>51026</v>
      </c>
      <c r="J6" s="56" t="str">
        <f>IF($A6="","",VLOOKUP($A6,'[1]Plan2'!$A$1:$F$2164,2,FALSE))</f>
        <v>LANCAMENTO/APLICACAO CONC.EM FUNDAÇÃO- (O.C.)</v>
      </c>
      <c r="K6" s="29" t="str">
        <f>IF($A6="","",VLOOKUP($A6,'[1]Plan2'!$A$2:$F$2165,3,FALSE))</f>
        <v>m3</v>
      </c>
      <c r="L6" s="126">
        <v>12.32</v>
      </c>
      <c r="M6" s="58">
        <f>IF($A6="","",VLOOKUP($A6,'[1]Plan2'!$A$2:$F$2165,4,FALSE))</f>
        <v>0</v>
      </c>
      <c r="N6" s="58">
        <f>IF($A6="","",VLOOKUP($A6,'[1]Plan2'!$A$2:$F$2165,5,FALSE))</f>
        <v>122.19</v>
      </c>
      <c r="O6" s="58">
        <f>IF($A6="","",VLOOKUP($A6,'[1]Plan2'!$A$2:$F$2165,6,FALSE))</f>
        <v>122.19</v>
      </c>
      <c r="P6" s="84">
        <f t="shared" si="1"/>
        <v>1505.3808</v>
      </c>
      <c r="R6" s="1">
        <f t="shared" si="2"/>
        <v>2225.0798999999997</v>
      </c>
      <c r="S6" s="1">
        <f t="shared" si="3"/>
        <v>2847.027</v>
      </c>
    </row>
    <row r="7" spans="1:19" ht="12.75">
      <c r="A7" s="60">
        <v>52005</v>
      </c>
      <c r="B7" s="56" t="str">
        <f>IF($A7="","",VLOOKUP($A7,Plan2!$A$1:$F$2164,2,FALSE))</f>
        <v>ACO CA-50A - 10,0 MM (3/8") - (OBRAS CIVIS)</v>
      </c>
      <c r="C7" s="29" t="str">
        <f>IF($A7="","",VLOOKUP($A7,Plan2!$A$2:$F$2165,3,FALSE))</f>
        <v>Kg</v>
      </c>
      <c r="D7" s="126">
        <v>193</v>
      </c>
      <c r="E7" s="58">
        <f>IF($A7="","",VLOOKUP($A7,Plan2!$A$2:$F$2165,4,FALSE))</f>
        <v>3.55</v>
      </c>
      <c r="F7" s="58">
        <f>IF($A7="","",VLOOKUP($A7,Plan2!$A$2:$F$2165,5,FALSE))</f>
        <v>1.95</v>
      </c>
      <c r="G7" s="58">
        <f>IF($A7="","",VLOOKUP($A7,Plan2!$A$2:$F$2165,6,FALSE))</f>
        <v>5.5</v>
      </c>
      <c r="H7" s="84">
        <f t="shared" si="0"/>
        <v>1061.5</v>
      </c>
      <c r="I7" s="60">
        <v>52005</v>
      </c>
      <c r="J7" s="56" t="str">
        <f>IF($A7="","",VLOOKUP($A7,'[1]Plan2'!$A$1:$F$2164,2,FALSE))</f>
        <v>ACO CA-50A - 10,0 MM (3/8") - (OBRAS CIVIS)</v>
      </c>
      <c r="K7" s="29" t="str">
        <f>IF($A7="","",VLOOKUP($A7,'[1]Plan2'!$A$2:$F$2165,3,FALSE))</f>
        <v>Kg</v>
      </c>
      <c r="L7" s="126">
        <v>146</v>
      </c>
      <c r="M7" s="58">
        <f>IF($A7="","",VLOOKUP($A7,'[1]Plan2'!$A$2:$F$2165,4,FALSE))</f>
        <v>3.55</v>
      </c>
      <c r="N7" s="58">
        <f>IF($A7="","",VLOOKUP($A7,'[1]Plan2'!$A$2:$F$2165,5,FALSE))</f>
        <v>1.95</v>
      </c>
      <c r="O7" s="58">
        <f>IF($A7="","",VLOOKUP($A7,'[1]Plan2'!$A$2:$F$2165,6,FALSE))</f>
        <v>5.5</v>
      </c>
      <c r="P7" s="84">
        <f t="shared" si="1"/>
        <v>803</v>
      </c>
      <c r="R7" s="1">
        <f t="shared" si="2"/>
        <v>1061.5</v>
      </c>
      <c r="S7" s="1">
        <f t="shared" si="3"/>
        <v>1061.5</v>
      </c>
    </row>
    <row r="8" spans="1:20" ht="12.75">
      <c r="A8" s="60">
        <v>52014</v>
      </c>
      <c r="B8" s="56" t="str">
        <f>IF($A8="","",VLOOKUP($A8,Plan2!$A$1:$F$2164,2,FALSE))</f>
        <v>ACO CA-60 - 5,0 MM - (OBRAS CIVIS)</v>
      </c>
      <c r="C8" s="29" t="str">
        <f>IF($A8="","",VLOOKUP($A8,Plan2!$A$2:$F$2165,3,FALSE))</f>
        <v>Kg</v>
      </c>
      <c r="D8" s="126">
        <v>140</v>
      </c>
      <c r="E8" s="58">
        <f>IF($A8="","",VLOOKUP($A8,Plan2!$A$2:$F$2165,4,FALSE))</f>
        <v>3.4</v>
      </c>
      <c r="F8" s="58">
        <f>IF($A8="","",VLOOKUP($A8,Plan2!$A$2:$F$2165,5,FALSE))</f>
        <v>1.71</v>
      </c>
      <c r="G8" s="58">
        <f>IF($A8="","",VLOOKUP($A8,Plan2!$A$2:$F$2165,6,FALSE))</f>
        <v>5.11</v>
      </c>
      <c r="H8" s="84">
        <f t="shared" si="0"/>
        <v>715.4000000000001</v>
      </c>
      <c r="I8" s="60">
        <v>52014</v>
      </c>
      <c r="J8" s="56" t="str">
        <f>IF($A8="","",VLOOKUP($A8,'[1]Plan2'!$A$1:$F$2164,2,FALSE))</f>
        <v>ACO CA-60 - 5,0 MM - (OBRAS CIVIS)</v>
      </c>
      <c r="K8" s="29" t="str">
        <f>IF($A8="","",VLOOKUP($A8,'[1]Plan2'!$A$2:$F$2165,3,FALSE))</f>
        <v>Kg</v>
      </c>
      <c r="L8" s="126">
        <v>104</v>
      </c>
      <c r="M8" s="58">
        <f>IF($A8="","",VLOOKUP($A8,'[1]Plan2'!$A$2:$F$2165,4,FALSE))</f>
        <v>3.4</v>
      </c>
      <c r="N8" s="58">
        <f>IF($A8="","",VLOOKUP($A8,'[1]Plan2'!$A$2:$F$2165,5,FALSE))</f>
        <v>1.71</v>
      </c>
      <c r="O8" s="58">
        <f>IF($A8="","",VLOOKUP($A8,'[1]Plan2'!$A$2:$F$2165,6,FALSE))</f>
        <v>5.11</v>
      </c>
      <c r="P8" s="84">
        <f t="shared" si="1"/>
        <v>531.44</v>
      </c>
      <c r="R8" s="1">
        <f t="shared" si="2"/>
        <v>715.4000000000001</v>
      </c>
      <c r="S8" s="1">
        <f t="shared" si="3"/>
        <v>715.4000000000001</v>
      </c>
      <c r="T8" t="s">
        <v>2170</v>
      </c>
    </row>
    <row r="9" spans="1:20" ht="12.75">
      <c r="A9" s="60"/>
      <c r="B9" s="41" t="s">
        <v>7</v>
      </c>
      <c r="C9" s="29"/>
      <c r="D9" s="25"/>
      <c r="E9" s="27"/>
      <c r="F9" s="27"/>
      <c r="G9" s="27"/>
      <c r="H9" s="103">
        <f>SUM(H2:H8)</f>
        <v>21643.859000000004</v>
      </c>
      <c r="I9" s="60"/>
      <c r="J9" s="41" t="s">
        <v>7</v>
      </c>
      <c r="K9" s="29"/>
      <c r="L9" s="25"/>
      <c r="M9" s="27"/>
      <c r="N9" s="27"/>
      <c r="O9" s="27"/>
      <c r="P9" s="103">
        <f>SUM(P2:P8)</f>
        <v>11793.381800000001</v>
      </c>
      <c r="R9" s="1">
        <f>SUM(R2:R8)</f>
        <v>16488.566300000002</v>
      </c>
      <c r="S9" s="1">
        <f>SUM(S2:S8)</f>
        <v>21643.859000000004</v>
      </c>
      <c r="T9" s="159">
        <f>S9-R9</f>
        <v>5155.292700000002</v>
      </c>
    </row>
    <row r="10" spans="1:9" ht="12.75">
      <c r="A10" s="60"/>
      <c r="B10" s="41"/>
      <c r="C10" s="29"/>
      <c r="D10" s="25"/>
      <c r="E10" s="27"/>
      <c r="F10" s="27"/>
      <c r="G10" s="27"/>
      <c r="H10" s="103"/>
      <c r="I10" s="60"/>
    </row>
    <row r="11" spans="1:16" ht="12.75">
      <c r="A11" s="75">
        <v>60000</v>
      </c>
      <c r="B11" s="59" t="str">
        <f>IF($A11="","",VLOOKUP($A11,Plan2!$A$1:$F$2164,2,FALSE))</f>
        <v>ESTRUTURA</v>
      </c>
      <c r="C11" s="29"/>
      <c r="D11" s="46"/>
      <c r="E11" s="58"/>
      <c r="F11" s="58"/>
      <c r="G11" s="58"/>
      <c r="H11" s="105"/>
      <c r="I11" s="75">
        <v>60000</v>
      </c>
      <c r="J11" s="59" t="str">
        <f>IF($A11="","",VLOOKUP($A11,Plan2!$A$1:$F$2164,2,FALSE))&amp;"        LANCHONETE"</f>
        <v>ESTRUTURA        LANCHONETE</v>
      </c>
      <c r="K11" s="29"/>
      <c r="L11" s="25"/>
      <c r="M11" s="27"/>
      <c r="N11" s="27"/>
      <c r="O11" s="27"/>
      <c r="P11" s="103"/>
    </row>
    <row r="12" spans="1:19" ht="12.75">
      <c r="A12" s="75">
        <v>60103</v>
      </c>
      <c r="B12" s="56" t="str">
        <f>IF($A12="","",VLOOKUP($A12,Plan2!$A$1:$F$2164,2,FALSE))</f>
        <v>ESCORAMENTO METALICO - VIGAS/LAJES (ALUGUEL/MES)</v>
      </c>
      <c r="C12" s="29" t="str">
        <f>IF($A12="","",VLOOKUP($A12,Plan2!$A$2:$F$2165,3,FALSE))</f>
        <v>m2</v>
      </c>
      <c r="D12" s="46">
        <v>285.47</v>
      </c>
      <c r="E12" s="58">
        <f>IF($A12="","",VLOOKUP($A12,Plan2!$A$2:$F$2165,4,FALSE))</f>
        <v>4</v>
      </c>
      <c r="F12" s="58">
        <f>IF($A12="","",VLOOKUP($A12,Plan2!$A$2:$F$2165,5,FALSE))</f>
        <v>1.02</v>
      </c>
      <c r="G12" s="58">
        <f>IF($A12="","",VLOOKUP($A12,Plan2!$A$2:$F$2165,6,FALSE))</f>
        <v>5.02</v>
      </c>
      <c r="H12" s="84">
        <f>IF($A12="","",D12*G12)</f>
        <v>1433.0594</v>
      </c>
      <c r="I12" s="75">
        <v>60103</v>
      </c>
      <c r="J12" s="56" t="str">
        <f>IF($A12="","",VLOOKUP($A12,Plan2!$A$1:$F$2164,2,FALSE))</f>
        <v>ESCORAMENTO METALICO - VIGAS/LAJES (ALUGUEL/MES)</v>
      </c>
      <c r="K12" s="29" t="str">
        <f>IF($A12="","",VLOOKUP($A12,Plan2!$A$2:$F$2165,3,FALSE))</f>
        <v>m2</v>
      </c>
      <c r="L12" s="46">
        <v>206.7</v>
      </c>
      <c r="M12" s="58">
        <f>IF($A12="","",VLOOKUP($A12,Plan2!$A$2:$F$2165,4,FALSE))</f>
        <v>4</v>
      </c>
      <c r="N12" s="58">
        <f>IF($A12="","",VLOOKUP($A12,Plan2!$A$2:$F$2165,5,FALSE))</f>
        <v>1.02</v>
      </c>
      <c r="O12" s="58">
        <f>IF($A12="","",VLOOKUP($A12,Plan2!$A$2:$F$2165,6,FALSE))</f>
        <v>5.02</v>
      </c>
      <c r="P12" s="84">
        <f>IF($A12="","",L12*O12)</f>
        <v>1037.6339999999998</v>
      </c>
      <c r="R12" s="1">
        <f>P12+H35</f>
        <v>1433.0593999999996</v>
      </c>
      <c r="S12" s="1">
        <f>H12</f>
        <v>1433.0594</v>
      </c>
    </row>
    <row r="13" spans="1:19" ht="12.75">
      <c r="A13" s="55">
        <v>60507</v>
      </c>
      <c r="B13" s="56" t="str">
        <f>IF($A13="","",VLOOKUP($A13,Plan2!$A$1:$F$2164,2,FALSE))</f>
        <v>PREPARO DE CONCRETO FCK-20 C/BETONEIRA - (OB.C.)</v>
      </c>
      <c r="C13" s="29" t="str">
        <f>IF($A13="","",VLOOKUP($A13,Plan2!$A$2:$F$2165,3,FALSE))</f>
        <v>m3</v>
      </c>
      <c r="D13" s="46">
        <v>13.97</v>
      </c>
      <c r="E13" s="58">
        <f>IF($A13="","",VLOOKUP($A13,Plan2!$A$2:$F$2165,4,FALSE))</f>
        <v>224.47</v>
      </c>
      <c r="F13" s="58">
        <f>IF($A13="","",VLOOKUP($A13,Plan2!$A$2:$F$2165,5,FALSE))</f>
        <v>55.37</v>
      </c>
      <c r="G13" s="58">
        <f>IF($A13="","",VLOOKUP($A13,Plan2!$A$2:$F$2165,6,FALSE))</f>
        <v>279.84</v>
      </c>
      <c r="H13" s="84">
        <f aca="true" t="shared" si="4" ref="H13:H20">IF($A13="","",D13*G13)</f>
        <v>3909.3648</v>
      </c>
      <c r="I13" s="75">
        <v>60507</v>
      </c>
      <c r="J13" s="56" t="str">
        <f>IF($A13="","",VLOOKUP($A13,'[1]Plan2'!$A$1:$F$2164,2,FALSE))</f>
        <v>PREPARO DE CONCRETO FCK-20 C/BETONEIRA - (OB.C.)</v>
      </c>
      <c r="K13" s="29" t="str">
        <f>IF($A13="","",VLOOKUP($A13,'[1]Plan2'!$A$2:$F$2165,3,FALSE))</f>
        <v>m3</v>
      </c>
      <c r="L13" s="46">
        <v>10.1</v>
      </c>
      <c r="M13" s="58">
        <f>IF($A13="","",VLOOKUP($A13,'[1]Plan2'!$A$2:$F$2165,4,FALSE))</f>
        <v>224.47</v>
      </c>
      <c r="N13" s="58">
        <f>IF($A13="","",VLOOKUP($A13,'[1]Plan2'!$A$2:$F$2165,5,FALSE))</f>
        <v>55.37</v>
      </c>
      <c r="O13" s="58">
        <f>IF($A13="","",VLOOKUP($A13,'[1]Plan2'!$A$2:$F$2165,6,FALSE))</f>
        <v>279.84</v>
      </c>
      <c r="P13" s="84">
        <f>IF($A13="","",L13*O13)</f>
        <v>2826.3839999999996</v>
      </c>
      <c r="R13" s="1">
        <f aca="true" t="shared" si="5" ref="R13:R20">P13+H36</f>
        <v>3909.3647999999994</v>
      </c>
      <c r="S13" s="1">
        <f aca="true" t="shared" si="6" ref="S13:S20">H13</f>
        <v>3909.3648</v>
      </c>
    </row>
    <row r="14" spans="1:19" ht="22.5">
      <c r="A14" s="55">
        <v>60203</v>
      </c>
      <c r="B14" s="56" t="str">
        <f>IF($A14="","",VLOOKUP($A14,Plan2!$A$1:$F$2164,2,FALSE))</f>
        <v>FORMA- CH.COMPENSADA 12 MM UTILIZAÇÃO 3 VEZES - (OBRAS CIVIS)</v>
      </c>
      <c r="C14" s="29" t="str">
        <f>IF($A14="","",VLOOKUP($A14,Plan2!$A$2:$F$2165,3,FALSE))</f>
        <v>m2</v>
      </c>
      <c r="D14" s="46">
        <v>83.52</v>
      </c>
      <c r="E14" s="58">
        <f>IF($A14="","",VLOOKUP($A14,Plan2!$A$2:$F$2165,4,FALSE))</f>
        <v>18.61</v>
      </c>
      <c r="F14" s="58">
        <f>IF($A14="","",VLOOKUP($A14,Plan2!$A$2:$F$2165,5,FALSE))</f>
        <v>30.18</v>
      </c>
      <c r="G14" s="58">
        <f>IF($A14="","",VLOOKUP($A14,Plan2!$A$2:$F$2165,6,FALSE))</f>
        <v>48.79</v>
      </c>
      <c r="H14" s="84">
        <f>IF($A14="","",D14*G14)</f>
        <v>4074.9408</v>
      </c>
      <c r="I14" s="75">
        <v>60203</v>
      </c>
      <c r="J14" s="56" t="str">
        <f>IF($A14="","",VLOOKUP($A14,'[1]Plan2'!$A$1:$F$2164,2,FALSE))</f>
        <v>FORMA- CH.COMPENSADA 12 MM UTILIZAÇÃO 3 VEZES - (OBRAS CIVIS)</v>
      </c>
      <c r="K14" s="29" t="str">
        <f>IF($A14="","",VLOOKUP($A14,'[1]Plan2'!$A$2:$F$2165,3,FALSE))</f>
        <v>m2</v>
      </c>
      <c r="L14" s="46">
        <v>59.52</v>
      </c>
      <c r="M14" s="58">
        <f>IF($A14="","",VLOOKUP($A14,'[1]Plan2'!$A$2:$F$2165,4,FALSE))</f>
        <v>18.61</v>
      </c>
      <c r="N14" s="58">
        <f>IF($A14="","",VLOOKUP($A14,'[1]Plan2'!$A$2:$F$2165,5,FALSE))</f>
        <v>30.18</v>
      </c>
      <c r="O14" s="58">
        <f>IF($A14="","",VLOOKUP($A14,'[1]Plan2'!$A$2:$F$2165,6,FALSE))</f>
        <v>48.79</v>
      </c>
      <c r="P14" s="84">
        <f>IF($A14="","",L14*O14)</f>
        <v>2903.9808000000003</v>
      </c>
      <c r="R14" s="1">
        <f t="shared" si="5"/>
        <v>4074.9408000000003</v>
      </c>
      <c r="S14" s="1">
        <f t="shared" si="6"/>
        <v>4074.9408</v>
      </c>
    </row>
    <row r="15" spans="1:19" ht="12.75">
      <c r="A15" s="55">
        <v>60209</v>
      </c>
      <c r="B15" s="56" t="str">
        <f>IF($A15="","",VLOOKUP($A15,Plan2!$A$1:$F$2164,2,FALSE))</f>
        <v>FORMA CH.COMPENSADA 12MM-VIGA/PILAR U=4V - (OBRAS CIVIS</v>
      </c>
      <c r="C15" s="29" t="str">
        <f>IF($A15="","",VLOOKUP($A15,Plan2!$A$2:$F$2165,3,FALSE))</f>
        <v>m2</v>
      </c>
      <c r="D15" s="46">
        <v>201.95</v>
      </c>
      <c r="E15" s="58">
        <f>IF($A15="","",VLOOKUP($A15,Plan2!$A$2:$F$2165,4,FALSE))</f>
        <v>13.82</v>
      </c>
      <c r="F15" s="58">
        <f>IF($A15="","",VLOOKUP($A15,Plan2!$A$2:$F$2165,5,FALSE))</f>
        <v>31.71</v>
      </c>
      <c r="G15" s="58">
        <f>IF($A15="","",VLOOKUP($A15,Plan2!$A$2:$F$2165,6,FALSE))</f>
        <v>45.53</v>
      </c>
      <c r="H15" s="84">
        <f t="shared" si="4"/>
        <v>9194.7835</v>
      </c>
      <c r="I15" s="55">
        <v>60209</v>
      </c>
      <c r="J15" s="56" t="str">
        <f>IF($A15="","",VLOOKUP($A15,'[1]Plan2'!$A$1:$F$2164,2,FALSE))</f>
        <v>FORMA CH.COMPENSADA 12MM-VIGA/PILAR U=4V - (OBRAS CIVIS</v>
      </c>
      <c r="K15" s="29" t="str">
        <f>IF($A15="","",VLOOKUP($A15,'[1]Plan2'!$A$2:$F$2165,3,FALSE))</f>
        <v>m2</v>
      </c>
      <c r="L15" s="46">
        <v>147.18</v>
      </c>
      <c r="M15" s="58">
        <f>IF($A15="","",VLOOKUP($A15,'[1]Plan2'!$A$2:$F$2165,4,FALSE))</f>
        <v>13.82</v>
      </c>
      <c r="N15" s="58">
        <f>IF($A15="","",VLOOKUP($A15,'[1]Plan2'!$A$2:$F$2165,5,FALSE))</f>
        <v>31.71</v>
      </c>
      <c r="O15" s="58">
        <f>IF($A15="","",VLOOKUP($A15,'[1]Plan2'!$A$2:$F$2165,6,FALSE))</f>
        <v>45.53</v>
      </c>
      <c r="P15" s="84">
        <f aca="true" t="shared" si="7" ref="P15:P20">IF($A15="","",L15*O15)</f>
        <v>6701.1054</v>
      </c>
      <c r="R15" s="1">
        <f t="shared" si="5"/>
        <v>9194.783500000001</v>
      </c>
      <c r="S15" s="1">
        <f t="shared" si="6"/>
        <v>9194.7835</v>
      </c>
    </row>
    <row r="16" spans="1:19" ht="12.75">
      <c r="A16" s="55">
        <v>52004</v>
      </c>
      <c r="B16" s="56" t="str">
        <f>IF($A16="","",VLOOKUP($A16,Plan2!$A$1:$F$2164,2,FALSE))</f>
        <v>ACO CA 50-A - 8,0 MM (5/16") - (OBRAS CIVIS)</v>
      </c>
      <c r="C16" s="29" t="str">
        <f>IF($A16="","",VLOOKUP($A16,Plan2!$A$2:$F$2165,3,FALSE))</f>
        <v>Kg</v>
      </c>
      <c r="D16" s="46">
        <v>306</v>
      </c>
      <c r="E16" s="92">
        <f>IF($A16="","",VLOOKUP($A16,Plan2!$A$2:$F$2165,4,FALSE))</f>
        <v>3.81</v>
      </c>
      <c r="F16" s="92">
        <f>IF($A16="","",VLOOKUP($A16,Plan2!$A$2:$F$2165,5,FALSE))</f>
        <v>1.95</v>
      </c>
      <c r="G16" s="92">
        <f>IF($A16="","",VLOOKUP($A16,Plan2!$A$2:$F$2165,6,FALSE))</f>
        <v>5.76</v>
      </c>
      <c r="H16" s="84">
        <f t="shared" si="4"/>
        <v>1762.56</v>
      </c>
      <c r="I16" s="55">
        <v>52004</v>
      </c>
      <c r="J16" s="56" t="str">
        <f>IF($A16="","",VLOOKUP($A16,'[1]Plan2'!$A$1:$F$2164,2,FALSE))</f>
        <v>ACO CA 50-A - 8,0 MM (5/16") - (OBRAS CIVIS)</v>
      </c>
      <c r="K16" s="29" t="str">
        <f>IF($A16="","",VLOOKUP($A16,'[1]Plan2'!$A$2:$F$2165,3,FALSE))</f>
        <v>Kg</v>
      </c>
      <c r="L16" s="46">
        <v>228</v>
      </c>
      <c r="M16" s="58">
        <f>IF($A16="","",VLOOKUP($A16,'[1]Plan2'!$A$2:$F$2165,4,FALSE))</f>
        <v>3.81</v>
      </c>
      <c r="N16" s="58">
        <f>IF($A16="","",VLOOKUP($A16,'[1]Plan2'!$A$2:$F$2165,5,FALSE))</f>
        <v>1.95</v>
      </c>
      <c r="O16" s="58">
        <f>IF($A16="","",VLOOKUP($A16,'[1]Plan2'!$A$2:$F$2165,6,FALSE))</f>
        <v>5.76</v>
      </c>
      <c r="P16" s="84">
        <f>IF($A16="","",L16*O16)</f>
        <v>1313.28</v>
      </c>
      <c r="R16" s="1">
        <f t="shared" si="5"/>
        <v>1762.56</v>
      </c>
      <c r="S16" s="1">
        <f t="shared" si="6"/>
        <v>1762.56</v>
      </c>
    </row>
    <row r="17" spans="1:19" ht="12.75">
      <c r="A17" s="55">
        <v>52005</v>
      </c>
      <c r="B17" s="90" t="str">
        <f>IF($A17="","",VLOOKUP($A17,Plan2!$A$1:$F$2164,2,FALSE))</f>
        <v>ACO CA-50A - 10,0 MM (3/8") - (OBRAS CIVIS)</v>
      </c>
      <c r="C17" s="37" t="str">
        <f>IF($A17="","",VLOOKUP($A17,Plan2!$A$2:$F$2165,3,FALSE))</f>
        <v>Kg</v>
      </c>
      <c r="D17" s="91">
        <v>394</v>
      </c>
      <c r="E17" s="58">
        <f>IF($A17="","",VLOOKUP($A17,Plan2!$A$2:$F$2165,4,FALSE))</f>
        <v>3.55</v>
      </c>
      <c r="F17" s="58">
        <f>IF($A17="","",VLOOKUP($A17,Plan2!$A$2:$F$2165,5,FALSE))</f>
        <v>1.95</v>
      </c>
      <c r="G17" s="58">
        <f>IF($A17="","",VLOOKUP($A17,Plan2!$A$2:$F$2165,6,FALSE))</f>
        <v>5.5</v>
      </c>
      <c r="H17" s="106">
        <f>IF($A17="","",D17*G17)</f>
        <v>2167</v>
      </c>
      <c r="I17" s="55">
        <v>52005</v>
      </c>
      <c r="J17" s="56" t="str">
        <f>IF($A17="","",VLOOKUP($A17,'[1]Plan2'!$A$1:$F$2164,2,FALSE))</f>
        <v>ACO CA-50A - 10,0 MM (3/8") - (OBRAS CIVIS)</v>
      </c>
      <c r="K17" s="29" t="str">
        <f>IF($A17="","",VLOOKUP($A17,'[1]Plan2'!$A$2:$F$2165,3,FALSE))</f>
        <v>Kg</v>
      </c>
      <c r="L17" s="46">
        <v>320</v>
      </c>
      <c r="M17" s="58">
        <f>IF($A17="","",VLOOKUP($A17,'[1]Plan2'!$A$2:$F$2165,4,FALSE))</f>
        <v>3.55</v>
      </c>
      <c r="N17" s="58">
        <f>IF($A17="","",VLOOKUP($A17,'[1]Plan2'!$A$2:$F$2165,5,FALSE))</f>
        <v>1.95</v>
      </c>
      <c r="O17" s="58">
        <f>IF($A17="","",VLOOKUP($A17,'[1]Plan2'!$A$2:$F$2165,6,FALSE))</f>
        <v>5.5</v>
      </c>
      <c r="P17" s="84">
        <f t="shared" si="7"/>
        <v>1760</v>
      </c>
      <c r="R17" s="1">
        <f t="shared" si="5"/>
        <v>2167</v>
      </c>
      <c r="S17" s="1">
        <f t="shared" si="6"/>
        <v>2167</v>
      </c>
    </row>
    <row r="18" spans="1:19" ht="12.75">
      <c r="A18" s="55">
        <v>52006</v>
      </c>
      <c r="B18" s="90" t="str">
        <f>IF($A18="","",VLOOKUP($A18,Plan2!$A$1:$F$2164,2,FALSE))</f>
        <v>ACO CA 50-A - 12,5 MM (1/2") - (OBRAS CIVIS)</v>
      </c>
      <c r="C18" s="37" t="str">
        <f>IF($A18="","",VLOOKUP($A18,Plan2!$A$2:$F$2165,3,FALSE))</f>
        <v>Kg</v>
      </c>
      <c r="D18" s="91">
        <v>50</v>
      </c>
      <c r="E18" s="58">
        <f>IF($A18="","",VLOOKUP($A18,Plan2!$A$2:$F$2165,4,FALSE))</f>
        <v>3.46</v>
      </c>
      <c r="F18" s="58">
        <f>IF($A18="","",VLOOKUP($A18,Plan2!$A$2:$F$2165,5,FALSE))</f>
        <v>2.45</v>
      </c>
      <c r="G18" s="58">
        <f>IF($A18="","",VLOOKUP($A18,Plan2!$A$2:$F$2165,6,FALSE))</f>
        <v>5.91</v>
      </c>
      <c r="H18" s="106">
        <f>IF($A18="","",D18*G18)</f>
        <v>295.5</v>
      </c>
      <c r="I18" s="55">
        <v>52006</v>
      </c>
      <c r="J18" s="56" t="str">
        <f>IF($A18="","",VLOOKUP($A18,'[1]Plan2'!$A$1:$F$2164,2,FALSE))</f>
        <v>ACO CA 50-A - 12,5 MM (1/2") - (OBRAS CIVIS)</v>
      </c>
      <c r="K18" s="29" t="str">
        <f>IF($A18="","",VLOOKUP($A18,'[1]Plan2'!$A$2:$F$2165,3,FALSE))</f>
        <v>Kg</v>
      </c>
      <c r="L18" s="46">
        <v>0</v>
      </c>
      <c r="M18" s="92">
        <f>IF($A18="","",VLOOKUP($A18,'[1]Plan2'!$A$2:$F$2165,4,FALSE))</f>
        <v>3.46</v>
      </c>
      <c r="N18" s="92">
        <f>IF($A18="","",VLOOKUP($A18,'[1]Plan2'!$A$2:$F$2165,5,FALSE))</f>
        <v>2.45</v>
      </c>
      <c r="O18" s="92">
        <f>IF($A18="","",VLOOKUP($A18,'[1]Plan2'!$A$2:$F$2165,6,FALSE))</f>
        <v>5.91</v>
      </c>
      <c r="P18" s="84">
        <f t="shared" si="7"/>
        <v>0</v>
      </c>
      <c r="R18" s="1">
        <f t="shared" si="5"/>
        <v>295.5</v>
      </c>
      <c r="S18" s="1">
        <f t="shared" si="6"/>
        <v>295.5</v>
      </c>
    </row>
    <row r="19" spans="1:19" ht="12.75">
      <c r="A19" s="55">
        <v>52014</v>
      </c>
      <c r="B19" s="56" t="str">
        <f>IF($A19="","",VLOOKUP($A19,Plan2!$A$1:$F$2164,2,FALSE))</f>
        <v>ACO CA-60 - 5,0 MM - (OBRAS CIVIS)</v>
      </c>
      <c r="C19" s="29" t="str">
        <f>IF($A19="","",VLOOKUP($A19,Plan2!$A$2:$F$2165,3,FALSE))</f>
        <v>Kg</v>
      </c>
      <c r="D19" s="46">
        <v>252</v>
      </c>
      <c r="E19" s="58">
        <f>IF($A19="","",VLOOKUP($A19,Plan2!$A$2:$F$2165,4,FALSE))</f>
        <v>3.4</v>
      </c>
      <c r="F19" s="58">
        <f>IF($A19="","",VLOOKUP($A19,Plan2!$A$2:$F$2165,5,FALSE))</f>
        <v>1.71</v>
      </c>
      <c r="G19" s="58">
        <f>IF($A19="","",VLOOKUP($A19,Plan2!$A$2:$F$2165,6,FALSE))</f>
        <v>5.11</v>
      </c>
      <c r="H19" s="84">
        <f t="shared" si="4"/>
        <v>1287.72</v>
      </c>
      <c r="I19" s="55">
        <v>52014</v>
      </c>
      <c r="J19" s="90" t="str">
        <f>IF($A19="","",VLOOKUP($A19,'[1]Plan2'!$A$1:$F$2164,2,FALSE))</f>
        <v>ACO CA-60 - 5,0 MM - (OBRAS CIVIS)</v>
      </c>
      <c r="K19" s="37" t="str">
        <f>IF($A19="","",VLOOKUP($A19,'[1]Plan2'!$A$2:$F$2165,3,FALSE))</f>
        <v>Kg</v>
      </c>
      <c r="L19" s="91">
        <v>170</v>
      </c>
      <c r="M19" s="58">
        <f>IF($A19="","",VLOOKUP($A19,'[1]Plan2'!$A$2:$F$2165,4,FALSE))</f>
        <v>3.4</v>
      </c>
      <c r="N19" s="58">
        <f>IF($A19="","",VLOOKUP($A19,'[1]Plan2'!$A$2:$F$2165,5,FALSE))</f>
        <v>1.71</v>
      </c>
      <c r="O19" s="58">
        <f>IF($A19="","",VLOOKUP($A19,'[1]Plan2'!$A$2:$F$2165,6,FALSE))</f>
        <v>5.11</v>
      </c>
      <c r="P19" s="106">
        <f>IF($A19="","",L19*O19)</f>
        <v>868.7</v>
      </c>
      <c r="R19" s="1">
        <f t="shared" si="5"/>
        <v>1287.72</v>
      </c>
      <c r="S19" s="1">
        <f t="shared" si="6"/>
        <v>1287.72</v>
      </c>
    </row>
    <row r="20" spans="1:19" ht="12.75">
      <c r="A20" s="55">
        <v>60801</v>
      </c>
      <c r="B20" s="56" t="str">
        <f>IF($A20="","",VLOOKUP($A20,Plan2!$A$1:$F$2164,2,FALSE))</f>
        <v>LANCAMENTO/APLICACAO CONCRETO - (OBRAS CIVIS)</v>
      </c>
      <c r="C20" s="29" t="str">
        <f>IF($A20="","",VLOOKUP($A20,Plan2!$A$2:$F$2165,3,FALSE))</f>
        <v>m3</v>
      </c>
      <c r="D20" s="46">
        <v>13.97</v>
      </c>
      <c r="E20" s="58">
        <f>IF($A20="","",VLOOKUP($A20,Plan2!$A$2:$F$2165,4,FALSE))</f>
        <v>0</v>
      </c>
      <c r="F20" s="58">
        <f>IF($A20="","",VLOOKUP($A20,Plan2!$A$2:$F$2165,5,FALSE))</f>
        <v>152.74</v>
      </c>
      <c r="G20" s="58">
        <f>IF($A20="","",VLOOKUP($A20,Plan2!$A$2:$F$2165,6,FALSE))</f>
        <v>152.74</v>
      </c>
      <c r="H20" s="84">
        <f t="shared" si="4"/>
        <v>2133.7778000000003</v>
      </c>
      <c r="I20" s="55">
        <v>60801</v>
      </c>
      <c r="J20" s="56" t="str">
        <f>IF($A20="","",VLOOKUP($A20,'[1]Plan2'!$A$1:$F$2164,2,FALSE))</f>
        <v>LANCAMENTO/APLICACAO CONCRETO - (OBRAS CIVIS)</v>
      </c>
      <c r="K20" s="29" t="str">
        <f>IF($A20="","",VLOOKUP($A20,'[1]Plan2'!$A$2:$F$2165,3,FALSE))</f>
        <v>m3</v>
      </c>
      <c r="L20" s="46">
        <v>10.1</v>
      </c>
      <c r="M20" s="58">
        <f>IF($A20="","",VLOOKUP($A20,'[1]Plan2'!$A$2:$F$2165,4,FALSE))</f>
        <v>0</v>
      </c>
      <c r="N20" s="58">
        <f>IF($A20="","",VLOOKUP($A20,'[1]Plan2'!$A$2:$F$2165,5,FALSE))</f>
        <v>152.74</v>
      </c>
      <c r="O20" s="58">
        <f>IF($A20="","",VLOOKUP($A20,'[1]Plan2'!$A$2:$F$2165,6,FALSE))</f>
        <v>152.74</v>
      </c>
      <c r="P20" s="84">
        <f t="shared" si="7"/>
        <v>1542.674</v>
      </c>
      <c r="R20" s="1">
        <f t="shared" si="5"/>
        <v>2133.7778</v>
      </c>
      <c r="S20" s="1">
        <f t="shared" si="6"/>
        <v>2133.7778000000003</v>
      </c>
    </row>
    <row r="21" spans="1:19" ht="12.75">
      <c r="A21" s="55"/>
      <c r="B21" s="41" t="s">
        <v>7</v>
      </c>
      <c r="C21" s="29"/>
      <c r="D21" s="25"/>
      <c r="E21" s="27"/>
      <c r="F21" s="27"/>
      <c r="G21" s="27"/>
      <c r="H21" s="103">
        <f>SUM(H12:H20)</f>
        <v>26258.7063</v>
      </c>
      <c r="I21" s="55"/>
      <c r="J21" s="56"/>
      <c r="K21" s="29"/>
      <c r="L21" s="46"/>
      <c r="M21" s="58"/>
      <c r="N21" s="58"/>
      <c r="O21" s="58"/>
      <c r="P21" s="84"/>
      <c r="R21" s="160">
        <f>SUM(R12:R20)</f>
        <v>26258.706300000005</v>
      </c>
      <c r="S21" s="161">
        <f>SUM(S12:S20)</f>
        <v>26258.7063</v>
      </c>
    </row>
    <row r="22" spans="9:16" ht="12.75">
      <c r="I22" s="55"/>
      <c r="J22" s="41" t="s">
        <v>7</v>
      </c>
      <c r="K22" s="29"/>
      <c r="L22" s="25"/>
      <c r="M22" s="27"/>
      <c r="N22" s="27"/>
      <c r="O22" s="27"/>
      <c r="P22" s="103">
        <f>SUM(P12:P21)</f>
        <v>18953.7582</v>
      </c>
    </row>
    <row r="24" spans="1:8" ht="12.75">
      <c r="A24" s="60">
        <v>50000</v>
      </c>
      <c r="B24" s="59" t="str">
        <f>IF($A24="","",VLOOKUP($A24,Plan2!$A$1:$F$2164,2,FALSE))&amp;"     VESTIARIO"</f>
        <v>FUNDACOES E SONDAGENS     VESTIARIO</v>
      </c>
      <c r="C24" s="32"/>
      <c r="D24" s="33"/>
      <c r="E24" s="34"/>
      <c r="F24" s="34"/>
      <c r="G24" s="34"/>
      <c r="H24" s="103"/>
    </row>
    <row r="25" spans="1:12" ht="12.75">
      <c r="A25" s="60">
        <v>120902</v>
      </c>
      <c r="B25" s="56" t="str">
        <f>IF($A25="","",VLOOKUP($A25,Plan2!$A$1:$F$2164,2,FALSE))</f>
        <v>IMPERMEABILIZACAO VIGAS BALDRAMES E=2,0 CM</v>
      </c>
      <c r="C25" s="29" t="str">
        <f>IF($A25="","",VLOOKUP($A25,Plan2!$A$2:$F$2165,3,FALSE))</f>
        <v>m2</v>
      </c>
      <c r="D25" s="126">
        <v>13.98</v>
      </c>
      <c r="E25" s="58">
        <f>IF($A25="","",VLOOKUP($A25,Plan2!$A$2:$F$2165,4,FALSE))</f>
        <v>6.22</v>
      </c>
      <c r="F25" s="58">
        <f>IF($A25="","",VLOOKUP($A25,Plan2!$A$2:$F$2165,5,FALSE))</f>
        <v>14.79</v>
      </c>
      <c r="G25" s="58">
        <f>IF($A25="","",VLOOKUP($A25,Plan2!$A$2:$F$2165,6,FALSE))</f>
        <v>21.01</v>
      </c>
      <c r="H25" s="84">
        <f aca="true" t="shared" si="8" ref="H25:H31">IF($A25="","",D25*G25)</f>
        <v>293.7198</v>
      </c>
      <c r="K25" s="36">
        <f>L2+D25</f>
        <v>56.879999999999995</v>
      </c>
      <c r="L25" s="126">
        <f>D2</f>
        <v>56.88</v>
      </c>
    </row>
    <row r="26" spans="1:12" ht="12.75">
      <c r="A26" s="55">
        <v>40101</v>
      </c>
      <c r="B26" s="56" t="str">
        <f>IF($A26="","",VLOOKUP($A26,Plan2!$A$1:$F$2164,2,FALSE))</f>
        <v>ESCAVACAO MANUAL DE VALAS &lt; 1 MTS. (OBRAS CIVIS)</v>
      </c>
      <c r="C26" s="29" t="str">
        <f>IF($A26="","",VLOOKUP($A26,Plan2!$A$2:$F$2165,3,FALSE))</f>
        <v>m3</v>
      </c>
      <c r="D26" s="126">
        <v>1.4</v>
      </c>
      <c r="E26" s="58">
        <f>IF($A26="","",VLOOKUP($A26,Plan2!$A$2:$F$2165,4,FALSE))</f>
        <v>0</v>
      </c>
      <c r="F26" s="58">
        <f>IF($A26="","",VLOOKUP($A26,Plan2!$A$2:$F$2165,5,FALSE))</f>
        <v>26.12</v>
      </c>
      <c r="G26" s="58">
        <f>IF($A26="","",VLOOKUP($A26,Plan2!$A$2:$F$2165,6,FALSE))</f>
        <v>26.12</v>
      </c>
      <c r="H26" s="84">
        <f t="shared" si="8"/>
        <v>36.568</v>
      </c>
      <c r="K26" s="36">
        <f aca="true" t="shared" si="9" ref="K26:K31">L3+D26</f>
        <v>5.76</v>
      </c>
      <c r="L26" s="126">
        <f aca="true" t="shared" si="10" ref="L26:L31">D3</f>
        <v>5.76</v>
      </c>
    </row>
    <row r="27" spans="1:12" ht="12.75">
      <c r="A27" s="60">
        <v>50302</v>
      </c>
      <c r="B27" s="56" t="str">
        <f>IF($A27="","",VLOOKUP($A27,Plan2!$A$1:$F$2164,2,FALSE))</f>
        <v>ESTACA A TRADO DIAM.30 CM S/FERRO</v>
      </c>
      <c r="C27" s="29" t="str">
        <f>IF($A27="","",VLOOKUP($A27,Plan2!$A$2:$F$2165,3,FALSE))</f>
        <v>M</v>
      </c>
      <c r="D27" s="126">
        <f>9*4</f>
        <v>36</v>
      </c>
      <c r="E27" s="58">
        <f>IF($A27="","",VLOOKUP($A27,Plan2!$A$2:$F$2165,4,FALSE))</f>
        <v>15.36</v>
      </c>
      <c r="F27" s="58">
        <f>IF($A27="","",VLOOKUP($A27,Plan2!$A$2:$F$2165,5,FALSE))</f>
        <v>27.82</v>
      </c>
      <c r="G27" s="58">
        <f>IF($A27="","",VLOOKUP($A27,Plan2!$A$2:$F$2165,6,FALSE))</f>
        <v>43.18</v>
      </c>
      <c r="H27" s="84">
        <f t="shared" si="8"/>
        <v>1554.48</v>
      </c>
      <c r="K27" s="36">
        <f t="shared" si="9"/>
        <v>140</v>
      </c>
      <c r="L27" s="126">
        <f t="shared" si="10"/>
        <v>212</v>
      </c>
    </row>
    <row r="28" spans="1:12" ht="12.75">
      <c r="A28" s="139">
        <v>51017</v>
      </c>
      <c r="B28" s="56" t="str">
        <f>IF($A28="","",VLOOKUP($A28,Plan2!$A$1:$F$2164,2,FALSE))</f>
        <v>PREPARO DE CONCRETO FCK-20 C/BETONEIRA - (O.C.)</v>
      </c>
      <c r="C28" s="29" t="str">
        <f>IF($A28="","",VLOOKUP($A28,Plan2!$A$2:$F$2165,3,FALSE))</f>
        <v>m3</v>
      </c>
      <c r="D28" s="126">
        <v>5.89</v>
      </c>
      <c r="E28" s="58">
        <f>IF($A28="","",VLOOKUP($A28,Plan2!$A$2:$F$2165,4,FALSE))</f>
        <v>224.47</v>
      </c>
      <c r="F28" s="58">
        <f>IF($A28="","",VLOOKUP($A28,Plan2!$A$2:$F$2165,5,FALSE))</f>
        <v>55.37</v>
      </c>
      <c r="G28" s="58">
        <f>IF($A28="","",VLOOKUP($A28,Plan2!$A$2:$F$2165,6,FALSE))</f>
        <v>279.84</v>
      </c>
      <c r="H28" s="84">
        <f t="shared" si="8"/>
        <v>1648.2575999999997</v>
      </c>
      <c r="K28" s="36">
        <f t="shared" si="9"/>
        <v>18.21</v>
      </c>
      <c r="L28" s="126">
        <f t="shared" si="10"/>
        <v>23.3</v>
      </c>
    </row>
    <row r="29" spans="1:12" ht="12.75">
      <c r="A29" s="60">
        <v>51026</v>
      </c>
      <c r="B29" s="56" t="str">
        <f>IF($A29="","",VLOOKUP($A29,Plan2!$A$1:$F$2164,2,FALSE))</f>
        <v>LANCAMENTO/APLICACAO CONC.EM FUNDAÇÃO- (O.C.)</v>
      </c>
      <c r="C29" s="29" t="str">
        <f>IF($A29="","",VLOOKUP($A29,Plan2!$A$2:$F$2165,3,FALSE))</f>
        <v>m3</v>
      </c>
      <c r="D29" s="126">
        <v>5.89</v>
      </c>
      <c r="E29" s="58">
        <f>IF($A29="","",VLOOKUP($A29,Plan2!$A$2:$F$2165,4,FALSE))</f>
        <v>0</v>
      </c>
      <c r="F29" s="58">
        <f>IF($A29="","",VLOOKUP($A29,Plan2!$A$2:$F$2165,5,FALSE))</f>
        <v>122.19</v>
      </c>
      <c r="G29" s="58">
        <f>IF($A29="","",VLOOKUP($A29,Plan2!$A$2:$F$2165,6,FALSE))</f>
        <v>122.19</v>
      </c>
      <c r="H29" s="84">
        <f t="shared" si="8"/>
        <v>719.6990999999999</v>
      </c>
      <c r="K29" s="36">
        <f t="shared" si="9"/>
        <v>18.21</v>
      </c>
      <c r="L29" s="126">
        <f t="shared" si="10"/>
        <v>23.3</v>
      </c>
    </row>
    <row r="30" spans="1:12" ht="12.75">
      <c r="A30" s="60">
        <v>52005</v>
      </c>
      <c r="B30" s="56" t="str">
        <f>IF($A30="","",VLOOKUP($A30,Plan2!$A$1:$F$2164,2,FALSE))</f>
        <v>ACO CA-50A - 10,0 MM (3/8") - (OBRAS CIVIS)</v>
      </c>
      <c r="C30" s="29" t="str">
        <f>IF($A30="","",VLOOKUP($A30,Plan2!$A$2:$F$2165,3,FALSE))</f>
        <v>Kg</v>
      </c>
      <c r="D30" s="126">
        <v>47</v>
      </c>
      <c r="E30" s="58">
        <f>IF($A30="","",VLOOKUP($A30,Plan2!$A$2:$F$2165,4,FALSE))</f>
        <v>3.55</v>
      </c>
      <c r="F30" s="58">
        <f>IF($A30="","",VLOOKUP($A30,Plan2!$A$2:$F$2165,5,FALSE))</f>
        <v>1.95</v>
      </c>
      <c r="G30" s="58">
        <f>IF($A30="","",VLOOKUP($A30,Plan2!$A$2:$F$2165,6,FALSE))</f>
        <v>5.5</v>
      </c>
      <c r="H30" s="84">
        <f t="shared" si="8"/>
        <v>258.5</v>
      </c>
      <c r="K30" s="36">
        <f t="shared" si="9"/>
        <v>193</v>
      </c>
      <c r="L30" s="126">
        <f t="shared" si="10"/>
        <v>193</v>
      </c>
    </row>
    <row r="31" spans="1:12" ht="12.75">
      <c r="A31" s="60">
        <v>52014</v>
      </c>
      <c r="B31" s="56" t="str">
        <f>IF($A31="","",VLOOKUP($A31,Plan2!$A$1:$F$2164,2,FALSE))</f>
        <v>ACO CA-60 - 5,0 MM - (OBRAS CIVIS)</v>
      </c>
      <c r="C31" s="29" t="str">
        <f>IF($A31="","",VLOOKUP($A31,Plan2!$A$2:$F$2165,3,FALSE))</f>
        <v>Kg</v>
      </c>
      <c r="D31" s="126">
        <v>36</v>
      </c>
      <c r="E31" s="58">
        <f>IF($A31="","",VLOOKUP($A31,Plan2!$A$2:$F$2165,4,FALSE))</f>
        <v>3.4</v>
      </c>
      <c r="F31" s="58">
        <f>IF($A31="","",VLOOKUP($A31,Plan2!$A$2:$F$2165,5,FALSE))</f>
        <v>1.71</v>
      </c>
      <c r="G31" s="58">
        <f>IF($A31="","",VLOOKUP($A31,Plan2!$A$2:$F$2165,6,FALSE))</f>
        <v>5.11</v>
      </c>
      <c r="H31" s="84">
        <f t="shared" si="8"/>
        <v>183.96</v>
      </c>
      <c r="K31" s="36">
        <f t="shared" si="9"/>
        <v>140</v>
      </c>
      <c r="L31" s="126">
        <f t="shared" si="10"/>
        <v>140</v>
      </c>
    </row>
    <row r="32" spans="1:8" ht="12.75">
      <c r="A32" s="60"/>
      <c r="B32" s="41" t="s">
        <v>7</v>
      </c>
      <c r="C32" s="29"/>
      <c r="D32" s="25"/>
      <c r="E32" s="27"/>
      <c r="F32" s="27"/>
      <c r="G32" s="27"/>
      <c r="H32" s="103">
        <f>SUM(H25:H31)</f>
        <v>4695.184499999999</v>
      </c>
    </row>
    <row r="33" spans="1:8" ht="12.75">
      <c r="A33" s="60"/>
      <c r="B33" s="41"/>
      <c r="C33" s="29"/>
      <c r="D33" s="25"/>
      <c r="E33" s="27"/>
      <c r="F33" s="27"/>
      <c r="G33" s="27"/>
      <c r="H33" s="103"/>
    </row>
    <row r="34" spans="1:8" ht="12.75">
      <c r="A34" s="75">
        <v>60000</v>
      </c>
      <c r="B34" s="59" t="str">
        <f>IF($A34="","",VLOOKUP($A34,Plan2!$A$1:$F$2164,2,FALSE))&amp;"     VESTIARIO"</f>
        <v>ESTRUTURA     VESTIARIO</v>
      </c>
      <c r="C34" s="29"/>
      <c r="D34" s="46"/>
      <c r="E34" s="58"/>
      <c r="F34" s="58"/>
      <c r="G34" s="58"/>
      <c r="H34" s="105"/>
    </row>
    <row r="35" spans="1:12" ht="12.75">
      <c r="A35" s="75">
        <v>60103</v>
      </c>
      <c r="B35" s="56" t="str">
        <f>IF($A35="","",VLOOKUP($A35,Plan2!$A$1:$F$2164,2,FALSE))</f>
        <v>ESCORAMENTO METALICO - VIGAS/LAJES (ALUGUEL/MES)</v>
      </c>
      <c r="C35" s="29" t="str">
        <f>IF($A35="","",VLOOKUP($A35,Plan2!$A$2:$F$2165,3,FALSE))</f>
        <v>m2</v>
      </c>
      <c r="D35" s="46">
        <v>78.77</v>
      </c>
      <c r="E35" s="58">
        <f>IF($A35="","",VLOOKUP($A35,Plan2!$A$2:$F$2165,4,FALSE))</f>
        <v>4</v>
      </c>
      <c r="F35" s="58">
        <f>IF($A35="","",VLOOKUP($A35,Plan2!$A$2:$F$2165,5,FALSE))</f>
        <v>1.02</v>
      </c>
      <c r="G35" s="58">
        <f>IF($A35="","",VLOOKUP($A35,Plan2!$A$2:$F$2165,6,FALSE))</f>
        <v>5.02</v>
      </c>
      <c r="H35" s="84">
        <f aca="true" t="shared" si="11" ref="H35:H43">IF($A35="","",D35*G35)</f>
        <v>395.42539999999997</v>
      </c>
      <c r="K35" s="36">
        <f>L12+D35</f>
        <v>285.46999999999997</v>
      </c>
      <c r="L35" s="46">
        <v>285.47</v>
      </c>
    </row>
    <row r="36" spans="1:12" ht="12.75">
      <c r="A36" s="55">
        <v>60507</v>
      </c>
      <c r="B36" s="56" t="str">
        <f>IF($A36="","",VLOOKUP($A36,Plan2!$A$1:$F$2164,2,FALSE))</f>
        <v>PREPARO DE CONCRETO FCK-20 C/BETONEIRA - (OB.C.)</v>
      </c>
      <c r="C36" s="29" t="str">
        <f>IF($A36="","",VLOOKUP($A36,Plan2!$A$2:$F$2165,3,FALSE))</f>
        <v>m3</v>
      </c>
      <c r="D36" s="46">
        <v>3.87</v>
      </c>
      <c r="E36" s="58">
        <f>IF($A36="","",VLOOKUP($A36,Plan2!$A$2:$F$2165,4,FALSE))</f>
        <v>224.47</v>
      </c>
      <c r="F36" s="58">
        <f>IF($A36="","",VLOOKUP($A36,Plan2!$A$2:$F$2165,5,FALSE))</f>
        <v>55.37</v>
      </c>
      <c r="G36" s="58">
        <f>IF($A36="","",VLOOKUP($A36,Plan2!$A$2:$F$2165,6,FALSE))</f>
        <v>279.84</v>
      </c>
      <c r="H36" s="84">
        <f t="shared" si="11"/>
        <v>1082.9808</v>
      </c>
      <c r="K36" s="36">
        <f aca="true" t="shared" si="12" ref="K36:K43">L13+D36</f>
        <v>13.969999999999999</v>
      </c>
      <c r="L36" s="46">
        <v>13.97</v>
      </c>
    </row>
    <row r="37" spans="1:12" ht="22.5">
      <c r="A37" s="55">
        <v>60203</v>
      </c>
      <c r="B37" s="56" t="str">
        <f>IF($A37="","",VLOOKUP($A37,Plan2!$A$1:$F$2164,2,FALSE))</f>
        <v>FORMA- CH.COMPENSADA 12 MM UTILIZAÇÃO 3 VEZES - (OBRAS CIVIS)</v>
      </c>
      <c r="C37" s="29" t="str">
        <f>IF($A37="","",VLOOKUP($A37,Plan2!$A$2:$F$2165,3,FALSE))</f>
        <v>m2</v>
      </c>
      <c r="D37" s="46">
        <v>24</v>
      </c>
      <c r="E37" s="58">
        <f>IF($A37="","",VLOOKUP($A37,Plan2!$A$2:$F$2165,4,FALSE))</f>
        <v>18.61</v>
      </c>
      <c r="F37" s="58">
        <f>IF($A37="","",VLOOKUP($A37,Plan2!$A$2:$F$2165,5,FALSE))</f>
        <v>30.18</v>
      </c>
      <c r="G37" s="58">
        <f>IF($A37="","",VLOOKUP($A37,Plan2!$A$2:$F$2165,6,FALSE))</f>
        <v>48.79</v>
      </c>
      <c r="H37" s="84">
        <f t="shared" si="11"/>
        <v>1170.96</v>
      </c>
      <c r="K37" s="36">
        <f t="shared" si="12"/>
        <v>83.52000000000001</v>
      </c>
      <c r="L37" s="46">
        <v>83.52</v>
      </c>
    </row>
    <row r="38" spans="1:12" ht="12.75">
      <c r="A38" s="55">
        <v>60209</v>
      </c>
      <c r="B38" s="56" t="str">
        <f>IF($A38="","",VLOOKUP($A38,Plan2!$A$1:$F$2164,2,FALSE))</f>
        <v>FORMA CH.COMPENSADA 12MM-VIGA/PILAR U=4V - (OBRAS CIVIS</v>
      </c>
      <c r="C38" s="29" t="str">
        <f>IF($A38="","",VLOOKUP($A38,Plan2!$A$2:$F$2165,3,FALSE))</f>
        <v>m2</v>
      </c>
      <c r="D38" s="46">
        <v>54.77</v>
      </c>
      <c r="E38" s="58">
        <f>IF($A38="","",VLOOKUP($A38,Plan2!$A$2:$F$2165,4,FALSE))</f>
        <v>13.82</v>
      </c>
      <c r="F38" s="58">
        <f>IF($A38="","",VLOOKUP($A38,Plan2!$A$2:$F$2165,5,FALSE))</f>
        <v>31.71</v>
      </c>
      <c r="G38" s="58">
        <f>IF($A38="","",VLOOKUP($A38,Plan2!$A$2:$F$2165,6,FALSE))</f>
        <v>45.53</v>
      </c>
      <c r="H38" s="84">
        <f t="shared" si="11"/>
        <v>2493.6781</v>
      </c>
      <c r="K38" s="36">
        <f t="shared" si="12"/>
        <v>201.95000000000002</v>
      </c>
      <c r="L38" s="46">
        <v>201.95</v>
      </c>
    </row>
    <row r="39" spans="1:12" ht="12.75">
      <c r="A39" s="55">
        <v>52004</v>
      </c>
      <c r="B39" s="56" t="str">
        <f>IF($A39="","",VLOOKUP($A39,Plan2!$A$1:$F$2164,2,FALSE))</f>
        <v>ACO CA 50-A - 8,0 MM (5/16") - (OBRAS CIVIS)</v>
      </c>
      <c r="C39" s="29" t="str">
        <f>IF($A39="","",VLOOKUP($A39,Plan2!$A$2:$F$2165,3,FALSE))</f>
        <v>Kg</v>
      </c>
      <c r="D39" s="46">
        <v>78</v>
      </c>
      <c r="E39" s="92">
        <f>IF($A39="","",VLOOKUP($A39,Plan2!$A$2:$F$2165,4,FALSE))</f>
        <v>3.81</v>
      </c>
      <c r="F39" s="92">
        <f>IF($A39="","",VLOOKUP($A39,Plan2!$A$2:$F$2165,5,FALSE))</f>
        <v>1.95</v>
      </c>
      <c r="G39" s="92">
        <f>IF($A39="","",VLOOKUP($A39,Plan2!$A$2:$F$2165,6,FALSE))</f>
        <v>5.76</v>
      </c>
      <c r="H39" s="84">
        <f t="shared" si="11"/>
        <v>449.28</v>
      </c>
      <c r="K39" s="36">
        <f t="shared" si="12"/>
        <v>306</v>
      </c>
      <c r="L39" s="46">
        <v>306</v>
      </c>
    </row>
    <row r="40" spans="1:12" ht="12.75">
      <c r="A40" s="55">
        <v>52005</v>
      </c>
      <c r="B40" s="90" t="str">
        <f>IF($A40="","",VLOOKUP($A40,Plan2!$A$1:$F$2164,2,FALSE))</f>
        <v>ACO CA-50A - 10,0 MM (3/8") - (OBRAS CIVIS)</v>
      </c>
      <c r="C40" s="37" t="str">
        <f>IF($A40="","",VLOOKUP($A40,Plan2!$A$2:$F$2165,3,FALSE))</f>
        <v>Kg</v>
      </c>
      <c r="D40" s="91">
        <v>74</v>
      </c>
      <c r="E40" s="58">
        <f>IF($A40="","",VLOOKUP($A40,Plan2!$A$2:$F$2165,4,FALSE))</f>
        <v>3.55</v>
      </c>
      <c r="F40" s="58">
        <f>IF($A40="","",VLOOKUP($A40,Plan2!$A$2:$F$2165,5,FALSE))</f>
        <v>1.95</v>
      </c>
      <c r="G40" s="58">
        <f>IF($A40="","",VLOOKUP($A40,Plan2!$A$2:$F$2165,6,FALSE))</f>
        <v>5.5</v>
      </c>
      <c r="H40" s="106">
        <f t="shared" si="11"/>
        <v>407</v>
      </c>
      <c r="K40" s="36">
        <f t="shared" si="12"/>
        <v>394</v>
      </c>
      <c r="L40" s="91">
        <v>394</v>
      </c>
    </row>
    <row r="41" spans="1:12" ht="12.75">
      <c r="A41" s="55">
        <v>52006</v>
      </c>
      <c r="B41" s="90" t="str">
        <f>IF($A41="","",VLOOKUP($A41,Plan2!$A$1:$F$2164,2,FALSE))</f>
        <v>ACO CA 50-A - 12,5 MM (1/2") - (OBRAS CIVIS)</v>
      </c>
      <c r="C41" s="37" t="str">
        <f>IF($A41="","",VLOOKUP($A41,Plan2!$A$2:$F$2165,3,FALSE))</f>
        <v>Kg</v>
      </c>
      <c r="D41" s="91">
        <v>50</v>
      </c>
      <c r="E41" s="58">
        <f>IF($A41="","",VLOOKUP($A41,Plan2!$A$2:$F$2165,4,FALSE))</f>
        <v>3.46</v>
      </c>
      <c r="F41" s="58">
        <f>IF($A41="","",VLOOKUP($A41,Plan2!$A$2:$F$2165,5,FALSE))</f>
        <v>2.45</v>
      </c>
      <c r="G41" s="58">
        <f>IF($A41="","",VLOOKUP($A41,Plan2!$A$2:$F$2165,6,FALSE))</f>
        <v>5.91</v>
      </c>
      <c r="H41" s="106">
        <f t="shared" si="11"/>
        <v>295.5</v>
      </c>
      <c r="K41" s="36">
        <f t="shared" si="12"/>
        <v>50</v>
      </c>
      <c r="L41" s="91">
        <v>50</v>
      </c>
    </row>
    <row r="42" spans="1:12" ht="12.75">
      <c r="A42" s="55">
        <v>52014</v>
      </c>
      <c r="B42" s="56" t="str">
        <f>IF($A42="","",VLOOKUP($A42,Plan2!$A$1:$F$2164,2,FALSE))</f>
        <v>ACO CA-60 - 5,0 MM - (OBRAS CIVIS)</v>
      </c>
      <c r="C42" s="29" t="str">
        <f>IF($A42="","",VLOOKUP($A42,Plan2!$A$2:$F$2165,3,FALSE))</f>
        <v>Kg</v>
      </c>
      <c r="D42" s="46">
        <v>82</v>
      </c>
      <c r="E42" s="58">
        <f>IF($A42="","",VLOOKUP($A42,Plan2!$A$2:$F$2165,4,FALSE))</f>
        <v>3.4</v>
      </c>
      <c r="F42" s="58">
        <f>IF($A42="","",VLOOKUP($A42,Plan2!$A$2:$F$2165,5,FALSE))</f>
        <v>1.71</v>
      </c>
      <c r="G42" s="58">
        <f>IF($A42="","",VLOOKUP($A42,Plan2!$A$2:$F$2165,6,FALSE))</f>
        <v>5.11</v>
      </c>
      <c r="H42" s="84">
        <f t="shared" si="11"/>
        <v>419.02000000000004</v>
      </c>
      <c r="K42" s="36">
        <f t="shared" si="12"/>
        <v>252</v>
      </c>
      <c r="L42" s="46">
        <v>252</v>
      </c>
    </row>
    <row r="43" spans="1:12" ht="12.75">
      <c r="A43" s="55">
        <v>60801</v>
      </c>
      <c r="B43" s="56" t="str">
        <f>IF($A43="","",VLOOKUP($A43,Plan2!$A$1:$F$2164,2,FALSE))</f>
        <v>LANCAMENTO/APLICACAO CONCRETO - (OBRAS CIVIS)</v>
      </c>
      <c r="C43" s="29" t="str">
        <f>IF($A43="","",VLOOKUP($A43,Plan2!$A$2:$F$2165,3,FALSE))</f>
        <v>m3</v>
      </c>
      <c r="D43" s="46">
        <v>3.87</v>
      </c>
      <c r="E43" s="58">
        <f>IF($A43="","",VLOOKUP($A43,Plan2!$A$2:$F$2165,4,FALSE))</f>
        <v>0</v>
      </c>
      <c r="F43" s="58">
        <f>IF($A43="","",VLOOKUP($A43,Plan2!$A$2:$F$2165,5,FALSE))</f>
        <v>152.74</v>
      </c>
      <c r="G43" s="58">
        <f>IF($A43="","",VLOOKUP($A43,Plan2!$A$2:$F$2165,6,FALSE))</f>
        <v>152.74</v>
      </c>
      <c r="H43" s="84">
        <f t="shared" si="11"/>
        <v>591.1038000000001</v>
      </c>
      <c r="K43" s="36">
        <f t="shared" si="12"/>
        <v>13.969999999999999</v>
      </c>
      <c r="L43" s="46">
        <v>13.97</v>
      </c>
    </row>
    <row r="44" spans="1:8" ht="12.75">
      <c r="A44" s="55"/>
      <c r="B44" s="41" t="s">
        <v>7</v>
      </c>
      <c r="C44" s="29"/>
      <c r="D44" s="25"/>
      <c r="E44" s="27"/>
      <c r="F44" s="27"/>
      <c r="G44" s="27"/>
      <c r="H44" s="103">
        <f>SUM(H35:H43)</f>
        <v>7304.9481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7.421875" style="0" customWidth="1"/>
    <col min="2" max="2" width="74.28125" style="0" bestFit="1" customWidth="1"/>
    <col min="3" max="3" width="6.7109375" style="0" customWidth="1"/>
    <col min="4" max="4" width="8.7109375" style="0" customWidth="1"/>
    <col min="5" max="6" width="8.28125" style="0" customWidth="1"/>
    <col min="7" max="7" width="8.7109375" style="0" bestFit="1" customWidth="1"/>
    <col min="8" max="8" width="9.7109375" style="0" customWidth="1"/>
  </cols>
  <sheetData>
    <row r="1" spans="1:8" ht="12.75">
      <c r="A1" s="60">
        <v>50000</v>
      </c>
      <c r="B1" s="59" t="str">
        <f>IF($A1="","",VLOOKUP($A1,'[1]Plan2'!$A$1:$F$2164,2,FALSE))</f>
        <v>FUNDACOES E SONDAGENS</v>
      </c>
      <c r="C1" s="32"/>
      <c r="D1" s="33"/>
      <c r="E1" s="34"/>
      <c r="F1" s="34"/>
      <c r="G1" s="34"/>
      <c r="H1" s="103"/>
    </row>
    <row r="2" spans="1:8" ht="12.75">
      <c r="A2" s="55">
        <v>40101</v>
      </c>
      <c r="B2" s="56" t="str">
        <f>IF($A2="","",VLOOKUP($A2,'[1]Plan2'!$A$1:$F$2164,2,FALSE))</f>
        <v>ESCAVACAO MANUAL DE VALAS &lt; 1 MTS. (OBRAS CIVIS)</v>
      </c>
      <c r="C2" s="29" t="str">
        <f>IF($A2="","",VLOOKUP($A2,'[1]Plan2'!$A$2:$F$2165,3,FALSE))</f>
        <v>m3</v>
      </c>
      <c r="D2" s="126">
        <v>14.3</v>
      </c>
      <c r="E2" s="58">
        <f>IF($A2="","",VLOOKUP($A2,'[1]Plan2'!$A$2:$F$2165,4,FALSE))</f>
        <v>0</v>
      </c>
      <c r="F2" s="58">
        <f>IF($A2="","",VLOOKUP($A2,'[1]Plan2'!$A$2:$F$2165,5,FALSE))</f>
        <v>26.12</v>
      </c>
      <c r="G2" s="58">
        <f>IF($A2="","",VLOOKUP($A2,'[1]Plan2'!$A$2:$F$2165,6,FALSE))</f>
        <v>26.12</v>
      </c>
      <c r="H2" s="84">
        <f>IF($A2="","",D2*G2)</f>
        <v>373.516</v>
      </c>
    </row>
    <row r="3" spans="1:8" ht="12.75">
      <c r="A3" s="60">
        <v>50302</v>
      </c>
      <c r="B3" s="56" t="str">
        <f>IF($A3="","",VLOOKUP($A3,'[1]Plan2'!$A$1:$F$2164,2,FALSE))</f>
        <v>ESTACA A TRADO DIAM.30 CM S/FERRO</v>
      </c>
      <c r="C3" s="29" t="str">
        <f>IF($A3="","",VLOOKUP($A3,'[1]Plan2'!$A$2:$F$2165,3,FALSE))</f>
        <v>M</v>
      </c>
      <c r="D3" s="126">
        <v>52</v>
      </c>
      <c r="E3" s="58">
        <f>IF($A3="","",VLOOKUP($A3,'[1]Plan2'!$A$2:$F$2165,4,FALSE))</f>
        <v>15.36</v>
      </c>
      <c r="F3" s="58">
        <f>IF($A3="","",VLOOKUP($A3,'[1]Plan2'!$A$2:$F$2165,5,FALSE))</f>
        <v>27.82</v>
      </c>
      <c r="G3" s="58">
        <f>IF($A3="","",VLOOKUP($A3,'[1]Plan2'!$A$2:$F$2165,6,FALSE))</f>
        <v>43.18</v>
      </c>
      <c r="H3" s="84">
        <f aca="true" t="shared" si="0" ref="H3:H9">IF($A3="","",D3*G3)</f>
        <v>2245.36</v>
      </c>
    </row>
    <row r="4" spans="1:8" ht="12.75">
      <c r="A4" s="60">
        <v>50901</v>
      </c>
      <c r="B4" s="56" t="str">
        <f>IF($A4="","",VLOOKUP($A4,'[1]Plan2'!$A$1:$F$2164,2,FALSE))</f>
        <v>ESCAVACAO MANUAL DE VALAS (SAPATAS/BLOCOS)</v>
      </c>
      <c r="C4" s="29" t="str">
        <f>IF($A4="","",VLOOKUP($A4,'[1]Plan2'!$A$2:$F$2165,3,FALSE))</f>
        <v>m3</v>
      </c>
      <c r="D4" s="126">
        <v>2.68</v>
      </c>
      <c r="E4" s="58">
        <f>IF($A4="","",VLOOKUP($A4,'[1]Plan2'!$A$2:$F$2165,4,FALSE))</f>
        <v>0</v>
      </c>
      <c r="F4" s="58">
        <f>IF($A4="","",VLOOKUP($A4,'[1]Plan2'!$A$2:$F$2165,5,FALSE))</f>
        <v>33.08</v>
      </c>
      <c r="G4" s="58">
        <f>IF($A4="","",VLOOKUP($A4,'[1]Plan2'!$A$2:$F$2165,6,FALSE))</f>
        <v>33.08</v>
      </c>
      <c r="H4" s="84">
        <f t="shared" si="0"/>
        <v>88.6544</v>
      </c>
    </row>
    <row r="5" spans="1:8" ht="12.75">
      <c r="A5" s="60">
        <v>51009</v>
      </c>
      <c r="B5" s="56" t="str">
        <f>IF($A5="","",VLOOKUP($A5,'[1]Plan2'!$A$1:$F$2164,2,FALSE))</f>
        <v>FORMA TABUA PINHO P/FUNDACOES U=3V - (OBRAS CIVIS)</v>
      </c>
      <c r="C5" s="29" t="str">
        <f>IF($A5="","",VLOOKUP($A5,'[1]Plan2'!$A$2:$F$2165,3,FALSE))</f>
        <v>m2</v>
      </c>
      <c r="D5" s="126">
        <v>17.52</v>
      </c>
      <c r="E5" s="58">
        <f>IF($A5="","",VLOOKUP($A5,'[1]Plan2'!$A$2:$F$2165,4,FALSE))</f>
        <v>13.06</v>
      </c>
      <c r="F5" s="58">
        <f>IF($A5="","",VLOOKUP($A5,'[1]Plan2'!$A$2:$F$2165,5,FALSE))</f>
        <v>31.77</v>
      </c>
      <c r="G5" s="58">
        <f>IF($A5="","",VLOOKUP($A5,'[1]Plan2'!$A$2:$F$2165,6,FALSE))</f>
        <v>44.83</v>
      </c>
      <c r="H5" s="84">
        <f t="shared" si="0"/>
        <v>785.4215999999999</v>
      </c>
    </row>
    <row r="6" spans="1:8" ht="12.75">
      <c r="A6" s="139">
        <v>51017</v>
      </c>
      <c r="B6" s="56" t="str">
        <f>IF($A6="","",VLOOKUP($A6,'[1]Plan2'!$A$1:$F$2164,2,FALSE))</f>
        <v>PREPARO DE CONCRETO FCK-20 C/BETONEIRA - (O.C.)</v>
      </c>
      <c r="C6" s="29" t="str">
        <f>IF($A6="","",VLOOKUP($A6,'[1]Plan2'!$A$2:$F$2165,3,FALSE))</f>
        <v>m3</v>
      </c>
      <c r="D6" s="126">
        <v>6.16</v>
      </c>
      <c r="E6" s="58">
        <f>IF($A6="","",VLOOKUP($A6,'[1]Plan2'!$A$2:$F$2165,4,FALSE))</f>
        <v>224.47</v>
      </c>
      <c r="F6" s="58">
        <f>IF($A6="","",VLOOKUP($A6,'[1]Plan2'!$A$2:$F$2165,5,FALSE))</f>
        <v>55.37</v>
      </c>
      <c r="G6" s="58">
        <f>IF($A6="","",VLOOKUP($A6,'[1]Plan2'!$A$2:$F$2165,6,FALSE))</f>
        <v>279.84</v>
      </c>
      <c r="H6" s="84">
        <f t="shared" si="0"/>
        <v>1723.8144</v>
      </c>
    </row>
    <row r="7" spans="1:8" ht="12.75">
      <c r="A7" s="60">
        <v>51026</v>
      </c>
      <c r="B7" s="56" t="str">
        <f>IF($A7="","",VLOOKUP($A7,'[1]Plan2'!$A$1:$F$2164,2,FALSE))</f>
        <v>LANCAMENTO/APLICACAO CONC.EM FUNDAÇÃO- (O.C.)</v>
      </c>
      <c r="C7" s="29" t="str">
        <f>IF($A7="","",VLOOKUP($A7,'[1]Plan2'!$A$2:$F$2165,3,FALSE))</f>
        <v>m3</v>
      </c>
      <c r="D7" s="126">
        <v>6.16</v>
      </c>
      <c r="E7" s="58">
        <f>IF($A7="","",VLOOKUP($A7,'[1]Plan2'!$A$2:$F$2165,4,FALSE))</f>
        <v>0</v>
      </c>
      <c r="F7" s="58">
        <f>IF($A7="","",VLOOKUP($A7,'[1]Plan2'!$A$2:$F$2165,5,FALSE))</f>
        <v>122.19</v>
      </c>
      <c r="G7" s="58">
        <f>IF($A7="","",VLOOKUP($A7,'[1]Plan2'!$A$2:$F$2165,6,FALSE))</f>
        <v>122.19</v>
      </c>
      <c r="H7" s="84">
        <f t="shared" si="0"/>
        <v>752.6904</v>
      </c>
    </row>
    <row r="8" spans="1:8" ht="12.75">
      <c r="A8" s="60">
        <v>52005</v>
      </c>
      <c r="B8" s="56" t="str">
        <f>IF($A8="","",VLOOKUP($A8,'[1]Plan2'!$A$1:$F$2164,2,FALSE))</f>
        <v>ACO CA-50A - 10,0 MM (3/8") - (OBRAS CIVIS)</v>
      </c>
      <c r="C8" s="29" t="str">
        <f>IF($A8="","",VLOOKUP($A8,'[1]Plan2'!$A$2:$F$2165,3,FALSE))</f>
        <v>Kg</v>
      </c>
      <c r="D8" s="126">
        <v>73</v>
      </c>
      <c r="E8" s="58">
        <f>IF($A8="","",VLOOKUP($A8,'[1]Plan2'!$A$2:$F$2165,4,FALSE))</f>
        <v>3.55</v>
      </c>
      <c r="F8" s="58">
        <f>IF($A8="","",VLOOKUP($A8,'[1]Plan2'!$A$2:$F$2165,5,FALSE))</f>
        <v>1.95</v>
      </c>
      <c r="G8" s="58">
        <f>IF($A8="","",VLOOKUP($A8,'[1]Plan2'!$A$2:$F$2165,6,FALSE))</f>
        <v>5.5</v>
      </c>
      <c r="H8" s="84">
        <f t="shared" si="0"/>
        <v>401.5</v>
      </c>
    </row>
    <row r="9" spans="1:8" ht="12.75">
      <c r="A9" s="60">
        <v>52014</v>
      </c>
      <c r="B9" s="56" t="str">
        <f>IF($A9="","",VLOOKUP($A9,'[1]Plan2'!$A$1:$F$2164,2,FALSE))</f>
        <v>ACO CA-60 - 5,0 MM - (OBRAS CIVIS)</v>
      </c>
      <c r="C9" s="29" t="str">
        <f>IF($A9="","",VLOOKUP($A9,'[1]Plan2'!$A$2:$F$2165,3,FALSE))</f>
        <v>Kg</v>
      </c>
      <c r="D9" s="126">
        <v>52</v>
      </c>
      <c r="E9" s="58">
        <f>IF($A9="","",VLOOKUP($A9,'[1]Plan2'!$A$2:$F$2165,4,FALSE))</f>
        <v>3.4</v>
      </c>
      <c r="F9" s="58">
        <f>IF($A9="","",VLOOKUP($A9,'[1]Plan2'!$A$2:$F$2165,5,FALSE))</f>
        <v>1.71</v>
      </c>
      <c r="G9" s="58">
        <f>IF($A9="","",VLOOKUP($A9,'[1]Plan2'!$A$2:$F$2165,6,FALSE))</f>
        <v>5.11</v>
      </c>
      <c r="H9" s="84">
        <f t="shared" si="0"/>
        <v>265.72</v>
      </c>
    </row>
    <row r="10" spans="1:8" ht="12.75">
      <c r="A10" s="60"/>
      <c r="B10" s="41" t="s">
        <v>7</v>
      </c>
      <c r="C10" s="29"/>
      <c r="D10" s="25"/>
      <c r="E10" s="27"/>
      <c r="F10" s="27"/>
      <c r="G10" s="27"/>
      <c r="H10" s="103">
        <f>SUM(H2:H9)</f>
        <v>6636.6768</v>
      </c>
    </row>
    <row r="11" spans="1:8" ht="12.75">
      <c r="A11" s="60"/>
      <c r="B11" s="41"/>
      <c r="C11" s="29"/>
      <c r="D11" s="25"/>
      <c r="E11" s="27"/>
      <c r="F11" s="27"/>
      <c r="G11" s="27"/>
      <c r="H11" s="103"/>
    </row>
    <row r="12" spans="1:8" ht="12.75">
      <c r="A12" s="75">
        <v>60000</v>
      </c>
      <c r="B12" s="59" t="str">
        <f>IF($A12="","",VLOOKUP($A12,'[1]Plan2'!$A$1:$F$2164,2,FALSE))</f>
        <v>ESTRUTURA</v>
      </c>
      <c r="C12" s="29"/>
      <c r="D12" s="46"/>
      <c r="E12" s="58"/>
      <c r="F12" s="58"/>
      <c r="G12" s="58"/>
      <c r="H12" s="105"/>
    </row>
    <row r="13" spans="1:8" ht="12.75">
      <c r="A13" s="75">
        <v>120902</v>
      </c>
      <c r="B13" s="56" t="str">
        <f>IF($A13="","",VLOOKUP($A13,'[1]Plan2'!$A$1:$F$2164,2,FALSE))</f>
        <v>IMPERMEABILIZACAO VIGAS BALDRAMES E=2,0 CM</v>
      </c>
      <c r="C13" s="29" t="str">
        <f>IF($A13="","",VLOOKUP($A13,'[1]Plan2'!$A$2:$F$2165,3,FALSE))</f>
        <v>m2</v>
      </c>
      <c r="D13" s="46">
        <v>13.92</v>
      </c>
      <c r="E13" s="58">
        <f>IF($A13="","",VLOOKUP($A13,'[1]Plan2'!$A$2:$F$2165,4,FALSE))</f>
        <v>6.22</v>
      </c>
      <c r="F13" s="58">
        <f>IF($A13="","",VLOOKUP($A13,'[1]Plan2'!$A$2:$F$2165,5,FALSE))</f>
        <v>14.79</v>
      </c>
      <c r="G13" s="58">
        <f>IF($A13="","",VLOOKUP($A13,'[1]Plan2'!$A$2:$F$2165,6,FALSE))</f>
        <v>21.01</v>
      </c>
      <c r="H13" s="84">
        <f>IF($A13="","",D13*G13)</f>
        <v>292.4592</v>
      </c>
    </row>
    <row r="14" spans="1:8" ht="12.75">
      <c r="A14" s="75">
        <v>60103</v>
      </c>
      <c r="B14" s="56" t="str">
        <f>IF($A14="","",VLOOKUP($A14,'[1]Plan2'!$A$1:$F$2164,2,FALSE))</f>
        <v>ESCORAMENTO METALICO - VIGAS/LAJES (ALUGUEL/MES)</v>
      </c>
      <c r="C14" s="29" t="str">
        <f>IF($A14="","",VLOOKUP($A14,'[1]Plan2'!$A$2:$F$2165,3,FALSE))</f>
        <v>m2</v>
      </c>
      <c r="D14" s="46">
        <v>29.76</v>
      </c>
      <c r="E14" s="58">
        <f>IF($A14="","",VLOOKUP($A14,'[1]Plan2'!$A$2:$F$2165,4,FALSE))</f>
        <v>4</v>
      </c>
      <c r="F14" s="58">
        <f>IF($A14="","",VLOOKUP($A14,'[1]Plan2'!$A$2:$F$2165,5,FALSE))</f>
        <v>1.02</v>
      </c>
      <c r="G14" s="58">
        <f>IF($A14="","",VLOOKUP($A14,'[1]Plan2'!$A$2:$F$2165,6,FALSE))</f>
        <v>5.02</v>
      </c>
      <c r="H14" s="84">
        <f>IF($A14="","",D14*G14)</f>
        <v>149.3952</v>
      </c>
    </row>
    <row r="15" spans="1:8" ht="12.75">
      <c r="A15" s="55">
        <v>60507</v>
      </c>
      <c r="B15" s="56" t="str">
        <f>IF($A15="","",VLOOKUP($A15,'[1]Plan2'!$A$1:$F$2164,2,FALSE))</f>
        <v>PREPARO DE CONCRETO FCK-20 C/BETONEIRA - (OB.C.)</v>
      </c>
      <c r="C15" s="29" t="str">
        <f>IF($A15="","",VLOOKUP($A15,'[1]Plan2'!$A$2:$F$2165,3,FALSE))</f>
        <v>m3</v>
      </c>
      <c r="D15" s="46">
        <v>5.05</v>
      </c>
      <c r="E15" s="58">
        <f>IF($A15="","",VLOOKUP($A15,'[1]Plan2'!$A$2:$F$2165,4,FALSE))</f>
        <v>224.47</v>
      </c>
      <c r="F15" s="58">
        <f>IF($A15="","",VLOOKUP($A15,'[1]Plan2'!$A$2:$F$2165,5,FALSE))</f>
        <v>55.37</v>
      </c>
      <c r="G15" s="58">
        <f>IF($A15="","",VLOOKUP($A15,'[1]Plan2'!$A$2:$F$2165,6,FALSE))</f>
        <v>279.84</v>
      </c>
      <c r="H15" s="84">
        <f aca="true" t="shared" si="1" ref="H15:H21">IF($A15="","",D15*G15)</f>
        <v>1413.1919999999998</v>
      </c>
    </row>
    <row r="16" spans="1:8" ht="12.75">
      <c r="A16" s="55">
        <v>60203</v>
      </c>
      <c r="B16" s="56" t="str">
        <f>IF($A16="","",VLOOKUP($A16,'[1]Plan2'!$A$1:$F$2164,2,FALSE))</f>
        <v>FORMA- CH.COMPENSADA 12 MM UTILIZAÇÃO 3 VEZES - (OBRAS CIVIS)</v>
      </c>
      <c r="C16" s="29" t="str">
        <f>IF($A16="","",VLOOKUP($A16,'[1]Plan2'!$A$2:$F$2165,3,FALSE))</f>
        <v>m2</v>
      </c>
      <c r="D16" s="46">
        <v>29.76</v>
      </c>
      <c r="E16" s="58">
        <f>IF($A16="","",VLOOKUP($A16,'[1]Plan2'!$A$2:$F$2165,4,FALSE))</f>
        <v>18.61</v>
      </c>
      <c r="F16" s="58">
        <f>IF($A16="","",VLOOKUP($A16,'[1]Plan2'!$A$2:$F$2165,5,FALSE))</f>
        <v>30.18</v>
      </c>
      <c r="G16" s="58">
        <f>IF($A16="","",VLOOKUP($A16,'[1]Plan2'!$A$2:$F$2165,6,FALSE))</f>
        <v>48.79</v>
      </c>
      <c r="H16" s="84">
        <f>IF($A16="","",D16*G16)</f>
        <v>1451.9904000000001</v>
      </c>
    </row>
    <row r="17" spans="1:8" ht="12.75">
      <c r="A17" s="55">
        <v>60209</v>
      </c>
      <c r="B17" s="56" t="str">
        <f>IF($A17="","",VLOOKUP($A17,'[1]Plan2'!$A$1:$F$2164,2,FALSE))</f>
        <v>FORMA CH.COMPENSADA 12MM-VIGA/PILAR U=4V - (OBRAS CIVIS</v>
      </c>
      <c r="C17" s="29" t="str">
        <f>IF($A17="","",VLOOKUP($A17,'[1]Plan2'!$A$2:$F$2165,3,FALSE))</f>
        <v>m2</v>
      </c>
      <c r="D17" s="46">
        <v>73.59</v>
      </c>
      <c r="E17" s="58">
        <f>IF($A17="","",VLOOKUP($A17,'[1]Plan2'!$A$2:$F$2165,4,FALSE))</f>
        <v>13.82</v>
      </c>
      <c r="F17" s="58">
        <f>IF($A17="","",VLOOKUP($A17,'[1]Plan2'!$A$2:$F$2165,5,FALSE))</f>
        <v>31.71</v>
      </c>
      <c r="G17" s="58">
        <f>IF($A17="","",VLOOKUP($A17,'[1]Plan2'!$A$2:$F$2165,6,FALSE))</f>
        <v>45.53</v>
      </c>
      <c r="H17" s="84">
        <f t="shared" si="1"/>
        <v>3350.5527</v>
      </c>
    </row>
    <row r="18" spans="1:8" ht="12.75">
      <c r="A18" s="55">
        <v>52004</v>
      </c>
      <c r="B18" s="56" t="str">
        <f>IF($A18="","",VLOOKUP($A18,'[1]Plan2'!$A$1:$F$2164,2,FALSE))</f>
        <v>ACO CA 50-A - 8,0 MM (5/16") - (OBRAS CIVIS)</v>
      </c>
      <c r="C18" s="29" t="str">
        <f>IF($A18="","",VLOOKUP($A18,'[1]Plan2'!$A$2:$F$2165,3,FALSE))</f>
        <v>Kg</v>
      </c>
      <c r="D18" s="46">
        <v>114</v>
      </c>
      <c r="E18" s="92">
        <f>IF($A18="","",VLOOKUP($A18,'[1]Plan2'!$A$2:$F$2165,4,FALSE))</f>
        <v>3.81</v>
      </c>
      <c r="F18" s="92">
        <f>IF($A18="","",VLOOKUP($A18,'[1]Plan2'!$A$2:$F$2165,5,FALSE))</f>
        <v>1.95</v>
      </c>
      <c r="G18" s="92">
        <f>IF($A18="","",VLOOKUP($A18,'[1]Plan2'!$A$2:$F$2165,6,FALSE))</f>
        <v>5.76</v>
      </c>
      <c r="H18" s="84">
        <f t="shared" si="1"/>
        <v>656.64</v>
      </c>
    </row>
    <row r="19" spans="1:8" ht="12.75">
      <c r="A19" s="55">
        <v>52005</v>
      </c>
      <c r="B19" s="90" t="str">
        <f>IF($A19="","",VLOOKUP($A19,'[1]Plan2'!$A$1:$F$2164,2,FALSE))</f>
        <v>ACO CA-50A - 10,0 MM (3/8") - (OBRAS CIVIS)</v>
      </c>
      <c r="C19" s="37" t="str">
        <f>IF($A19="","",VLOOKUP($A19,'[1]Plan2'!$A$2:$F$2165,3,FALSE))</f>
        <v>Kg</v>
      </c>
      <c r="D19" s="91">
        <v>160</v>
      </c>
      <c r="E19" s="58">
        <f>IF($A19="","",VLOOKUP($A19,'[1]Plan2'!$A$2:$F$2165,4,FALSE))</f>
        <v>3.55</v>
      </c>
      <c r="F19" s="58">
        <f>IF($A19="","",VLOOKUP($A19,'[1]Plan2'!$A$2:$F$2165,5,FALSE))</f>
        <v>1.95</v>
      </c>
      <c r="G19" s="58">
        <f>IF($A19="","",VLOOKUP($A19,'[1]Plan2'!$A$2:$F$2165,6,FALSE))</f>
        <v>5.5</v>
      </c>
      <c r="H19" s="106">
        <f>IF($A19="","",D19*G19)</f>
        <v>880</v>
      </c>
    </row>
    <row r="20" spans="1:8" ht="12.75">
      <c r="A20" s="55">
        <v>52014</v>
      </c>
      <c r="B20" s="56" t="str">
        <f>IF($A20="","",VLOOKUP($A20,'[1]Plan2'!$A$1:$F$2164,2,FALSE))</f>
        <v>ACO CA-60 - 5,0 MM - (OBRAS CIVIS)</v>
      </c>
      <c r="C20" s="29" t="str">
        <f>IF($A20="","",VLOOKUP($A20,'[1]Plan2'!$A$2:$F$2165,3,FALSE))</f>
        <v>Kg</v>
      </c>
      <c r="D20" s="46">
        <v>85</v>
      </c>
      <c r="E20" s="58">
        <f>IF($A20="","",VLOOKUP($A20,'[1]Plan2'!$A$2:$F$2165,4,FALSE))</f>
        <v>3.4</v>
      </c>
      <c r="F20" s="58">
        <f>IF($A20="","",VLOOKUP($A20,'[1]Plan2'!$A$2:$F$2165,5,FALSE))</f>
        <v>1.71</v>
      </c>
      <c r="G20" s="58">
        <f>IF($A20="","",VLOOKUP($A20,'[1]Plan2'!$A$2:$F$2165,6,FALSE))</f>
        <v>5.11</v>
      </c>
      <c r="H20" s="84">
        <f t="shared" si="1"/>
        <v>434.35</v>
      </c>
    </row>
    <row r="21" spans="1:8" ht="12.75">
      <c r="A21" s="55">
        <v>60801</v>
      </c>
      <c r="B21" s="56" t="str">
        <f>IF($A21="","",VLOOKUP($A21,'[1]Plan2'!$A$1:$F$2164,2,FALSE))</f>
        <v>LANCAMENTO/APLICACAO CONCRETO - (OBRAS CIVIS)</v>
      </c>
      <c r="C21" s="29" t="str">
        <f>IF($A21="","",VLOOKUP($A21,'[1]Plan2'!$A$2:$F$2165,3,FALSE))</f>
        <v>m3</v>
      </c>
      <c r="D21" s="46">
        <v>5.05</v>
      </c>
      <c r="E21" s="58">
        <f>IF($A21="","",VLOOKUP($A21,'[1]Plan2'!$A$2:$F$2165,4,FALSE))</f>
        <v>0</v>
      </c>
      <c r="F21" s="58">
        <f>IF($A21="","",VLOOKUP($A21,'[1]Plan2'!$A$2:$F$2165,5,FALSE))</f>
        <v>152.74</v>
      </c>
      <c r="G21" s="58">
        <f>IF($A21="","",VLOOKUP($A21,'[1]Plan2'!$A$2:$F$2165,6,FALSE))</f>
        <v>152.74</v>
      </c>
      <c r="H21" s="84">
        <f t="shared" si="1"/>
        <v>771.337</v>
      </c>
    </row>
    <row r="22" spans="1:8" ht="12.75">
      <c r="A22" s="55"/>
      <c r="B22" s="41" t="s">
        <v>7</v>
      </c>
      <c r="C22" s="29"/>
      <c r="D22" s="25"/>
      <c r="E22" s="27"/>
      <c r="F22" s="27"/>
      <c r="G22" s="27"/>
      <c r="H22" s="103">
        <f>SUM(H14:H21)</f>
        <v>9107.4573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154">
      <selection activeCell="B94" sqref="B94"/>
    </sheetView>
  </sheetViews>
  <sheetFormatPr defaultColWidth="9.140625" defaultRowHeight="12.75"/>
  <cols>
    <col min="1" max="1" width="7.28125" style="0" customWidth="1"/>
    <col min="2" max="2" width="74.28125" style="0" bestFit="1" customWidth="1"/>
    <col min="3" max="3" width="6.7109375" style="0" customWidth="1"/>
    <col min="4" max="4" width="8.7109375" style="0" customWidth="1"/>
    <col min="5" max="5" width="8.7109375" style="0" bestFit="1" customWidth="1"/>
    <col min="6" max="6" width="8.28125" style="0" customWidth="1"/>
    <col min="7" max="7" width="8.7109375" style="0" bestFit="1" customWidth="1"/>
    <col min="8" max="8" width="9.7109375" style="0" customWidth="1"/>
  </cols>
  <sheetData>
    <row r="1" spans="1:8" ht="12.75">
      <c r="A1" s="61"/>
      <c r="B1" s="5"/>
      <c r="C1" s="6"/>
      <c r="D1" s="6"/>
      <c r="E1" s="7"/>
      <c r="F1" s="7"/>
      <c r="G1" s="7"/>
      <c r="H1" s="100"/>
    </row>
    <row r="2" spans="1:8" ht="12.75">
      <c r="A2" s="62"/>
      <c r="B2" s="8"/>
      <c r="C2" s="9"/>
      <c r="D2" s="9"/>
      <c r="E2" s="10"/>
      <c r="F2" s="10"/>
      <c r="G2" s="10"/>
      <c r="H2" s="101"/>
    </row>
    <row r="3" spans="1:8" ht="15">
      <c r="A3" s="63"/>
      <c r="B3" s="4"/>
      <c r="C3" s="4"/>
      <c r="D3" s="4"/>
      <c r="E3" s="4"/>
      <c r="F3" s="4"/>
      <c r="G3" s="4"/>
      <c r="H3" s="101"/>
    </row>
    <row r="4" spans="1:8" ht="20.25">
      <c r="A4" s="64"/>
      <c r="B4" s="3"/>
      <c r="C4" s="47"/>
      <c r="D4" s="3"/>
      <c r="E4" s="3"/>
      <c r="F4" s="3"/>
      <c r="G4" s="3"/>
      <c r="H4" s="102"/>
    </row>
    <row r="5" spans="1:8" ht="20.25">
      <c r="A5" s="64"/>
      <c r="B5" s="3"/>
      <c r="C5" s="47"/>
      <c r="D5" s="3"/>
      <c r="E5" s="3"/>
      <c r="F5" s="3"/>
      <c r="G5" s="3"/>
      <c r="H5" s="102"/>
    </row>
    <row r="6" spans="1:8" ht="20.25">
      <c r="A6" s="64"/>
      <c r="B6" s="3"/>
      <c r="C6" s="47"/>
      <c r="D6" s="3"/>
      <c r="E6" s="3"/>
      <c r="F6" s="3"/>
      <c r="G6" s="3"/>
      <c r="H6" s="102"/>
    </row>
    <row r="7" spans="1:8" ht="12.75">
      <c r="A7" s="65" t="s">
        <v>16</v>
      </c>
      <c r="B7" s="209" t="s">
        <v>25</v>
      </c>
      <c r="C7" s="209"/>
      <c r="D7" s="209"/>
      <c r="E7" s="209"/>
      <c r="F7" s="209"/>
      <c r="G7" s="209"/>
      <c r="H7" s="210"/>
    </row>
    <row r="8" spans="1:8" ht="12.75">
      <c r="A8" s="65" t="s">
        <v>0</v>
      </c>
      <c r="B8" s="209" t="s">
        <v>24</v>
      </c>
      <c r="C8" s="209"/>
      <c r="D8" s="209"/>
      <c r="E8" s="209"/>
      <c r="F8" s="209"/>
      <c r="G8" s="209"/>
      <c r="H8" s="210"/>
    </row>
    <row r="9" spans="1:8" ht="12.75">
      <c r="A9" s="65" t="s">
        <v>13</v>
      </c>
      <c r="B9" s="211" t="s">
        <v>26</v>
      </c>
      <c r="C9" s="211"/>
      <c r="D9" s="211"/>
      <c r="E9" s="211"/>
      <c r="F9" s="211"/>
      <c r="G9" s="211"/>
      <c r="H9" s="212"/>
    </row>
    <row r="10" spans="1:8" ht="12.75">
      <c r="A10" s="65" t="s">
        <v>6</v>
      </c>
      <c r="B10" s="211" t="s">
        <v>2193</v>
      </c>
      <c r="C10" s="211"/>
      <c r="D10" s="211"/>
      <c r="E10" s="211"/>
      <c r="F10" s="211"/>
      <c r="G10" s="211"/>
      <c r="H10" s="212"/>
    </row>
    <row r="11" spans="1:8" ht="13.5" thickBot="1">
      <c r="A11" s="206" t="s">
        <v>8</v>
      </c>
      <c r="B11" s="207"/>
      <c r="C11" s="207"/>
      <c r="D11" s="207"/>
      <c r="E11" s="207"/>
      <c r="F11" s="207"/>
      <c r="G11" s="207"/>
      <c r="H11" s="208"/>
    </row>
    <row r="12" spans="1:8" ht="13.5" thickBot="1">
      <c r="A12" s="138" t="s">
        <v>1</v>
      </c>
      <c r="B12" s="124" t="s">
        <v>2</v>
      </c>
      <c r="C12" s="123" t="s">
        <v>3</v>
      </c>
      <c r="D12" s="121" t="s">
        <v>4</v>
      </c>
      <c r="E12" s="120" t="s">
        <v>5</v>
      </c>
      <c r="F12" s="116" t="s">
        <v>12</v>
      </c>
      <c r="G12" s="118" t="s">
        <v>11</v>
      </c>
      <c r="H12" s="116" t="s">
        <v>9</v>
      </c>
    </row>
    <row r="13" spans="1:8" ht="12.75">
      <c r="A13" s="164">
        <v>164</v>
      </c>
      <c r="B13" s="99" t="str">
        <f>IF($A13="","",VLOOKUP($A13,Plan2!$A$1:$F$2164,2,FALSE))</f>
        <v>SERVIÇOS PRELIMINARES</v>
      </c>
      <c r="C13" s="21"/>
      <c r="D13" s="122"/>
      <c r="E13" s="22"/>
      <c r="F13" s="119"/>
      <c r="G13" s="119"/>
      <c r="H13" s="117"/>
    </row>
    <row r="14" spans="1:8" ht="12.75">
      <c r="A14" s="76">
        <v>21301</v>
      </c>
      <c r="B14" s="56" t="str">
        <f>IF($A14="","",VLOOKUP($A14,Plan2!$A$1:$F$2164,2,FALSE))</f>
        <v>PLACA DE OBRA</v>
      </c>
      <c r="C14" s="29" t="str">
        <f>IF($A14="","",VLOOKUP($A14,Plan2!$A$2:$F$2165,3,FALSE))</f>
        <v>m2</v>
      </c>
      <c r="D14" s="82">
        <v>18</v>
      </c>
      <c r="E14" s="58">
        <f>IF($A14="","",VLOOKUP($A14,Plan2!$A$2:$F$2165,4,FALSE))</f>
        <v>126.61</v>
      </c>
      <c r="F14" s="58">
        <f>IF($A14="","",VLOOKUP($A14,Plan2!$A$2:$F$2165,5,FALSE))</f>
        <v>9.77</v>
      </c>
      <c r="G14" s="58">
        <f>IF($A14="","",VLOOKUP($A14,Plan2!$A$2:$F$2165,6,FALSE))</f>
        <v>136.38</v>
      </c>
      <c r="H14" s="84">
        <f aca="true" t="shared" si="0" ref="H14:H21">IF($A14="","",D14*G14)</f>
        <v>2454.84</v>
      </c>
    </row>
    <row r="15" spans="1:8" ht="12.75">
      <c r="A15" s="76">
        <v>21400</v>
      </c>
      <c r="B15" s="56" t="str">
        <f>IF($A15="","",VLOOKUP($A15,Plan2!$A$1:$F$2164,2,FALSE))</f>
        <v>CONSUMO DE AGUA</v>
      </c>
      <c r="C15" s="29" t="str">
        <f>IF($A15="","",VLOOKUP($A15,Plan2!$A$2:$F$2165,3,FALSE))</f>
        <v>m3</v>
      </c>
      <c r="D15" s="82">
        <f>0.0926*10979.33/4</f>
        <v>254.1714895</v>
      </c>
      <c r="E15" s="58">
        <f>IF($A15="","",VLOOKUP($A15,Plan2!$A$2:$F$2165,4,FALSE))</f>
        <v>5.76</v>
      </c>
      <c r="F15" s="58">
        <f>IF($A15="","",VLOOKUP($A15,Plan2!$A$2:$F$2165,5,FALSE))</f>
        <v>0</v>
      </c>
      <c r="G15" s="58">
        <f>IF($A15="","",VLOOKUP($A15,Plan2!$A$2:$F$2165,6,FALSE))</f>
        <v>5.76</v>
      </c>
      <c r="H15" s="84">
        <f t="shared" si="0"/>
        <v>1464.02777952</v>
      </c>
    </row>
    <row r="16" spans="1:8" ht="12.75">
      <c r="A16" s="76">
        <v>21401</v>
      </c>
      <c r="B16" s="56" t="str">
        <f>IF($A16="","",VLOOKUP($A16,Plan2!$A$1:$F$2164,2,FALSE))</f>
        <v>CONSUMO DE ENERGIA ELETRICA</v>
      </c>
      <c r="C16" s="29" t="str">
        <f>IF($A16="","",VLOOKUP($A16,Plan2!$A$2:$F$2165,3,FALSE))</f>
        <v>KWH</v>
      </c>
      <c r="D16" s="26">
        <f>0.659*10979.33/4</f>
        <v>1808.8446175000001</v>
      </c>
      <c r="E16" s="58">
        <f>IF($A16="","",VLOOKUP($A16,Plan2!$A$2:$F$2165,4,FALSE))</f>
        <v>0.45</v>
      </c>
      <c r="F16" s="58">
        <f>IF($A16="","",VLOOKUP($A16,Plan2!$A$2:$F$2165,5,FALSE))</f>
        <v>0</v>
      </c>
      <c r="G16" s="58">
        <f>IF($A16="","",VLOOKUP($A16,Plan2!$A$2:$F$2165,6,FALSE))</f>
        <v>0.45</v>
      </c>
      <c r="H16" s="84">
        <f t="shared" si="0"/>
        <v>813.9800778750001</v>
      </c>
    </row>
    <row r="17" spans="1:8" ht="12.75">
      <c r="A17" s="77">
        <v>21602</v>
      </c>
      <c r="B17" s="56" t="str">
        <f>IF($A17="","",VLOOKUP($A17,Plan2!$A$1:$F$2164,2,FALSE))</f>
        <v>EPI/PPRA (&lt; 20 EMPREGADOS) (A&gt;=200M2) AREAS EDIF.COBERTAS FECHADAS</v>
      </c>
      <c r="C17" s="29" t="str">
        <f>IF($A17="","",VLOOKUP($A17,Plan2!$A$2:$F$2165,3,FALSE))</f>
        <v>m2</v>
      </c>
      <c r="D17" s="83">
        <v>200</v>
      </c>
      <c r="E17" s="58">
        <f>IF($A17="","",VLOOKUP($A17,Plan2!$A$2:$F$2165,4,FALSE))</f>
        <v>5.21</v>
      </c>
      <c r="F17" s="58">
        <f>IF($A17="","",VLOOKUP($A17,Plan2!$A$2:$F$2165,5,FALSE))</f>
        <v>0</v>
      </c>
      <c r="G17" s="58">
        <f>IF($A17="","",VLOOKUP($A17,Plan2!$A$2:$F$2165,6,FALSE))</f>
        <v>5.21</v>
      </c>
      <c r="H17" s="84">
        <f t="shared" si="0"/>
        <v>1042</v>
      </c>
    </row>
    <row r="18" spans="1:8" ht="12.75">
      <c r="A18" s="77">
        <v>20130</v>
      </c>
      <c r="B18" s="56" t="str">
        <f>IF($A18="","",VLOOKUP($A18,Plan2!$A$1:$F$2164,2,FALSE))&amp;"    (POSTO DE SAÚDE)"</f>
        <v>DEMOL.ALAMBR.POSTE CONC.C/TR. ATE CB. E CARGA    (POSTO DE SAÚDE)</v>
      </c>
      <c r="C18" s="29" t="str">
        <f>IF($A18="","",VLOOKUP($A18,Plan2!$A$2:$F$2165,3,FALSE))</f>
        <v>ML</v>
      </c>
      <c r="D18" s="82">
        <v>61.45</v>
      </c>
      <c r="E18" s="58">
        <f>IF($A18="","",VLOOKUP($A18,Plan2!$A$2:$F$2165,4,FALSE))</f>
        <v>0</v>
      </c>
      <c r="F18" s="58">
        <f>IF($A18="","",VLOOKUP($A18,Plan2!$A$2:$F$2165,5,FALSE))</f>
        <v>12.22</v>
      </c>
      <c r="G18" s="58">
        <f>IF($A18="","",VLOOKUP($A18,Plan2!$A$2:$F$2165,6,FALSE))</f>
        <v>12.22</v>
      </c>
      <c r="H18" s="84">
        <f t="shared" si="0"/>
        <v>750.9190000000001</v>
      </c>
    </row>
    <row r="19" spans="1:8" ht="12.75">
      <c r="A19" s="77">
        <v>20136</v>
      </c>
      <c r="B19" s="56" t="str">
        <f>IF($A19="","",VLOOKUP($A19,Plan2!$A$1:$F$2164,2,FALSE))&amp;"    (POSTO DE SAÚDE)"</f>
        <v>DEMOLICAO DE CAIBROS E RIPAS    (POSTO DE SAÚDE)</v>
      </c>
      <c r="C19" s="29" t="str">
        <f>IF($A19="","",VLOOKUP($A19,Plan2!$A$2:$F$2165,3,FALSE))</f>
        <v>m2</v>
      </c>
      <c r="D19" s="82">
        <v>12.5</v>
      </c>
      <c r="E19" s="58">
        <f>IF($A19="","",VLOOKUP($A19,Plan2!$A$2:$F$2165,4,FALSE))</f>
        <v>0</v>
      </c>
      <c r="F19" s="58">
        <f>IF($A19="","",VLOOKUP($A19,Plan2!$A$2:$F$2165,5,FALSE))</f>
        <v>3.34</v>
      </c>
      <c r="G19" s="58">
        <f>IF($A19="","",VLOOKUP($A19,Plan2!$A$2:$F$2165,6,FALSE))</f>
        <v>3.34</v>
      </c>
      <c r="H19" s="84">
        <f t="shared" si="0"/>
        <v>41.75</v>
      </c>
    </row>
    <row r="20" spans="1:8" ht="12.75">
      <c r="A20" s="77">
        <v>20155</v>
      </c>
      <c r="B20" s="56" t="str">
        <f>IF($A20="","",VLOOKUP($A20,Plan2!$A$1:$F$2164,2,FALSE))&amp;"    (PETI)"</f>
        <v>DEMOL.MURO/PAREDE PLACA PRÉ-MOLDADA C/TRANSP.C.B.E CARGA    (PETI)</v>
      </c>
      <c r="C20" s="29" t="str">
        <f>IF($A20="","",VLOOKUP($A20,Plan2!$A$2:$F$2165,3,FALSE))</f>
        <v>m2</v>
      </c>
      <c r="D20" s="83">
        <f>147*2</f>
        <v>294</v>
      </c>
      <c r="E20" s="58">
        <f>IF($A20="","",VLOOKUP($A20,Plan2!$A$2:$F$2165,4,FALSE))</f>
        <v>0</v>
      </c>
      <c r="F20" s="58">
        <f>IF($A20="","",VLOOKUP($A20,Plan2!$A$2:$F$2165,5,FALSE))</f>
        <v>4.28</v>
      </c>
      <c r="G20" s="58">
        <f>IF($A20="","",VLOOKUP($A20,Plan2!$A$2:$F$2165,6,FALSE))</f>
        <v>4.28</v>
      </c>
      <c r="H20" s="84">
        <f t="shared" si="0"/>
        <v>1258.3200000000002</v>
      </c>
    </row>
    <row r="21" spans="1:8" ht="12.75">
      <c r="A21" s="77">
        <v>20118</v>
      </c>
      <c r="B21" s="56" t="str">
        <f>IF($A21="","",VLOOKUP($A21,Plan2!$A$1:$F$2164,2,FALSE))&amp;"    (PETI)"</f>
        <v>DEM.ALVEN.TIJOLO S/REAP. C/TR.ATE CB. E CARGA    (PETI)</v>
      </c>
      <c r="C21" s="29" t="str">
        <f>IF($A21="","",VLOOKUP($A21,Plan2!$A$2:$F$2165,3,FALSE))</f>
        <v>m3</v>
      </c>
      <c r="D21" s="82">
        <f>4*5*2.8</f>
        <v>56</v>
      </c>
      <c r="E21" s="58">
        <f>IF($A21="","",VLOOKUP($A21,Plan2!$A$2:$F$2165,4,FALSE))</f>
        <v>0</v>
      </c>
      <c r="F21" s="58">
        <f>IF($A21="","",VLOOKUP($A21,Plan2!$A$2:$F$2165,5,FALSE))</f>
        <v>25.45</v>
      </c>
      <c r="G21" s="58">
        <f>IF($A21="","",VLOOKUP($A21,Plan2!$A$2:$F$2165,6,FALSE))</f>
        <v>25.45</v>
      </c>
      <c r="H21" s="84">
        <f t="shared" si="0"/>
        <v>1425.2</v>
      </c>
    </row>
    <row r="22" spans="1:8" ht="12.75">
      <c r="A22" s="77">
        <v>20292</v>
      </c>
      <c r="B22" s="56" t="str">
        <f>IF($A22="","",VLOOKUP($A22,Plan2!$A$1:$F$2164,2,FALSE))</f>
        <v>BARRACÃO DE OBRA-PD."C" C/INST.ELET./HID.SANIT-50,82M2</v>
      </c>
      <c r="C22" s="29" t="str">
        <f>IF($A22="","",VLOOKUP($A22,Plan2!$A$2:$F$2165,3,FALSE))</f>
        <v>Un</v>
      </c>
      <c r="D22" s="82">
        <v>1</v>
      </c>
      <c r="E22" s="58">
        <f>IF($A22="","",VLOOKUP($A22,Plan2!$A$2:$F$2165,4,FALSE))</f>
        <v>7520.65</v>
      </c>
      <c r="F22" s="58">
        <f>IF($A22="","",VLOOKUP($A22,Plan2!$A$2:$F$2165,5,FALSE))</f>
        <v>1814.67</v>
      </c>
      <c r="G22" s="58">
        <f>IF($A22="","",VLOOKUP($A22,Plan2!$A$2:$F$2165,6,FALSE))</f>
        <v>9335.32</v>
      </c>
      <c r="H22" s="84">
        <f>IF($A22="","",D22*G22)</f>
        <v>9335.32</v>
      </c>
    </row>
    <row r="23" spans="1:8" ht="12.75">
      <c r="A23" s="77">
        <v>20703</v>
      </c>
      <c r="B23" s="56" t="str">
        <f>IF($A23="","",VLOOKUP($A23,Plan2!$A$1:$F$2164,2,FALSE))</f>
        <v>LOCACAO DE PRACA</v>
      </c>
      <c r="C23" s="29" t="str">
        <f>IF($A23="","",VLOOKUP($A23,Plan2!$A$2:$F$2165,3,FALSE))</f>
        <v>m2</v>
      </c>
      <c r="D23" s="82">
        <v>9727.05</v>
      </c>
      <c r="E23" s="58">
        <f>IF($A23="","",VLOOKUP($A23,Plan2!$A$2:$F$2165,4,FALSE))</f>
        <v>0.26</v>
      </c>
      <c r="F23" s="58">
        <f>IF($A23="","",VLOOKUP($A23,Plan2!$A$2:$F$2165,5,FALSE))</f>
        <v>0.07</v>
      </c>
      <c r="G23" s="58">
        <f>IF($A23="","",VLOOKUP($A23,Plan2!$A$2:$F$2165,6,FALSE))</f>
        <v>0.33</v>
      </c>
      <c r="H23" s="84">
        <f>IF($A23="","",D23*G23)</f>
        <v>3209.9265</v>
      </c>
    </row>
    <row r="24" spans="1:8" ht="12.75">
      <c r="A24" s="77">
        <v>20190</v>
      </c>
      <c r="B24" s="56" t="str">
        <f>IF($A24="","",VLOOKUP($A24,Plan2!$A$1:$F$2164,2,FALSE))</f>
        <v>LIMPEZA MECANICA DE TERRENO</v>
      </c>
      <c r="C24" s="29" t="str">
        <f>IF($A24="","",VLOOKUP($A24,Plan2!$A$2:$F$2165,3,FALSE))</f>
        <v>m2</v>
      </c>
      <c r="D24" s="82">
        <v>9727.05</v>
      </c>
      <c r="E24" s="58">
        <f>IF($A24="","",VLOOKUP($A24,Plan2!$A$2:$F$2165,4,FALSE))</f>
        <v>0.18</v>
      </c>
      <c r="F24" s="58">
        <f>IF($A24="","",VLOOKUP($A24,Plan2!$A$2:$F$2165,5,FALSE))</f>
        <v>0</v>
      </c>
      <c r="G24" s="58">
        <f>IF($A24="","",VLOOKUP($A24,Plan2!$A$2:$F$2165,6,FALSE))</f>
        <v>0.18</v>
      </c>
      <c r="H24" s="84">
        <f>IF($A24="","",D24*G24)</f>
        <v>1750.869</v>
      </c>
    </row>
    <row r="25" spans="1:8" ht="12.75">
      <c r="A25" s="77">
        <v>41140</v>
      </c>
      <c r="B25" s="56" t="s">
        <v>2163</v>
      </c>
      <c r="C25" s="29" t="str">
        <f>IF($A25="","",VLOOKUP($A25,Plan2!$A$2:$F$2165,3,FALSE))</f>
        <v>m2</v>
      </c>
      <c r="D25" s="82">
        <v>2195.98</v>
      </c>
      <c r="E25" s="58">
        <f>IF($A25="","",VLOOKUP($A25,Plan2!$A$2:$F$2165,4,FALSE))</f>
        <v>0</v>
      </c>
      <c r="F25" s="58">
        <f>IF($A25="","",VLOOKUP($A25,Plan2!$A$2:$F$2165,5,FALSE))</f>
        <v>1.89</v>
      </c>
      <c r="G25" s="58">
        <f>IF($A25="","",VLOOKUP($A25,Plan2!$A$2:$F$2165,6,FALSE))</f>
        <v>1.89</v>
      </c>
      <c r="H25" s="84">
        <f>IF($A25="","",D25*G25)</f>
        <v>4150.4021999999995</v>
      </c>
    </row>
    <row r="26" spans="1:8" ht="12.75">
      <c r="A26" s="76"/>
      <c r="B26" s="43" t="s">
        <v>7</v>
      </c>
      <c r="C26" s="32"/>
      <c r="D26" s="33"/>
      <c r="E26" s="34"/>
      <c r="F26" s="34"/>
      <c r="G26" s="34"/>
      <c r="H26" s="103">
        <f>SUM(H14:H25)</f>
        <v>27697.554557395004</v>
      </c>
    </row>
    <row r="27" spans="1:8" ht="12.75">
      <c r="A27" s="76"/>
      <c r="B27" s="43"/>
      <c r="C27" s="32"/>
      <c r="D27" s="33"/>
      <c r="E27" s="34"/>
      <c r="F27" s="34"/>
      <c r="G27" s="34"/>
      <c r="H27" s="103"/>
    </row>
    <row r="28" spans="1:8" ht="12.75">
      <c r="A28" s="60"/>
      <c r="B28" s="43"/>
      <c r="C28" s="32"/>
      <c r="D28" s="33"/>
      <c r="E28" s="34"/>
      <c r="F28" s="34"/>
      <c r="G28" s="34"/>
      <c r="H28" s="103"/>
    </row>
    <row r="29" spans="1:8" ht="12.75">
      <c r="A29" s="66">
        <v>187</v>
      </c>
      <c r="B29" s="45" t="s">
        <v>19</v>
      </c>
      <c r="C29" s="32"/>
      <c r="D29" s="33"/>
      <c r="E29" s="34"/>
      <c r="F29" s="34"/>
      <c r="G29" s="34"/>
      <c r="H29" s="103"/>
    </row>
    <row r="30" spans="1:8" ht="12.75">
      <c r="A30" s="60">
        <v>250101</v>
      </c>
      <c r="B30" s="56" t="str">
        <f>IF($A30="","",VLOOKUP($A30,Plan2!$A$1:$F$2164,2,FALSE))</f>
        <v>ENGENHEIRO - (OBRAS CIVIS)</v>
      </c>
      <c r="C30" s="29" t="str">
        <f>IF($A30="","",VLOOKUP($A30,Plan2!$A$2:$F$2165,3,FALSE))</f>
        <v>H</v>
      </c>
      <c r="D30" s="26">
        <v>165</v>
      </c>
      <c r="E30" s="58">
        <f>IF($A30="","",VLOOKUP($A30,Plan2!$A$2:$F$2165,4,FALSE))</f>
        <v>0</v>
      </c>
      <c r="F30" s="58">
        <f>IF($A30="","",VLOOKUP($A30,Plan2!$A$2:$F$2165,5,FALSE))</f>
        <v>87.54</v>
      </c>
      <c r="G30" s="58">
        <f>IF($A30="","",VLOOKUP($A30,Plan2!$A$2:$F$2165,6,FALSE))</f>
        <v>87.54</v>
      </c>
      <c r="H30" s="84">
        <f>IF($A30="","",D30*G30)</f>
        <v>14444.1</v>
      </c>
    </row>
    <row r="31" spans="1:8" ht="12.75">
      <c r="A31" s="60">
        <v>250102</v>
      </c>
      <c r="B31" s="56" t="str">
        <f>IF($A31="","",VLOOKUP($A31,Plan2!$A$1:$F$2164,2,FALSE))</f>
        <v>MESTRE DE OBRA - (OBRAS CIVIS)</v>
      </c>
      <c r="C31" s="29" t="str">
        <f>IF($A31="","",VLOOKUP($A31,Plan2!$A$2:$F$2165,3,FALSE))</f>
        <v>H</v>
      </c>
      <c r="D31" s="26">
        <v>660</v>
      </c>
      <c r="E31" s="58">
        <f>IF($A31="","",VLOOKUP($A31,Plan2!$A$2:$F$2165,4,FALSE))</f>
        <v>0</v>
      </c>
      <c r="F31" s="58">
        <f>IF($A31="","",VLOOKUP($A31,Plan2!$A$2:$F$2165,5,FALSE))</f>
        <v>27.26</v>
      </c>
      <c r="G31" s="58">
        <f>IF($A31="","",VLOOKUP($A31,Plan2!$A$2:$F$2165,6,FALSE))</f>
        <v>27.26</v>
      </c>
      <c r="H31" s="84">
        <f>IF($A31="","",D31*G31)</f>
        <v>17991.600000000002</v>
      </c>
    </row>
    <row r="32" spans="1:8" ht="12.75">
      <c r="A32" s="60">
        <v>250110</v>
      </c>
      <c r="B32" s="56" t="str">
        <f>IF($A32="","",VLOOKUP($A32,Plan2!$A$1:$F$2164,2,FALSE))</f>
        <v>VIGIA DE OBRAS - (NOTURNO E NO SÁBADO/DOMINGO DIURNO) - O.C.</v>
      </c>
      <c r="C32" s="29" t="str">
        <f>IF($A32="","",VLOOKUP($A32,Plan2!$A$2:$F$2165,3,FALSE))</f>
        <v>H</v>
      </c>
      <c r="D32" s="26">
        <v>660</v>
      </c>
      <c r="E32" s="58">
        <f>IF($A32="","",VLOOKUP($A32,Plan2!$A$2:$F$2165,4,FALSE))</f>
        <v>0</v>
      </c>
      <c r="F32" s="58">
        <f>IF($A32="","",VLOOKUP($A32,Plan2!$A$2:$F$2165,5,FALSE))</f>
        <v>8.18</v>
      </c>
      <c r="G32" s="58">
        <f>IF($A32="","",VLOOKUP($A32,Plan2!$A$2:$F$2165,6,FALSE))</f>
        <v>8.18</v>
      </c>
      <c r="H32" s="84">
        <f>IF($A32="","",D32*G32)</f>
        <v>5398.8</v>
      </c>
    </row>
    <row r="33" spans="1:8" ht="12.75">
      <c r="A33" s="60">
        <v>271502</v>
      </c>
      <c r="B33" s="56" t="str">
        <f>IF($A33="","",VLOOKUP($A33,Plan2!$A$1:$F$2164,2,FALSE))</f>
        <v>CANTINA - (OBRAS CIVIS)</v>
      </c>
      <c r="C33" s="29" t="str">
        <f>IF($A33="","",VLOOKUP($A33,Plan2!$A$2:$F$2165,3,FALSE))</f>
        <v>RF</v>
      </c>
      <c r="D33" s="26">
        <v>624</v>
      </c>
      <c r="E33" s="58">
        <f>IF($A33="","",VLOOKUP($A33,Plan2!$A$2:$F$2165,4,FALSE))</f>
        <v>6</v>
      </c>
      <c r="F33" s="58">
        <f>IF($A33="","",VLOOKUP($A33,Plan2!$A$2:$F$2165,5,FALSE))</f>
        <v>0</v>
      </c>
      <c r="G33" s="58">
        <f>IF($A33="","",VLOOKUP($A33,Plan2!$A$2:$F$2165,6,FALSE))</f>
        <v>6</v>
      </c>
      <c r="H33" s="84">
        <f>IF($A33="","",D33*G33)</f>
        <v>3744</v>
      </c>
    </row>
    <row r="34" spans="1:8" ht="12.75">
      <c r="A34" s="60">
        <v>271500</v>
      </c>
      <c r="B34" s="56" t="str">
        <f>IF($A34="","",VLOOKUP($A34,Plan2!$A$1:$F$2164,2,FALSE))</f>
        <v>CAFE DA MANHA</v>
      </c>
      <c r="C34" s="29" t="str">
        <f>IF($A34="","",VLOOKUP($A34,Plan2!$A$2:$F$2165,3,FALSE))</f>
        <v>REF</v>
      </c>
      <c r="D34" s="26">
        <v>624</v>
      </c>
      <c r="E34" s="58">
        <f>IF($A34="","",VLOOKUP($A34,Plan2!$A$2:$F$2165,4,FALSE))</f>
        <v>1.02</v>
      </c>
      <c r="F34" s="58">
        <f>IF($A34="","",VLOOKUP($A34,Plan2!$A$2:$F$2165,5,FALSE))</f>
        <v>0</v>
      </c>
      <c r="G34" s="58">
        <f>IF($A34="","",VLOOKUP($A34,Plan2!$A$2:$F$2165,6,FALSE))</f>
        <v>1.02</v>
      </c>
      <c r="H34" s="84">
        <f>IF($A34="","",D34*G34)</f>
        <v>636.48</v>
      </c>
    </row>
    <row r="35" spans="1:8" ht="12.75">
      <c r="A35" s="60"/>
      <c r="B35" s="41" t="s">
        <v>7</v>
      </c>
      <c r="C35" s="37"/>
      <c r="D35" s="35"/>
      <c r="E35" s="28"/>
      <c r="F35" s="28"/>
      <c r="G35" s="28"/>
      <c r="H35" s="103">
        <f>SUM(H30:H34)</f>
        <v>42214.98000000001</v>
      </c>
    </row>
    <row r="36" spans="1:8" ht="12.75">
      <c r="A36" s="60"/>
      <c r="B36" s="43"/>
      <c r="C36" s="32"/>
      <c r="D36" s="33"/>
      <c r="E36" s="34"/>
      <c r="F36" s="34"/>
      <c r="G36" s="34"/>
      <c r="H36" s="103"/>
    </row>
    <row r="37" spans="1:8" ht="12.75">
      <c r="A37" s="165">
        <v>167</v>
      </c>
      <c r="B37" s="59" t="str">
        <f>IF($A37="","",VLOOKUP($A37,Plan2!$A$1:$F$2164,2,FALSE))</f>
        <v>FUNDAÇÕES E SONDAGENS</v>
      </c>
      <c r="C37" s="32"/>
      <c r="D37" s="33"/>
      <c r="E37" s="34"/>
      <c r="F37" s="34"/>
      <c r="G37" s="34"/>
      <c r="H37" s="103"/>
    </row>
    <row r="38" spans="1:8" ht="12.75">
      <c r="A38" s="60">
        <v>120902</v>
      </c>
      <c r="B38" s="56" t="str">
        <f>IF($A38="","",VLOOKUP($A38,Plan2!$A$1:$F$2164,2,FALSE))</f>
        <v>IMPERMEABILIZACAO VIGAS BALDRAMES E=2,0 CM</v>
      </c>
      <c r="C38" s="29" t="str">
        <f>IF($A38="","",VLOOKUP($A38,Plan2!$A$2:$F$2165,3,FALSE))</f>
        <v>m2</v>
      </c>
      <c r="D38" s="126">
        <f>42.9+13.98</f>
        <v>56.879999999999995</v>
      </c>
      <c r="E38" s="58">
        <f>IF($A38="","",VLOOKUP($A38,Plan2!$A$2:$F$2165,4,FALSE))</f>
        <v>6.22</v>
      </c>
      <c r="F38" s="58">
        <f>IF($A38="","",VLOOKUP($A38,Plan2!$A$2:$F$2165,5,FALSE))</f>
        <v>14.79</v>
      </c>
      <c r="G38" s="58">
        <f>IF($A38="","",VLOOKUP($A38,Plan2!$A$2:$F$2165,6,FALSE))</f>
        <v>21.01</v>
      </c>
      <c r="H38" s="84">
        <f aca="true" t="shared" si="1" ref="H38:H45">IF($A38="","",D38*G38)</f>
        <v>1195.0488</v>
      </c>
    </row>
    <row r="39" spans="1:8" ht="12.75">
      <c r="A39" s="55">
        <v>40101</v>
      </c>
      <c r="B39" s="56" t="str">
        <f>IF($A39="","",VLOOKUP($A39,Plan2!$A$1:$F$2164,2,FALSE))</f>
        <v>ESCAVACAO MANUAL DE VALAS &lt; 1 MTS. (OBRAS CIVIS)</v>
      </c>
      <c r="C39" s="29" t="str">
        <f>IF($A39="","",VLOOKUP($A39,Plan2!$A$2:$F$2165,3,FALSE))</f>
        <v>m3</v>
      </c>
      <c r="D39" s="126">
        <f>4.36+1.4</f>
        <v>5.76</v>
      </c>
      <c r="E39" s="58">
        <f>IF($A39="","",VLOOKUP($A39,Plan2!$A$2:$F$2165,4,FALSE))</f>
        <v>0</v>
      </c>
      <c r="F39" s="58">
        <f>IF($A39="","",VLOOKUP($A39,Plan2!$A$2:$F$2165,5,FALSE))</f>
        <v>26.12</v>
      </c>
      <c r="G39" s="58">
        <f>IF($A39="","",VLOOKUP($A39,Plan2!$A$2:$F$2165,6,FALSE))</f>
        <v>26.12</v>
      </c>
      <c r="H39" s="84">
        <f t="shared" si="1"/>
        <v>150.4512</v>
      </c>
    </row>
    <row r="40" spans="1:8" ht="12.75">
      <c r="A40" s="60">
        <v>50302</v>
      </c>
      <c r="B40" s="56" t="str">
        <f>IF($A40="","",VLOOKUP($A40,Plan2!$A$1:$F$2164,2,FALSE))</f>
        <v>ESTACA A TRADO DIAM.30 CM S/FERRO</v>
      </c>
      <c r="C40" s="29" t="str">
        <f>IF($A40="","",VLOOKUP($A40,Plan2!$A$2:$F$2165,3,FALSE))</f>
        <v>M</v>
      </c>
      <c r="D40" s="126">
        <f>104+36+72</f>
        <v>212</v>
      </c>
      <c r="E40" s="58">
        <f>IF($A40="","",VLOOKUP($A40,Plan2!$A$2:$F$2165,4,FALSE))</f>
        <v>15.36</v>
      </c>
      <c r="F40" s="58">
        <f>IF($A40="","",VLOOKUP($A40,Plan2!$A$2:$F$2165,5,FALSE))</f>
        <v>27.82</v>
      </c>
      <c r="G40" s="58">
        <f>IF($A40="","",VLOOKUP($A40,Plan2!$A$2:$F$2165,6,FALSE))</f>
        <v>43.18</v>
      </c>
      <c r="H40" s="84">
        <f t="shared" si="1"/>
        <v>9154.16</v>
      </c>
    </row>
    <row r="41" spans="1:8" ht="12.75">
      <c r="A41" s="139">
        <v>51017</v>
      </c>
      <c r="B41" s="56" t="str">
        <f>IF($A41="","",VLOOKUP($A41,Plan2!$A$1:$F$2164,2,FALSE))</f>
        <v>PREPARO DE CONCRETO FCK-20 C/BETONEIRA - (O.C.)</v>
      </c>
      <c r="C41" s="29" t="str">
        <f>IF($A41="","",VLOOKUP($A41,Plan2!$A$2:$F$2165,3,FALSE))</f>
        <v>m3</v>
      </c>
      <c r="D41" s="126">
        <f>12.32+5.89+5.09</f>
        <v>23.3</v>
      </c>
      <c r="E41" s="58">
        <f>IF($A41="","",VLOOKUP($A41,Plan2!$A$2:$F$2165,4,FALSE))</f>
        <v>224.47</v>
      </c>
      <c r="F41" s="58">
        <f>IF($A41="","",VLOOKUP($A41,Plan2!$A$2:$F$2165,5,FALSE))</f>
        <v>55.37</v>
      </c>
      <c r="G41" s="58">
        <f>IF($A41="","",VLOOKUP($A41,Plan2!$A$2:$F$2165,6,FALSE))</f>
        <v>279.84</v>
      </c>
      <c r="H41" s="84">
        <f t="shared" si="1"/>
        <v>6520.272</v>
      </c>
    </row>
    <row r="42" spans="1:8" ht="12.75">
      <c r="A42" s="60">
        <v>51026</v>
      </c>
      <c r="B42" s="56" t="str">
        <f>IF($A42="","",VLOOKUP($A42,Plan2!$A$1:$F$2164,2,FALSE))</f>
        <v>LANCAMENTO/APLICACAO CONC.EM FUNDAÇÃO- (O.C.)</v>
      </c>
      <c r="C42" s="29" t="str">
        <f>IF($A42="","",VLOOKUP($A42,Plan2!$A$2:$F$2165,3,FALSE))</f>
        <v>m3</v>
      </c>
      <c r="D42" s="126">
        <f>12.32+5.89+5.09+5.27</f>
        <v>28.57</v>
      </c>
      <c r="E42" s="58">
        <f>IF($A42="","",VLOOKUP($A42,Plan2!$A$2:$F$2165,4,FALSE))</f>
        <v>0</v>
      </c>
      <c r="F42" s="58">
        <f>IF($A42="","",VLOOKUP($A42,Plan2!$A$2:$F$2165,5,FALSE))</f>
        <v>122.19</v>
      </c>
      <c r="G42" s="58">
        <f>IF($A42="","",VLOOKUP($A42,Plan2!$A$2:$F$2165,6,FALSE))</f>
        <v>122.19</v>
      </c>
      <c r="H42" s="84">
        <f t="shared" si="1"/>
        <v>3490.9683</v>
      </c>
    </row>
    <row r="43" spans="1:8" ht="12.75">
      <c r="A43" s="60">
        <v>51013</v>
      </c>
      <c r="B43" s="56" t="str">
        <f>IF($A43="","",VLOOKUP($A43,Plan2!$A$1:$F$2164,2,FALSE))</f>
        <v>PREPARO CONCRETO FCK-13,5 C/BETONEIRA - (O.CIVIS)</v>
      </c>
      <c r="C43" s="29" t="str">
        <f>IF($A43="","",VLOOKUP($A43,Plan2!$A$2:$F$2165,3,FALSE))</f>
        <v>m3</v>
      </c>
      <c r="D43" s="126">
        <v>5.27</v>
      </c>
      <c r="E43" s="58">
        <f>IF($A43="","",VLOOKUP($A43,Plan2!$A$2:$F$2165,4,FALSE))</f>
        <v>211.63</v>
      </c>
      <c r="F43" s="58">
        <f>IF($A43="","",VLOOKUP($A43,Plan2!$A$2:$F$2165,5,FALSE))</f>
        <v>55.37</v>
      </c>
      <c r="G43" s="58">
        <f>IF($A43="","",VLOOKUP($A43,Plan2!$A$2:$F$2165,6,FALSE))</f>
        <v>267</v>
      </c>
      <c r="H43" s="84">
        <f>IF($A43="","",D43*G43)</f>
        <v>1407.09</v>
      </c>
    </row>
    <row r="44" spans="1:8" ht="12.75">
      <c r="A44" s="60">
        <v>52005</v>
      </c>
      <c r="B44" s="56" t="str">
        <f>IF($A44="","",VLOOKUP($A44,Plan2!$A$1:$F$2164,2,FALSE))</f>
        <v>ACO CA-50A - 10,0 MM (3/8") - (OBRAS CIVIS)</v>
      </c>
      <c r="C44" s="29" t="str">
        <f>IF($A44="","",VLOOKUP($A44,Plan2!$A$2:$F$2165,3,FALSE))</f>
        <v>Kg</v>
      </c>
      <c r="D44" s="126">
        <f>146+47</f>
        <v>193</v>
      </c>
      <c r="E44" s="58">
        <f>IF($A44="","",VLOOKUP($A44,Plan2!$A$2:$F$2165,4,FALSE))</f>
        <v>3.55</v>
      </c>
      <c r="F44" s="58">
        <f>IF($A44="","",VLOOKUP($A44,Plan2!$A$2:$F$2165,5,FALSE))</f>
        <v>1.95</v>
      </c>
      <c r="G44" s="58">
        <f>IF($A44="","",VLOOKUP($A44,Plan2!$A$2:$F$2165,6,FALSE))</f>
        <v>5.5</v>
      </c>
      <c r="H44" s="84">
        <f t="shared" si="1"/>
        <v>1061.5</v>
      </c>
    </row>
    <row r="45" spans="1:8" ht="12.75">
      <c r="A45" s="60">
        <v>52014</v>
      </c>
      <c r="B45" s="56" t="str">
        <f>IF($A45="","",VLOOKUP($A45,Plan2!$A$1:$F$2164,2,FALSE))</f>
        <v>ACO CA-60 - 5,0 MM - (OBRAS CIVIS)</v>
      </c>
      <c r="C45" s="29" t="str">
        <f>IF($A45="","",VLOOKUP($A45,Plan2!$A$2:$F$2165,3,FALSE))</f>
        <v>Kg</v>
      </c>
      <c r="D45" s="126">
        <f>104+36</f>
        <v>140</v>
      </c>
      <c r="E45" s="58">
        <f>IF($A45="","",VLOOKUP($A45,Plan2!$A$2:$F$2165,4,FALSE))</f>
        <v>3.4</v>
      </c>
      <c r="F45" s="58">
        <f>IF($A45="","",VLOOKUP($A45,Plan2!$A$2:$F$2165,5,FALSE))</f>
        <v>1.71</v>
      </c>
      <c r="G45" s="58">
        <f>IF($A45="","",VLOOKUP($A45,Plan2!$A$2:$F$2165,6,FALSE))</f>
        <v>5.11</v>
      </c>
      <c r="H45" s="84">
        <f t="shared" si="1"/>
        <v>715.4000000000001</v>
      </c>
    </row>
    <row r="46" spans="1:8" ht="12.75">
      <c r="A46" s="60"/>
      <c r="B46" s="41" t="s">
        <v>7</v>
      </c>
      <c r="C46" s="29"/>
      <c r="D46" s="25"/>
      <c r="E46" s="27"/>
      <c r="F46" s="27"/>
      <c r="G46" s="27"/>
      <c r="H46" s="103">
        <f>SUM(H38:H45)</f>
        <v>23694.890300000003</v>
      </c>
    </row>
    <row r="47" spans="1:8" ht="12.75">
      <c r="A47" s="60"/>
      <c r="B47" s="41"/>
      <c r="C47" s="29"/>
      <c r="D47" s="25"/>
      <c r="E47" s="27"/>
      <c r="F47" s="27"/>
      <c r="G47" s="27"/>
      <c r="H47" s="103"/>
    </row>
    <row r="48" spans="1:8" ht="12.75">
      <c r="A48" s="166">
        <v>168</v>
      </c>
      <c r="B48" s="59" t="str">
        <f>IF($A48="","",VLOOKUP($A48,Plan2!$A$1:$F$2164,2,FALSE))</f>
        <v>ESTRUTURA</v>
      </c>
      <c r="C48" s="29"/>
      <c r="D48" s="46"/>
      <c r="E48" s="58"/>
      <c r="F48" s="58"/>
      <c r="G48" s="58"/>
      <c r="H48" s="105"/>
    </row>
    <row r="49" spans="1:8" ht="12.75">
      <c r="A49" s="75">
        <v>60103</v>
      </c>
      <c r="B49" s="56" t="str">
        <f>IF($A49="","",VLOOKUP($A49,Plan2!$A$1:$F$2164,2,FALSE))</f>
        <v>ESCORAMENTO METALICO - VIGAS/LAJES (ALUGUEL/MES)</v>
      </c>
      <c r="C49" s="29" t="str">
        <f>IF($A49="","",VLOOKUP($A49,Plan2!$A$2:$F$2165,3,FALSE))</f>
        <v>m2</v>
      </c>
      <c r="D49" s="126">
        <v>285.47</v>
      </c>
      <c r="E49" s="58">
        <f>IF($A49="","",VLOOKUP($A49,Plan2!$A$2:$F$2165,4,FALSE))</f>
        <v>4</v>
      </c>
      <c r="F49" s="58">
        <f>IF($A49="","",VLOOKUP($A49,Plan2!$A$2:$F$2165,5,FALSE))</f>
        <v>1.02</v>
      </c>
      <c r="G49" s="58">
        <f>IF($A49="","",VLOOKUP($A49,Plan2!$A$2:$F$2165,6,FALSE))</f>
        <v>5.02</v>
      </c>
      <c r="H49" s="84">
        <f>IF($A49="","",D49*G49)</f>
        <v>1433.0594</v>
      </c>
    </row>
    <row r="50" spans="1:8" ht="12.75">
      <c r="A50" s="55">
        <v>60507</v>
      </c>
      <c r="B50" s="56" t="str">
        <f>IF($A50="","",VLOOKUP($A50,Plan2!$A$1:$F$2164,2,FALSE))</f>
        <v>PREPARO DE CONCRETO FCK-20 C/BETONEIRA - (OB.C.)</v>
      </c>
      <c r="C50" s="29" t="str">
        <f>IF($A50="","",VLOOKUP($A50,Plan2!$A$2:$F$2165,3,FALSE))</f>
        <v>m3</v>
      </c>
      <c r="D50" s="126">
        <v>13.97</v>
      </c>
      <c r="E50" s="58">
        <f>IF($A50="","",VLOOKUP($A50,Plan2!$A$2:$F$2165,4,FALSE))</f>
        <v>224.47</v>
      </c>
      <c r="F50" s="58">
        <f>IF($A50="","",VLOOKUP($A50,Plan2!$A$2:$F$2165,5,FALSE))</f>
        <v>55.37</v>
      </c>
      <c r="G50" s="58">
        <f>IF($A50="","",VLOOKUP($A50,Plan2!$A$2:$F$2165,6,FALSE))</f>
        <v>279.84</v>
      </c>
      <c r="H50" s="84">
        <f aca="true" t="shared" si="2" ref="H50:H57">IF($A50="","",D50*G50)</f>
        <v>3909.3648</v>
      </c>
    </row>
    <row r="51" spans="1:8" ht="12.75">
      <c r="A51" s="55">
        <v>60203</v>
      </c>
      <c r="B51" s="56" t="str">
        <f>IF($A51="","",VLOOKUP($A51,Plan2!$A$1:$F$2164,2,FALSE))</f>
        <v>FORMA- CH.COMPENSADA 12 MM UTILIZAÇÃO 3 VEZES - (OBRAS CIVIS)</v>
      </c>
      <c r="C51" s="29" t="str">
        <f>IF($A51="","",VLOOKUP($A51,Plan2!$A$2:$F$2165,3,FALSE))</f>
        <v>m2</v>
      </c>
      <c r="D51" s="126">
        <v>83.52</v>
      </c>
      <c r="E51" s="58">
        <f>IF($A51="","",VLOOKUP($A51,Plan2!$A$2:$F$2165,4,FALSE))</f>
        <v>18.61</v>
      </c>
      <c r="F51" s="58">
        <f>IF($A51="","",VLOOKUP($A51,Plan2!$A$2:$F$2165,5,FALSE))</f>
        <v>30.18</v>
      </c>
      <c r="G51" s="58">
        <f>IF($A51="","",VLOOKUP($A51,Plan2!$A$2:$F$2165,6,FALSE))</f>
        <v>48.79</v>
      </c>
      <c r="H51" s="84">
        <f>IF($A51="","",D51*G51)</f>
        <v>4074.9408</v>
      </c>
    </row>
    <row r="52" spans="1:8" ht="12.75">
      <c r="A52" s="55">
        <v>60209</v>
      </c>
      <c r="B52" s="56" t="str">
        <f>IF($A52="","",VLOOKUP($A52,Plan2!$A$1:$F$2164,2,FALSE))</f>
        <v>FORMA CH.COMPENSADA 12MM-VIGA/PILAR U=4V - (OBRAS CIVIS</v>
      </c>
      <c r="C52" s="29" t="str">
        <f>IF($A52="","",VLOOKUP($A52,Plan2!$A$2:$F$2165,3,FALSE))</f>
        <v>m2</v>
      </c>
      <c r="D52" s="126">
        <v>201.95</v>
      </c>
      <c r="E52" s="58">
        <f>IF($A52="","",VLOOKUP($A52,Plan2!$A$2:$F$2165,4,FALSE))</f>
        <v>13.82</v>
      </c>
      <c r="F52" s="58">
        <f>IF($A52="","",VLOOKUP($A52,Plan2!$A$2:$F$2165,5,FALSE))</f>
        <v>31.71</v>
      </c>
      <c r="G52" s="58">
        <f>IF($A52="","",VLOOKUP($A52,Plan2!$A$2:$F$2165,6,FALSE))</f>
        <v>45.53</v>
      </c>
      <c r="H52" s="84">
        <f t="shared" si="2"/>
        <v>9194.7835</v>
      </c>
    </row>
    <row r="53" spans="1:8" ht="12.75">
      <c r="A53" s="55">
        <v>52004</v>
      </c>
      <c r="B53" s="56" t="str">
        <f>IF($A53="","",VLOOKUP($A53,Plan2!$A$1:$F$2164,2,FALSE))</f>
        <v>ACO CA 50-A - 8,0 MM (5/16") - (OBRAS CIVIS)</v>
      </c>
      <c r="C53" s="29" t="str">
        <f>IF($A53="","",VLOOKUP($A53,Plan2!$A$2:$F$2165,3,FALSE))</f>
        <v>Kg</v>
      </c>
      <c r="D53" s="126">
        <v>306</v>
      </c>
      <c r="E53" s="92">
        <f>IF($A53="","",VLOOKUP($A53,Plan2!$A$2:$F$2165,4,FALSE))</f>
        <v>3.81</v>
      </c>
      <c r="F53" s="92">
        <f>IF($A53="","",VLOOKUP($A53,Plan2!$A$2:$F$2165,5,FALSE))</f>
        <v>1.95</v>
      </c>
      <c r="G53" s="92">
        <f>IF($A53="","",VLOOKUP($A53,Plan2!$A$2:$F$2165,6,FALSE))</f>
        <v>5.76</v>
      </c>
      <c r="H53" s="84">
        <f t="shared" si="2"/>
        <v>1762.56</v>
      </c>
    </row>
    <row r="54" spans="1:8" ht="12.75">
      <c r="A54" s="55">
        <v>52005</v>
      </c>
      <c r="B54" s="90" t="str">
        <f>IF($A54="","",VLOOKUP($A54,Plan2!$A$1:$F$2164,2,FALSE))</f>
        <v>ACO CA-50A - 10,0 MM (3/8") - (OBRAS CIVIS)</v>
      </c>
      <c r="C54" s="37" t="str">
        <f>IF($A54="","",VLOOKUP($A54,Plan2!$A$2:$F$2165,3,FALSE))</f>
        <v>Kg</v>
      </c>
      <c r="D54" s="176">
        <v>394</v>
      </c>
      <c r="E54" s="58">
        <f>IF($A54="","",VLOOKUP($A54,Plan2!$A$2:$F$2165,4,FALSE))</f>
        <v>3.55</v>
      </c>
      <c r="F54" s="58">
        <f>IF($A54="","",VLOOKUP($A54,Plan2!$A$2:$F$2165,5,FALSE))</f>
        <v>1.95</v>
      </c>
      <c r="G54" s="58">
        <f>IF($A54="","",VLOOKUP($A54,Plan2!$A$2:$F$2165,6,FALSE))</f>
        <v>5.5</v>
      </c>
      <c r="H54" s="106">
        <f>IF($A54="","",D54*G54)</f>
        <v>2167</v>
      </c>
    </row>
    <row r="55" spans="1:8" ht="12.75">
      <c r="A55" s="55">
        <v>52006</v>
      </c>
      <c r="B55" s="90" t="str">
        <f>IF($A55="","",VLOOKUP($A55,Plan2!$A$1:$F$2164,2,FALSE))</f>
        <v>ACO CA 50-A - 12,5 MM (1/2") - (OBRAS CIVIS)</v>
      </c>
      <c r="C55" s="37" t="str">
        <f>IF($A55="","",VLOOKUP($A55,Plan2!$A$2:$F$2165,3,FALSE))</f>
        <v>Kg</v>
      </c>
      <c r="D55" s="176">
        <v>50</v>
      </c>
      <c r="E55" s="58">
        <f>IF($A55="","",VLOOKUP($A55,Plan2!$A$2:$F$2165,4,FALSE))</f>
        <v>3.46</v>
      </c>
      <c r="F55" s="58">
        <f>IF($A55="","",VLOOKUP($A55,Plan2!$A$2:$F$2165,5,FALSE))</f>
        <v>2.45</v>
      </c>
      <c r="G55" s="58">
        <f>IF($A55="","",VLOOKUP($A55,Plan2!$A$2:$F$2165,6,FALSE))</f>
        <v>5.91</v>
      </c>
      <c r="H55" s="106">
        <f>IF($A55="","",D55*G55)</f>
        <v>295.5</v>
      </c>
    </row>
    <row r="56" spans="1:8" ht="12.75">
      <c r="A56" s="55">
        <v>52014</v>
      </c>
      <c r="B56" s="56" t="str">
        <f>IF($A56="","",VLOOKUP($A56,Plan2!$A$1:$F$2164,2,FALSE))</f>
        <v>ACO CA-60 - 5,0 MM - (OBRAS CIVIS)</v>
      </c>
      <c r="C56" s="29" t="str">
        <f>IF($A56="","",VLOOKUP($A56,Plan2!$A$2:$F$2165,3,FALSE))</f>
        <v>Kg</v>
      </c>
      <c r="D56" s="126">
        <v>252</v>
      </c>
      <c r="E56" s="58">
        <f>IF($A56="","",VLOOKUP($A56,Plan2!$A$2:$F$2165,4,FALSE))</f>
        <v>3.4</v>
      </c>
      <c r="F56" s="58">
        <f>IF($A56="","",VLOOKUP($A56,Plan2!$A$2:$F$2165,5,FALSE))</f>
        <v>1.71</v>
      </c>
      <c r="G56" s="58">
        <f>IF($A56="","",VLOOKUP($A56,Plan2!$A$2:$F$2165,6,FALSE))</f>
        <v>5.11</v>
      </c>
      <c r="H56" s="84">
        <f t="shared" si="2"/>
        <v>1287.72</v>
      </c>
    </row>
    <row r="57" spans="1:8" ht="12.75">
      <c r="A57" s="55">
        <v>60801</v>
      </c>
      <c r="B57" s="56" t="str">
        <f>IF($A57="","",VLOOKUP($A57,Plan2!$A$1:$F$2164,2,FALSE))</f>
        <v>LANCAMENTO/APLICACAO CONCRETO - (OBRAS CIVIS)</v>
      </c>
      <c r="C57" s="29" t="str">
        <f>IF($A57="","",VLOOKUP($A57,Plan2!$A$2:$F$2165,3,FALSE))</f>
        <v>m3</v>
      </c>
      <c r="D57" s="126">
        <v>13.97</v>
      </c>
      <c r="E57" s="58">
        <f>IF($A57="","",VLOOKUP($A57,Plan2!$A$2:$F$2165,4,FALSE))</f>
        <v>0</v>
      </c>
      <c r="F57" s="58">
        <f>IF($A57="","",VLOOKUP($A57,Plan2!$A$2:$F$2165,5,FALSE))</f>
        <v>152.74</v>
      </c>
      <c r="G57" s="58">
        <f>IF($A57="","",VLOOKUP($A57,Plan2!$A$2:$F$2165,6,FALSE))</f>
        <v>152.74</v>
      </c>
      <c r="H57" s="84">
        <f t="shared" si="2"/>
        <v>2133.7778000000003</v>
      </c>
    </row>
    <row r="58" spans="1:8" ht="12.75">
      <c r="A58" s="55"/>
      <c r="B58" s="41" t="s">
        <v>7</v>
      </c>
      <c r="C58" s="29"/>
      <c r="D58" s="25"/>
      <c r="E58" s="27"/>
      <c r="F58" s="27"/>
      <c r="G58" s="27"/>
      <c r="H58" s="103">
        <f>SUM(H49:H57)</f>
        <v>26258.7063</v>
      </c>
    </row>
    <row r="59" spans="1:8" ht="12.75">
      <c r="A59" s="55"/>
      <c r="B59" s="11"/>
      <c r="C59" s="12"/>
      <c r="D59" s="14"/>
      <c r="E59" s="13"/>
      <c r="F59" s="13"/>
      <c r="G59" s="13"/>
      <c r="H59" s="104"/>
    </row>
    <row r="60" spans="1:8" ht="12.75">
      <c r="A60" s="165">
        <v>169</v>
      </c>
      <c r="B60" s="59" t="str">
        <f>IF($A60="","",VLOOKUP($A60,Plan2!$A$1:$F$2164,2,FALSE))</f>
        <v>INST. ELÉT./TELEFÔNICA/CABEAMENTO ESTRUTURADO</v>
      </c>
      <c r="C60" s="29"/>
      <c r="D60" s="25"/>
      <c r="E60" s="27"/>
      <c r="F60" s="27"/>
      <c r="G60" s="27"/>
      <c r="H60" s="105"/>
    </row>
    <row r="61" spans="1:8" ht="12.75">
      <c r="A61" s="60"/>
      <c r="B61" s="24" t="s">
        <v>22</v>
      </c>
      <c r="C61" s="29" t="s">
        <v>17</v>
      </c>
      <c r="D61" s="26">
        <v>1</v>
      </c>
      <c r="E61" s="27">
        <v>0</v>
      </c>
      <c r="F61" s="27">
        <v>0</v>
      </c>
      <c r="G61" s="27">
        <v>111489.05</v>
      </c>
      <c r="H61" s="108">
        <f>D61*G61</f>
        <v>111489.05</v>
      </c>
    </row>
    <row r="62" spans="1:8" ht="12.75">
      <c r="A62" s="60"/>
      <c r="B62" s="41" t="s">
        <v>7</v>
      </c>
      <c r="C62" s="29"/>
      <c r="D62" s="25"/>
      <c r="E62" s="27"/>
      <c r="F62" s="27"/>
      <c r="G62" s="27"/>
      <c r="H62" s="103">
        <f>SUM(H61:H61)</f>
        <v>111489.05</v>
      </c>
    </row>
    <row r="63" spans="1:8" ht="12.75">
      <c r="A63" s="60"/>
      <c r="B63" s="31"/>
      <c r="C63" s="29"/>
      <c r="D63" s="25"/>
      <c r="E63" s="27"/>
      <c r="F63" s="27"/>
      <c r="G63" s="27"/>
      <c r="H63" s="103"/>
    </row>
    <row r="64" spans="1:8" ht="12.75">
      <c r="A64" s="165">
        <v>170</v>
      </c>
      <c r="B64" s="59" t="str">
        <f>IF($A64="","",VLOOKUP($A64,Plan2!$A$1:$F$2164,2,FALSE))</f>
        <v>INSTALAÇÕES HIDRO-SANITÁRIAS</v>
      </c>
      <c r="C64" s="29"/>
      <c r="D64" s="25"/>
      <c r="E64" s="27"/>
      <c r="F64" s="27"/>
      <c r="G64" s="27"/>
      <c r="H64" s="105"/>
    </row>
    <row r="65" spans="1:8" ht="12.75">
      <c r="A65" s="60"/>
      <c r="B65" s="24" t="s">
        <v>23</v>
      </c>
      <c r="C65" s="29" t="s">
        <v>17</v>
      </c>
      <c r="D65" s="26">
        <v>1</v>
      </c>
      <c r="E65" s="27">
        <v>13691.1</v>
      </c>
      <c r="F65" s="27">
        <v>0</v>
      </c>
      <c r="G65" s="27">
        <v>13691</v>
      </c>
      <c r="H65" s="108">
        <f>D65*G65</f>
        <v>13691</v>
      </c>
    </row>
    <row r="66" spans="1:8" ht="12.75">
      <c r="A66" s="60"/>
      <c r="B66" s="42" t="s">
        <v>7</v>
      </c>
      <c r="C66" s="37"/>
      <c r="D66" s="35"/>
      <c r="E66" s="28"/>
      <c r="F66" s="28"/>
      <c r="G66" s="28"/>
      <c r="H66" s="103">
        <f>SUM(H65:H65)</f>
        <v>13691</v>
      </c>
    </row>
    <row r="67" spans="1:8" ht="12.75">
      <c r="A67" s="167">
        <v>172</v>
      </c>
      <c r="B67" s="59" t="str">
        <f>IF($A67="","",VLOOKUP($A67,Plan2!$A$1:$F$2164,2,FALSE))</f>
        <v>ALVENARIAS E DIVISÓRIAS</v>
      </c>
      <c r="C67" s="12"/>
      <c r="D67" s="14"/>
      <c r="E67" s="13"/>
      <c r="F67" s="13"/>
      <c r="G67" s="13"/>
      <c r="H67" s="104"/>
    </row>
    <row r="68" spans="1:8" ht="12.75">
      <c r="A68" s="75">
        <v>100201</v>
      </c>
      <c r="B68" s="68" t="str">
        <f>IF($A68="","",VLOOKUP($A68,Plan2!$A$1:$F$2164,2,FALSE))</f>
        <v>ALVENARIA TIJOLO FURADO 1/2 VEZ - 9 x 19 x 19 ( ARG. 1CALH:4ARML+100KG DE CI
/M3)</v>
      </c>
      <c r="C68" s="29" t="str">
        <f>IF($A68="","",VLOOKUP($A68,Plan2!$A$2:$F$2165,3,FALSE))</f>
        <v>m2</v>
      </c>
      <c r="D68" s="46">
        <f>85.3+53.65</f>
        <v>138.95</v>
      </c>
      <c r="E68" s="58">
        <f>IF($A68="","",VLOOKUP($A68,Plan2!$A$2:$F$2165,4,FALSE))</f>
        <v>11.83</v>
      </c>
      <c r="F68" s="58">
        <f>IF($A68="","",VLOOKUP($A68,Plan2!$A$2:$F$2165,5,FALSE))</f>
        <v>19.66</v>
      </c>
      <c r="G68" s="58">
        <f>IF($A68="","",VLOOKUP($A68,Plan2!$A$2:$F$2165,6,FALSE))</f>
        <v>31.49</v>
      </c>
      <c r="H68" s="84">
        <f>IF($A68="","",D68*G68)</f>
        <v>4375.535499999999</v>
      </c>
    </row>
    <row r="69" spans="1:8" ht="12.75">
      <c r="A69" s="75">
        <v>100204</v>
      </c>
      <c r="B69" s="56" t="str">
        <f>IF($A69="","",VLOOKUP($A69,Plan2!$A$1:$F$2164,2,FALSE))</f>
        <v>CUNHAMENTO/ALVENARIAS C/TIJ.COMUM</v>
      </c>
      <c r="C69" s="29" t="str">
        <f>IF($A69="","",VLOOKUP($A69,Plan2!$A$2:$F$2165,3,FALSE))</f>
        <v>ML</v>
      </c>
      <c r="D69" s="26">
        <f>44.26+22.9</f>
        <v>67.16</v>
      </c>
      <c r="E69" s="58">
        <f>IF($A69="","",VLOOKUP($A69,Plan2!$A$2:$F$2165,4,FALSE))</f>
        <v>3.5</v>
      </c>
      <c r="F69" s="58">
        <f>IF($A69="","",VLOOKUP($A69,Plan2!$A$2:$F$2165,5,FALSE))</f>
        <v>5.03</v>
      </c>
      <c r="G69" s="58">
        <f>IF($A69="","",VLOOKUP($A69,Plan2!$A$2:$F$2165,6,FALSE))</f>
        <v>8.53</v>
      </c>
      <c r="H69" s="84">
        <f>IF($A69="","",D69*G69)</f>
        <v>572.8747999999999</v>
      </c>
    </row>
    <row r="70" spans="1:8" ht="12.75">
      <c r="A70" s="75">
        <v>100320</v>
      </c>
      <c r="B70" s="56" t="str">
        <f>IF($A70="","",VLOOKUP($A70,Plan2!$A$1:$F$2164,2,FALSE))</f>
        <v>DIVISORIA DE GRANITO POLIDO</v>
      </c>
      <c r="C70" s="29" t="str">
        <f>IF($A70="","",VLOOKUP($A70,Plan2!$A$2:$F$2165,3,FALSE))</f>
        <v>m2</v>
      </c>
      <c r="D70" s="26">
        <v>0.11</v>
      </c>
      <c r="E70" s="58">
        <f>IF($A70="","",VLOOKUP($A70,Plan2!$A$2:$F$2165,4,FALSE))</f>
        <v>200.81</v>
      </c>
      <c r="F70" s="58">
        <f>IF($A70="","",VLOOKUP($A70,Plan2!$A$2:$F$2165,5,FALSE))</f>
        <v>62.32</v>
      </c>
      <c r="G70" s="58">
        <f>IF($A70="","",VLOOKUP($A70,Plan2!$A$2:$F$2165,6,FALSE))</f>
        <v>263.13</v>
      </c>
      <c r="H70" s="84">
        <f>IF($A70="","",D70*G70)</f>
        <v>28.9443</v>
      </c>
    </row>
    <row r="71" spans="1:8" ht="12.75">
      <c r="A71" s="60"/>
      <c r="B71" s="41" t="s">
        <v>7</v>
      </c>
      <c r="C71" s="29"/>
      <c r="D71" s="25"/>
      <c r="E71" s="27"/>
      <c r="F71" s="27"/>
      <c r="G71" s="27"/>
      <c r="H71" s="103">
        <f>SUM(H68:H70)</f>
        <v>4977.354599999999</v>
      </c>
    </row>
    <row r="72" spans="1:8" ht="12.75">
      <c r="A72" s="60"/>
      <c r="B72" s="41"/>
      <c r="C72" s="29"/>
      <c r="D72" s="25"/>
      <c r="E72" s="27"/>
      <c r="F72" s="27"/>
      <c r="G72" s="27"/>
      <c r="H72" s="103"/>
    </row>
    <row r="73" spans="1:8" ht="12.75">
      <c r="A73" s="165">
        <v>174</v>
      </c>
      <c r="B73" s="59" t="str">
        <f>IF($A73="","",VLOOKUP($A73,Plan2!$A$1:$F$2164,2,FALSE))</f>
        <v>IMPERMEABILIZAÇÃO</v>
      </c>
      <c r="C73" s="29"/>
      <c r="D73" s="25"/>
      <c r="E73" s="27"/>
      <c r="F73" s="27"/>
      <c r="G73" s="27"/>
      <c r="H73" s="103"/>
    </row>
    <row r="74" spans="1:8" ht="12.75">
      <c r="A74" s="60">
        <v>120209</v>
      </c>
      <c r="B74" s="56" t="str">
        <f>IF($A74="","",VLOOKUP($A74,Plan2!$A$1:$F$2164,2,FALSE))</f>
        <v>IMPERMEABILIZACAO-C/CIMENTO CRISTALIZANTE 3 DEMAOS</v>
      </c>
      <c r="C74" s="29" t="str">
        <f>IF($A74="","",VLOOKUP($A74,Plan2!$A$2:$F$2165,3,FALSE))</f>
        <v>m2</v>
      </c>
      <c r="D74" s="26">
        <v>64.24</v>
      </c>
      <c r="E74" s="58">
        <f>IF($A74="","",VLOOKUP($A74,Plan2!$A$2:$F$2165,4,FALSE))</f>
        <v>25</v>
      </c>
      <c r="F74" s="58">
        <f>IF($A74="","",VLOOKUP($A74,Plan2!$A$2:$F$2165,5,FALSE))</f>
        <v>0</v>
      </c>
      <c r="G74" s="58">
        <f>IF($A74="","",VLOOKUP($A74,Plan2!$A$2:$F$2165,6,FALSE))</f>
        <v>25</v>
      </c>
      <c r="H74" s="84">
        <f>IF($A74="","",D74*G74)</f>
        <v>1605.9999999999998</v>
      </c>
    </row>
    <row r="75" spans="1:8" ht="12.75">
      <c r="A75" s="60"/>
      <c r="B75" s="41" t="s">
        <v>7</v>
      </c>
      <c r="C75" s="29"/>
      <c r="D75" s="25"/>
      <c r="E75" s="27"/>
      <c r="F75" s="27"/>
      <c r="G75" s="27"/>
      <c r="H75" s="103">
        <f>SUM(H74:H74)</f>
        <v>1605.9999999999998</v>
      </c>
    </row>
    <row r="76" spans="1:8" ht="12.75">
      <c r="A76" s="60"/>
      <c r="B76" s="41"/>
      <c r="C76" s="29"/>
      <c r="D76" s="25"/>
      <c r="E76" s="27"/>
      <c r="F76" s="27"/>
      <c r="G76" s="27"/>
      <c r="H76" s="103"/>
    </row>
    <row r="77" spans="1:8" ht="12.75">
      <c r="A77" s="55">
        <v>177</v>
      </c>
      <c r="B77" s="59" t="str">
        <f>IF($A77="","",VLOOKUP($A77,Plan2!$A$1:$F$2164,2,FALSE))</f>
        <v>ESTRUTURAS METÁLICAS</v>
      </c>
      <c r="C77" s="29"/>
      <c r="D77" s="25"/>
      <c r="E77" s="27"/>
      <c r="F77" s="27"/>
      <c r="G77" s="27"/>
      <c r="H77" s="103"/>
    </row>
    <row r="78" spans="1:8" ht="12.75">
      <c r="A78" s="60"/>
      <c r="B78" s="156" t="s">
        <v>2153</v>
      </c>
      <c r="C78" s="29" t="s">
        <v>17</v>
      </c>
      <c r="D78" s="26">
        <v>1</v>
      </c>
      <c r="E78" s="27">
        <v>14385.15</v>
      </c>
      <c r="F78" s="27">
        <v>10069.61</v>
      </c>
      <c r="G78" s="27">
        <f>E78+F78</f>
        <v>24454.760000000002</v>
      </c>
      <c r="H78" s="84">
        <f>D78*G78</f>
        <v>24454.760000000002</v>
      </c>
    </row>
    <row r="79" spans="1:8" ht="12.75">
      <c r="A79" s="60">
        <v>150204</v>
      </c>
      <c r="B79" s="56" t="str">
        <f>IF($A79="","",VLOOKUP($A79,Plan2!$A$1:$F$2164,2,FALSE))</f>
        <v>ESTRUT.ACO TIPO MR-250 C/FUNDO ANTI-CORROSIVO</v>
      </c>
      <c r="C79" s="29" t="str">
        <f>IF($A79="","",VLOOKUP($A79,Plan2!$A$2:$F$2165,3,FALSE))</f>
        <v>Kg</v>
      </c>
      <c r="D79" s="26">
        <v>577.29</v>
      </c>
      <c r="E79" s="58">
        <f>IF($A79="","",VLOOKUP($A79,Plan2!$A$2:$F$2165,4,FALSE))</f>
        <v>7.98</v>
      </c>
      <c r="F79" s="58">
        <f>IF($A79="","",VLOOKUP($A79,Plan2!$A$2:$F$2165,5,FALSE))</f>
        <v>0</v>
      </c>
      <c r="G79" s="58">
        <f>IF($A79="","",VLOOKUP($A79,Plan2!$A$2:$F$2165,6,FALSE))</f>
        <v>7.98</v>
      </c>
      <c r="H79" s="84">
        <f>IF($A79="","",D79*G79)</f>
        <v>4606.7742</v>
      </c>
    </row>
    <row r="80" spans="1:8" ht="12.75">
      <c r="A80" s="60"/>
      <c r="B80" s="41" t="s">
        <v>7</v>
      </c>
      <c r="C80" s="29"/>
      <c r="D80" s="25"/>
      <c r="E80" s="27"/>
      <c r="F80" s="27"/>
      <c r="G80" s="27"/>
      <c r="H80" s="103">
        <f>SUM(H78:H79)</f>
        <v>29061.534200000002</v>
      </c>
    </row>
    <row r="81" spans="1:8" ht="12.75">
      <c r="A81" s="60"/>
      <c r="B81" s="41"/>
      <c r="C81" s="29"/>
      <c r="D81" s="25"/>
      <c r="E81" s="27"/>
      <c r="F81" s="27"/>
      <c r="G81" s="27"/>
      <c r="H81" s="103"/>
    </row>
    <row r="82" spans="1:8" ht="12.75">
      <c r="A82" s="167">
        <v>178</v>
      </c>
      <c r="B82" s="59" t="str">
        <f>IF($A82="","",VLOOKUP($A82,Plan2!$A$1:$F$2164,2,FALSE))</f>
        <v>COBERTURAS</v>
      </c>
      <c r="C82" s="29"/>
      <c r="D82" s="25"/>
      <c r="E82" s="27"/>
      <c r="F82" s="27"/>
      <c r="G82" s="27"/>
      <c r="H82" s="103"/>
    </row>
    <row r="83" spans="1:8" ht="12.75">
      <c r="A83" s="55">
        <v>160401</v>
      </c>
      <c r="B83" s="68" t="str">
        <f>IF($A83="","",VLOOKUP($A83,Plan2!$A$1:$F$2164,2,FALSE))</f>
        <v>COBERTURA C/ TELHA COLONIAL-PLAN</v>
      </c>
      <c r="C83" s="29" t="str">
        <f>IF($A83="","",VLOOKUP($A83,Plan2!$A$2:$F$2165,3,FALSE))</f>
        <v>m2</v>
      </c>
      <c r="D83" s="46">
        <f>85.04+41.18+28.88</f>
        <v>155.1</v>
      </c>
      <c r="E83" s="58">
        <f>IF($A83="","",VLOOKUP($A83,Plan2!$A$2:$F$2165,4,FALSE))</f>
        <v>16.2</v>
      </c>
      <c r="F83" s="58">
        <f>IF($A83="","",VLOOKUP($A83,Plan2!$A$2:$F$2165,5,FALSE))</f>
        <v>4.26</v>
      </c>
      <c r="G83" s="58">
        <f>IF($A83="","",VLOOKUP($A83,Plan2!$A$2:$F$2165,6,FALSE))</f>
        <v>20.46</v>
      </c>
      <c r="H83" s="84">
        <f>IF($A83="","",D83*G83)</f>
        <v>3173.346</v>
      </c>
    </row>
    <row r="84" spans="1:8" ht="12.75">
      <c r="A84" s="55">
        <v>160601</v>
      </c>
      <c r="B84" s="68" t="str">
        <f>IF($A84="","",VLOOKUP($A84,Plan2!$A$1:$F$2164,2,FALSE))</f>
        <v>CALHA DE CHAPA GALVANIZADA</v>
      </c>
      <c r="C84" s="29" t="str">
        <f>IF($A84="","",VLOOKUP($A84,Plan2!$A$2:$F$2165,3,FALSE))</f>
        <v>ML</v>
      </c>
      <c r="D84" s="46">
        <v>6.35</v>
      </c>
      <c r="E84" s="58">
        <f>IF($A84="","",VLOOKUP($A84,Plan2!$A$2:$F$2165,4,FALSE))</f>
        <v>6.83</v>
      </c>
      <c r="F84" s="58">
        <f>IF($A84="","",VLOOKUP($A84,Plan2!$A$2:$F$2165,5,FALSE))</f>
        <v>24.24</v>
      </c>
      <c r="G84" s="58">
        <f>IF($A84="","",VLOOKUP($A84,Plan2!$A$2:$F$2165,6,FALSE))</f>
        <v>31.07</v>
      </c>
      <c r="H84" s="84">
        <f>IF($A84="","",D84*G84)</f>
        <v>197.2945</v>
      </c>
    </row>
    <row r="85" spans="1:8" ht="12.75">
      <c r="A85" s="55"/>
      <c r="B85" s="41" t="s">
        <v>7</v>
      </c>
      <c r="C85" s="29"/>
      <c r="D85" s="25"/>
      <c r="E85" s="27"/>
      <c r="F85" s="27"/>
      <c r="G85" s="27"/>
      <c r="H85" s="103">
        <f>SUM(H83:H84)</f>
        <v>3370.6405</v>
      </c>
    </row>
    <row r="86" spans="1:8" ht="12.75">
      <c r="A86" s="55"/>
      <c r="B86" s="41"/>
      <c r="C86" s="29"/>
      <c r="D86" s="25"/>
      <c r="E86" s="27"/>
      <c r="F86" s="27"/>
      <c r="G86" s="27"/>
      <c r="H86" s="103"/>
    </row>
    <row r="87" spans="1:8" ht="12.75">
      <c r="A87" s="165">
        <v>180</v>
      </c>
      <c r="B87" s="59" t="str">
        <f>IF($A87="","",VLOOKUP($A87,Plan2!$A$1:$F$2164,2,FALSE))</f>
        <v>ESQUADRIAS METÁLICAS</v>
      </c>
      <c r="C87" s="29"/>
      <c r="D87" s="25"/>
      <c r="E87" s="27"/>
      <c r="F87" s="27"/>
      <c r="G87" s="27"/>
      <c r="H87" s="105"/>
    </row>
    <row r="88" spans="1:8" ht="12.75">
      <c r="A88" s="60">
        <v>180114</v>
      </c>
      <c r="B88" s="56" t="str">
        <f>IF($A88="","",VLOOKUP($A88,Plan2!$A$1:$F$2164,2,FALSE))</f>
        <v>PORTA DE ABRIR ALUMÍNIO ANODIZADO EM VENEZIANA C/FERRAGENS (M.O.FAB. INC.MAT.)</v>
      </c>
      <c r="C88" s="29" t="str">
        <f>IF($A88="","",VLOOKUP($A88,Plan2!$A$2:$F$2165,3,FALSE))</f>
        <v>m2</v>
      </c>
      <c r="D88" s="26">
        <v>7.92</v>
      </c>
      <c r="E88" s="58">
        <f>IF($A88="","",VLOOKUP($A88,Plan2!$A$2:$F$2165,4,FALSE))</f>
        <v>454.12</v>
      </c>
      <c r="F88" s="58">
        <f>IF($A88="","",VLOOKUP($A88,Plan2!$A$2:$F$2165,5,FALSE))</f>
        <v>28.7</v>
      </c>
      <c r="G88" s="58">
        <f>IF($A88="","",VLOOKUP($A88,Plan2!$A$2:$F$2165,6,FALSE))</f>
        <v>482.82</v>
      </c>
      <c r="H88" s="84">
        <f>IF($A88="","",D88*G88)</f>
        <v>3823.9344</v>
      </c>
    </row>
    <row r="89" spans="1:8" ht="12.75">
      <c r="A89" s="136">
        <v>180115</v>
      </c>
      <c r="B89" s="90" t="str">
        <f>IF($A89="","",VLOOKUP($A89,Plan2!$A$1:$F$2164,2,FALSE))</f>
        <v>ESQUADRIA ALUMÍNIO ANODIZADO MÁXIMO AR C/FERRAGENS (M.O.FAB.INC.MAT.)</v>
      </c>
      <c r="C89" s="37" t="str">
        <f>IF($A89="","",VLOOKUP($A89,Plan2!$A$2:$F$2165,3,FALSE))</f>
        <v>m2</v>
      </c>
      <c r="D89" s="194">
        <v>1.08</v>
      </c>
      <c r="E89" s="94">
        <f>IF($A89="","",VLOOKUP($A89,Plan2!$A$2:$F$2165,4,FALSE))</f>
        <v>421.88</v>
      </c>
      <c r="F89" s="94">
        <f>IF($A89="","",VLOOKUP($A89,Plan2!$A$2:$F$2165,5,FALSE))</f>
        <v>30.63</v>
      </c>
      <c r="G89" s="94">
        <f>IF($A89="","",VLOOKUP($A89,Plan2!$A$2:$F$2165,6,FALSE))</f>
        <v>452.51</v>
      </c>
      <c r="H89" s="106">
        <f>IF($A89="","",D89*G89)</f>
        <v>488.7108</v>
      </c>
    </row>
    <row r="90" spans="1:8" ht="12.75">
      <c r="A90" s="60"/>
      <c r="B90" s="56" t="s">
        <v>2178</v>
      </c>
      <c r="C90" s="29" t="s">
        <v>17</v>
      </c>
      <c r="D90" s="26">
        <v>2</v>
      </c>
      <c r="E90" s="58">
        <v>420</v>
      </c>
      <c r="F90" s="89">
        <v>31.24</v>
      </c>
      <c r="G90" s="58">
        <f>E90+F90</f>
        <v>451.24</v>
      </c>
      <c r="H90" s="84">
        <f>D90*G90</f>
        <v>902.48</v>
      </c>
    </row>
    <row r="91" spans="1:8" ht="12.75">
      <c r="A91" s="60"/>
      <c r="B91" s="56" t="s">
        <v>2179</v>
      </c>
      <c r="C91" s="29" t="s">
        <v>17</v>
      </c>
      <c r="D91" s="26">
        <v>2</v>
      </c>
      <c r="E91" s="58">
        <v>180</v>
      </c>
      <c r="F91" s="89">
        <v>33.44</v>
      </c>
      <c r="G91" s="58">
        <f>E91+F91</f>
        <v>213.44</v>
      </c>
      <c r="H91" s="84">
        <f>D91*G91</f>
        <v>426.88</v>
      </c>
    </row>
    <row r="92" spans="1:8" ht="12.75">
      <c r="A92" s="60"/>
      <c r="B92" s="56" t="s">
        <v>2180</v>
      </c>
      <c r="C92" s="29" t="s">
        <v>17</v>
      </c>
      <c r="D92" s="26">
        <v>2</v>
      </c>
      <c r="E92" s="58">
        <v>257</v>
      </c>
      <c r="F92" s="89">
        <v>33.44</v>
      </c>
      <c r="G92" s="58">
        <f>E92+F92</f>
        <v>290.44</v>
      </c>
      <c r="H92" s="84">
        <f>D92*G92</f>
        <v>580.88</v>
      </c>
    </row>
    <row r="93" spans="1:8" ht="12.75">
      <c r="A93" s="55"/>
      <c r="B93" s="16" t="s">
        <v>7</v>
      </c>
      <c r="C93" s="12"/>
      <c r="D93" s="14"/>
      <c r="E93" s="13"/>
      <c r="F93" s="13"/>
      <c r="G93" s="13"/>
      <c r="H93" s="107">
        <f>SUM(H88:H92)</f>
        <v>6222.885200000001</v>
      </c>
    </row>
    <row r="94" spans="1:8" ht="12.75">
      <c r="A94" s="55"/>
      <c r="B94" s="16"/>
      <c r="C94" s="12"/>
      <c r="D94" s="14"/>
      <c r="E94" s="13"/>
      <c r="F94" s="13"/>
      <c r="G94" s="13"/>
      <c r="H94" s="107"/>
    </row>
    <row r="95" spans="1:8" ht="13.5" thickBot="1">
      <c r="A95" s="70"/>
      <c r="B95" s="198"/>
      <c r="C95" s="187"/>
      <c r="D95" s="195"/>
      <c r="E95" s="199"/>
      <c r="F95" s="199"/>
      <c r="G95" s="199"/>
      <c r="H95" s="200"/>
    </row>
    <row r="96" spans="1:8" ht="12.75">
      <c r="A96" s="197">
        <v>182</v>
      </c>
      <c r="B96" s="99" t="str">
        <f>IF($A96="","",VLOOKUP($A96,Plan2!$A$1:$F$2164,2,FALSE))</f>
        <v>REVESTIMENTO DE PAREDES</v>
      </c>
      <c r="C96" s="17"/>
      <c r="D96" s="18"/>
      <c r="E96" s="19"/>
      <c r="F96" s="19"/>
      <c r="G96" s="19"/>
      <c r="H96" s="109"/>
    </row>
    <row r="97" spans="1:8" ht="12.75">
      <c r="A97" s="75">
        <v>200101</v>
      </c>
      <c r="B97" s="56" t="str">
        <f>IF($A97="","",VLOOKUP($A97,Plan2!$A$1:$F$2164,2,FALSE))</f>
        <v>CHAPISCO COMUM</v>
      </c>
      <c r="C97" s="29" t="str">
        <f>IF($A97="","",VLOOKUP($A97,Plan2!$A$2:$F$2165,3,FALSE))</f>
        <v>m2</v>
      </c>
      <c r="D97" s="81">
        <f>235.16+104+6.27</f>
        <v>345.42999999999995</v>
      </c>
      <c r="E97" s="58">
        <f>IF($A97="","",VLOOKUP($A97,Plan2!$A$2:$F$2165,4,FALSE))</f>
        <v>1.18</v>
      </c>
      <c r="F97" s="58">
        <f>IF($A97="","",VLOOKUP($A97,Plan2!$A$2:$F$2165,5,FALSE))</f>
        <v>2.39</v>
      </c>
      <c r="G97" s="58">
        <f>IF($A97="","",VLOOKUP($A97,Plan2!$A$2:$F$2165,6,FALSE))</f>
        <v>3.57</v>
      </c>
      <c r="H97" s="84">
        <f>IF($A97="","",D97*G97)</f>
        <v>1233.1850999999997</v>
      </c>
    </row>
    <row r="98" spans="1:8" ht="12.75">
      <c r="A98" s="75">
        <v>200499</v>
      </c>
      <c r="B98" s="56" t="str">
        <f>IF($A98="","",VLOOKUP($A98,Plan2!$A$1:$F$2164,2,FALSE))</f>
        <v>REBOCO PAULISTA A-14 (1CALH:4ARMLC+100kgCI/M3)</v>
      </c>
      <c r="C98" s="29" t="str">
        <f>IF($A98="","",VLOOKUP($A98,Plan2!$A$2:$F$2165,3,FALSE))</f>
        <v>m2</v>
      </c>
      <c r="D98" s="81">
        <f>165.64+66.08+6.27</f>
        <v>237.98999999999998</v>
      </c>
      <c r="E98" s="58">
        <f>IF($A98="","",VLOOKUP($A98,Plan2!$A$2:$F$2165,4,FALSE))</f>
        <v>3.94</v>
      </c>
      <c r="F98" s="58">
        <f>IF($A98="","",VLOOKUP($A98,Plan2!$A$2:$F$2165,5,FALSE))</f>
        <v>13.22</v>
      </c>
      <c r="G98" s="58">
        <f>IF($A98="","",VLOOKUP($A98,Plan2!$A$2:$F$2165,6,FALSE))</f>
        <v>17.16</v>
      </c>
      <c r="H98" s="84">
        <f>IF($A98="","",D98*G98)</f>
        <v>4083.9084</v>
      </c>
    </row>
    <row r="99" spans="1:8" ht="12.75">
      <c r="A99" s="140"/>
      <c r="B99" s="56" t="s">
        <v>21</v>
      </c>
      <c r="C99" s="29" t="s">
        <v>20</v>
      </c>
      <c r="D99" s="141">
        <f>69.52+37.92</f>
        <v>107.44</v>
      </c>
      <c r="E99" s="92">
        <v>34.59</v>
      </c>
      <c r="F99" s="58">
        <v>18.33</v>
      </c>
      <c r="G99" s="92">
        <v>52.92</v>
      </c>
      <c r="H99" s="110">
        <f>D99*G99</f>
        <v>5685.7248</v>
      </c>
    </row>
    <row r="100" spans="1:8" ht="12.75">
      <c r="A100" s="75">
        <v>200201</v>
      </c>
      <c r="B100" s="56" t="str">
        <f>IF($A100="","",VLOOKUP($A100,Plan2!$A$1:$F$2164,2,FALSE))</f>
        <v>EMBOCO (1CI:4 ARML)</v>
      </c>
      <c r="C100" s="93" t="str">
        <f>IF($A100="","",VLOOKUP($A100,Plan2!$A$2:$F$2165,3,FALSE))</f>
        <v>m2</v>
      </c>
      <c r="D100" s="158">
        <f>69.52+37.92</f>
        <v>107.44</v>
      </c>
      <c r="E100" s="92">
        <f>IF($A100="","",VLOOKUP($A100,Plan2!$A$2:$F$2165,4,FALSE))</f>
        <v>4.39</v>
      </c>
      <c r="F100" s="58">
        <f>IF($A100="","",VLOOKUP($A100,Plan2!$A$2:$F$2165,5,FALSE))</f>
        <v>9.61</v>
      </c>
      <c r="G100" s="92">
        <f>IF($A100="","",VLOOKUP($A100,Plan2!$A$2:$F$2165,6,FALSE))</f>
        <v>14</v>
      </c>
      <c r="H100" s="84">
        <f>IF($A100="","",D100*G100)</f>
        <v>1504.1599999999999</v>
      </c>
    </row>
    <row r="101" spans="1:8" ht="12.75">
      <c r="A101" s="75"/>
      <c r="B101" s="56" t="s">
        <v>2169</v>
      </c>
      <c r="C101" s="29" t="s">
        <v>2187</v>
      </c>
      <c r="D101" s="26">
        <v>110</v>
      </c>
      <c r="E101" s="58">
        <v>15.9</v>
      </c>
      <c r="F101" s="58">
        <v>0.75</v>
      </c>
      <c r="G101" s="58">
        <f>E101+F101</f>
        <v>16.65</v>
      </c>
      <c r="H101" s="84">
        <f>D101*G101</f>
        <v>1831.4999999999998</v>
      </c>
    </row>
    <row r="102" spans="1:8" ht="12.75">
      <c r="A102" s="75"/>
      <c r="B102" s="80" t="s">
        <v>7</v>
      </c>
      <c r="C102" s="39"/>
      <c r="D102" s="69"/>
      <c r="E102" s="40"/>
      <c r="F102" s="40"/>
      <c r="G102" s="13"/>
      <c r="H102" s="107">
        <f>SUM(H97:H101)</f>
        <v>14338.478299999999</v>
      </c>
    </row>
    <row r="103" spans="1:8" ht="12.75">
      <c r="A103" s="157"/>
      <c r="B103" s="80"/>
      <c r="C103" s="39"/>
      <c r="D103" s="69"/>
      <c r="E103" s="40"/>
      <c r="F103" s="40"/>
      <c r="G103" s="13"/>
      <c r="H103" s="107"/>
    </row>
    <row r="104" spans="1:8" ht="12.75">
      <c r="A104" s="167">
        <v>184</v>
      </c>
      <c r="B104" s="59" t="str">
        <f>IF($A104="","",VLOOKUP($A104,Plan2!$A$1:$F$2164,2,FALSE))</f>
        <v>REVESTIMENTO DE PISO</v>
      </c>
      <c r="C104" s="12"/>
      <c r="D104" s="14"/>
      <c r="E104" s="13"/>
      <c r="F104" s="13"/>
      <c r="G104" s="13"/>
      <c r="H104" s="104"/>
    </row>
    <row r="105" spans="1:8" ht="12.75">
      <c r="A105" s="167"/>
      <c r="B105" s="56" t="s">
        <v>2162</v>
      </c>
      <c r="C105" s="29" t="s">
        <v>20</v>
      </c>
      <c r="D105" s="162">
        <v>277.98</v>
      </c>
      <c r="E105" s="13">
        <v>77.24</v>
      </c>
      <c r="F105" s="13"/>
      <c r="G105" s="58">
        <f>E105+F105</f>
        <v>77.24</v>
      </c>
      <c r="H105" s="104">
        <f aca="true" t="shared" si="3" ref="H105:H110">D105*G105</f>
        <v>21471.1752</v>
      </c>
    </row>
    <row r="106" spans="1:8" ht="12.75">
      <c r="A106" s="55"/>
      <c r="B106" s="56" t="s">
        <v>2165</v>
      </c>
      <c r="C106" s="29" t="s">
        <v>20</v>
      </c>
      <c r="D106" s="163">
        <v>374.5</v>
      </c>
      <c r="E106" s="58">
        <v>65.45</v>
      </c>
      <c r="F106" s="58"/>
      <c r="G106" s="58">
        <f>E106+F106</f>
        <v>65.45</v>
      </c>
      <c r="H106" s="104">
        <f t="shared" si="3"/>
        <v>24511.025</v>
      </c>
    </row>
    <row r="107" spans="1:8" ht="12.75">
      <c r="A107" s="55"/>
      <c r="B107" s="56" t="s">
        <v>2158</v>
      </c>
      <c r="C107" s="29" t="s">
        <v>20</v>
      </c>
      <c r="D107" s="163">
        <v>1889.38</v>
      </c>
      <c r="E107" s="58">
        <v>34.26</v>
      </c>
      <c r="F107" s="58">
        <v>7.11</v>
      </c>
      <c r="G107" s="58">
        <f>E107+F107</f>
        <v>41.37</v>
      </c>
      <c r="H107" s="104">
        <f t="shared" si="3"/>
        <v>78163.6506</v>
      </c>
    </row>
    <row r="108" spans="1:8" ht="12.75">
      <c r="A108" s="55"/>
      <c r="B108" s="56" t="s">
        <v>2159</v>
      </c>
      <c r="C108" s="29" t="s">
        <v>20</v>
      </c>
      <c r="D108" s="163">
        <v>488.25</v>
      </c>
      <c r="E108" s="58">
        <v>34.26</v>
      </c>
      <c r="F108" s="58">
        <v>7.11</v>
      </c>
      <c r="G108" s="58">
        <f>E108+F108</f>
        <v>41.37</v>
      </c>
      <c r="H108" s="104">
        <f t="shared" si="3"/>
        <v>20198.9025</v>
      </c>
    </row>
    <row r="109" spans="1:8" ht="12.75">
      <c r="A109" s="55"/>
      <c r="B109" s="56" t="s">
        <v>2160</v>
      </c>
      <c r="C109" s="29" t="s">
        <v>20</v>
      </c>
      <c r="D109" s="163">
        <v>534.04</v>
      </c>
      <c r="E109" s="58">
        <v>29.22</v>
      </c>
      <c r="F109" s="58">
        <v>7.11</v>
      </c>
      <c r="G109" s="58">
        <f>E109+F109</f>
        <v>36.33</v>
      </c>
      <c r="H109" s="104">
        <f t="shared" si="3"/>
        <v>19401.673199999997</v>
      </c>
    </row>
    <row r="110" spans="1:8" ht="12.75">
      <c r="A110" s="55"/>
      <c r="B110" s="56" t="s">
        <v>2161</v>
      </c>
      <c r="C110" s="29" t="s">
        <v>20</v>
      </c>
      <c r="D110" s="163">
        <v>645.45</v>
      </c>
      <c r="E110" s="58">
        <v>192.97</v>
      </c>
      <c r="F110" s="58">
        <v>0</v>
      </c>
      <c r="G110" s="89">
        <v>204</v>
      </c>
      <c r="H110" s="111">
        <f t="shared" si="3"/>
        <v>131671.80000000002</v>
      </c>
    </row>
    <row r="111" spans="1:8" ht="12.75">
      <c r="A111" s="78">
        <v>41002</v>
      </c>
      <c r="B111" s="56" t="str">
        <f>IF($A111="","",VLOOKUP($A111,Plan2!$A$1:$F$2164,2,FALSE))</f>
        <v>APILOAMENTO</v>
      </c>
      <c r="C111" s="93" t="str">
        <f>IF($A111="","",VLOOKUP($A111,Plan2!$A$2:$F$2165,3,FALSE))</f>
        <v>m2</v>
      </c>
      <c r="D111" s="158">
        <f>106.14+20+28.88+645.45+432</f>
        <v>1232.47</v>
      </c>
      <c r="E111" s="92">
        <f>IF($A111="","",VLOOKUP($A111,Plan2!$A$2:$F$2165,4,FALSE))</f>
        <v>0</v>
      </c>
      <c r="F111" s="58">
        <f>IF($A111="","",VLOOKUP($A111,Plan2!$A$2:$F$2165,5,FALSE))</f>
        <v>4.07</v>
      </c>
      <c r="G111" s="92">
        <f>IF($A111="","",VLOOKUP($A111,Plan2!$A$2:$F$2165,6,FALSE))</f>
        <v>4.07</v>
      </c>
      <c r="H111" s="84">
        <f aca="true" t="shared" si="4" ref="H111:H120">IF($A111="","",D111*G111)</f>
        <v>5016.1529</v>
      </c>
    </row>
    <row r="112" spans="1:8" ht="12.75">
      <c r="A112" s="78">
        <v>220050</v>
      </c>
      <c r="B112" s="56" t="str">
        <f>IF($A112="","",VLOOKUP($A112,Plan2!$A$1:$F$2164,2,FALSE))</f>
        <v>LASTRO DE CONCRETO REGULARIZADO SEM IMPERMEAB. 1:3:6 ESP= 5CM (BASE)</v>
      </c>
      <c r="C112" s="93" t="str">
        <f>IF($A112="","",VLOOKUP($A112,Plan2!$A$2:$F$2165,3,FALSE))</f>
        <v>m2</v>
      </c>
      <c r="D112" s="158">
        <f>106.14+18+645.45+432</f>
        <v>1201.5900000000001</v>
      </c>
      <c r="E112" s="92">
        <f>IF($A112="","",VLOOKUP($A112,Plan2!$A$2:$F$2165,4,FALSE))</f>
        <v>9.38</v>
      </c>
      <c r="F112" s="58">
        <f>IF($A112="","",VLOOKUP($A112,Plan2!$A$2:$F$2165,5,FALSE))</f>
        <v>7.36</v>
      </c>
      <c r="G112" s="92">
        <f>IF($A112="","",VLOOKUP($A112,Plan2!$A$2:$F$2165,6,FALSE))</f>
        <v>16.74</v>
      </c>
      <c r="H112" s="84">
        <f t="shared" si="4"/>
        <v>20114.6166</v>
      </c>
    </row>
    <row r="113" spans="1:8" ht="12.75">
      <c r="A113" s="78">
        <v>220100</v>
      </c>
      <c r="B113" s="56" t="s">
        <v>2182</v>
      </c>
      <c r="C113" s="93" t="str">
        <f>IF($A113="","",VLOOKUP($A113,Plan2!$A$2:$F$2165,3,FALSE))</f>
        <v>m2</v>
      </c>
      <c r="D113" s="158">
        <v>4.06</v>
      </c>
      <c r="E113" s="92">
        <f>IF($A113="","",VLOOKUP($A113,Plan2!$A$2:$F$2165,4,FALSE))</f>
        <v>23.35</v>
      </c>
      <c r="F113" s="58">
        <f>IF($A113="","",VLOOKUP($A113,Plan2!$A$2:$F$2165,5,FALSE))</f>
        <v>28.46</v>
      </c>
      <c r="G113" s="92">
        <f>IF($A113="","",VLOOKUP($A113,Plan2!$A$2:$F$2165,6,FALSE))</f>
        <v>51.81</v>
      </c>
      <c r="H113" s="84">
        <f t="shared" si="4"/>
        <v>210.34859999999998</v>
      </c>
    </row>
    <row r="114" spans="1:8" ht="12.75">
      <c r="A114" s="78">
        <v>220102</v>
      </c>
      <c r="B114" s="56" t="str">
        <f>IF($A114="","",VLOOKUP($A114,Plan2!$A$1:$F$2164,2,FALSE))</f>
        <v>PISO CONCRETO DESEMPEN. ESPES. = 5 CM 1:2,5:3,5</v>
      </c>
      <c r="C114" s="93" t="str">
        <f>IF($A114="","",VLOOKUP($A114,Plan2!$A$2:$F$2165,3,FALSE))</f>
        <v>m2</v>
      </c>
      <c r="D114" s="158">
        <v>174.63</v>
      </c>
      <c r="E114" s="92">
        <f>IF($A114="","",VLOOKUP($A114,Plan2!$A$2:$F$2165,4,FALSE))</f>
        <v>11.18</v>
      </c>
      <c r="F114" s="58">
        <f>IF($A114="","",VLOOKUP($A114,Plan2!$A$2:$F$2165,5,FALSE))</f>
        <v>9.3</v>
      </c>
      <c r="G114" s="92">
        <f>IF($A114="","",VLOOKUP($A114,Plan2!$A$2:$F$2165,6,FALSE))</f>
        <v>20.48</v>
      </c>
      <c r="H114" s="84">
        <f t="shared" si="4"/>
        <v>3576.4224</v>
      </c>
    </row>
    <row r="115" spans="1:8" ht="12.75">
      <c r="A115" s="78">
        <v>220201</v>
      </c>
      <c r="B115" s="56" t="str">
        <f>IF($A115="","",VLOOKUP($A115,Plan2!$A$1:$F$2164,2,FALSE))</f>
        <v>CIMENT.LISO IMP.NATURAL E=2CM C/JUNTA PL.1CI:3ARMG</v>
      </c>
      <c r="C115" s="93" t="str">
        <f>IF($A115="","",VLOOKUP($A115,Plan2!$A$2:$F$2165,3,FALSE))</f>
        <v>m2</v>
      </c>
      <c r="D115" s="158">
        <f>10.34+18</f>
        <v>28.34</v>
      </c>
      <c r="E115" s="92">
        <f>IF($A115="","",VLOOKUP($A115,Plan2!$A$2:$F$2165,4,FALSE))</f>
        <v>7.12</v>
      </c>
      <c r="F115" s="58">
        <f>IF($A115="","",VLOOKUP($A115,Plan2!$A$2:$F$2165,5,FALSE))</f>
        <v>9.91</v>
      </c>
      <c r="G115" s="92">
        <f>IF($A115="","",VLOOKUP($A115,Plan2!$A$2:$F$2165,6,FALSE))</f>
        <v>17.03</v>
      </c>
      <c r="H115" s="84">
        <f t="shared" si="4"/>
        <v>482.6302</v>
      </c>
    </row>
    <row r="116" spans="1:8" ht="12.75">
      <c r="A116" s="78">
        <v>220403</v>
      </c>
      <c r="B116" s="56" t="str">
        <f>IF($A116="","",VLOOKUP($A116,Plan2!$A$1:$F$2164,2,FALSE))</f>
        <v>PISO ARENITO SERRADO (PIRENOP.ASSENT.BARRO)</v>
      </c>
      <c r="C116" s="93" t="str">
        <f>IF($A116="","",VLOOKUP($A116,Plan2!$A$2:$F$2165,3,FALSE))</f>
        <v>m2</v>
      </c>
      <c r="D116" s="158">
        <v>74.04</v>
      </c>
      <c r="E116" s="92">
        <f>IF($A116="","",VLOOKUP($A116,Plan2!$A$2:$F$2165,4,FALSE))</f>
        <v>40.07</v>
      </c>
      <c r="F116" s="58">
        <f>IF($A116="","",VLOOKUP($A116,Plan2!$A$2:$F$2165,5,FALSE))</f>
        <v>24.44</v>
      </c>
      <c r="G116" s="92">
        <f>IF($A116="","",VLOOKUP($A116,Plan2!$A$2:$F$2165,6,FALSE))</f>
        <v>64.51</v>
      </c>
      <c r="H116" s="84">
        <f t="shared" si="4"/>
        <v>4776.3204000000005</v>
      </c>
    </row>
    <row r="117" spans="1:8" ht="12.75">
      <c r="A117" s="78">
        <v>220905</v>
      </c>
      <c r="B117" s="56" t="str">
        <f>IF($A117="","",VLOOKUP($A117,Plan2!$A$1:$F$2164,2,FALSE))</f>
        <v>DEGRAUS DE ALTA RESISTENCIA</v>
      </c>
      <c r="C117" s="93" t="str">
        <f>IF($A117="","",VLOOKUP($A117,Plan2!$A$2:$F$2165,3,FALSE))</f>
        <v>ML</v>
      </c>
      <c r="D117" s="158">
        <v>210.48</v>
      </c>
      <c r="E117" s="92">
        <f>IF($A117="","",VLOOKUP($A117,Plan2!$A$2:$F$2165,4,FALSE))</f>
        <v>5.45</v>
      </c>
      <c r="F117" s="58">
        <f>IF($A117="","",VLOOKUP($A117,Plan2!$A$2:$F$2165,5,FALSE))</f>
        <v>66.4</v>
      </c>
      <c r="G117" s="92">
        <f>IF($A117="","",VLOOKUP($A117,Plan2!$A$2:$F$2165,6,FALSE))</f>
        <v>71.85</v>
      </c>
      <c r="H117" s="84">
        <f t="shared" si="4"/>
        <v>15122.987999999998</v>
      </c>
    </row>
    <row r="118" spans="1:8" ht="12.75">
      <c r="A118" s="78">
        <v>220908</v>
      </c>
      <c r="B118" s="56" t="str">
        <f>IF($A118="","",VLOOKUP($A118,Plan2!$A$1:$F$2164,2,FALSE))</f>
        <v>PISO CERAMICA DE ALTA RESISTENCIA COM CONTRAPISO (1CI:3ARML) E ARGAMASSA COLANTE</v>
      </c>
      <c r="C118" s="93" t="str">
        <f>IF($A118="","",VLOOKUP($A118,Plan2!$A$2:$F$2165,3,FALSE))</f>
        <v>m2</v>
      </c>
      <c r="D118" s="158">
        <f>13.24+20</f>
        <v>33.24</v>
      </c>
      <c r="E118" s="92">
        <f>IF($A118="","",VLOOKUP($A118,Plan2!$A$2:$F$2165,4,FALSE))</f>
        <v>38.5</v>
      </c>
      <c r="F118" s="58">
        <f>IF($A118="","",VLOOKUP($A118,Plan2!$A$2:$F$2165,5,FALSE))</f>
        <v>19.1</v>
      </c>
      <c r="G118" s="92">
        <f>IF($A118="","",VLOOKUP($A118,Plan2!$A$2:$F$2165,6,FALSE))</f>
        <v>57.6</v>
      </c>
      <c r="H118" s="84">
        <f t="shared" si="4"/>
        <v>1914.6240000000003</v>
      </c>
    </row>
    <row r="119" spans="1:8" ht="12.75">
      <c r="A119" s="78">
        <v>220909</v>
      </c>
      <c r="B119" s="56" t="str">
        <f>IF($A119="","",VLOOKUP($A119,Plan2!$A$1:$F$2164,2,FALSE))</f>
        <v>RODAPE DE CERAMICA DE ALTA RESISTÊNCIA COM ARGAMASSA COLANTE</v>
      </c>
      <c r="C119" s="93" t="str">
        <f>IF($A119="","",VLOOKUP($A119,Plan2!$A$2:$F$2165,3,FALSE))</f>
        <v>ML</v>
      </c>
      <c r="D119" s="158">
        <v>22.78</v>
      </c>
      <c r="E119" s="92">
        <f>IF($A119="","",VLOOKUP($A119,Plan2!$A$2:$F$2165,4,FALSE))</f>
        <v>2.34</v>
      </c>
      <c r="F119" s="58">
        <f>IF($A119="","",VLOOKUP($A119,Plan2!$A$2:$F$2165,5,FALSE))</f>
        <v>4.56</v>
      </c>
      <c r="G119" s="92">
        <f>IF($A119="","",VLOOKUP($A119,Plan2!$A$2:$F$2165,6,FALSE))</f>
        <v>6.9</v>
      </c>
      <c r="H119" s="84">
        <f t="shared" si="4"/>
        <v>157.18200000000002</v>
      </c>
    </row>
    <row r="120" spans="1:8" ht="12.75">
      <c r="A120" s="78">
        <v>220920</v>
      </c>
      <c r="B120" s="56" t="str">
        <f>IF($A120="","",VLOOKUP($A120,Plan2!$A$1:$F$2164,2,FALSE))</f>
        <v>SOLEIRA EM GRANITO IMPERMEABILIZADA COM CONTRAPISO (1CI:3ARML)</v>
      </c>
      <c r="C120" s="93" t="str">
        <f>IF($A120="","",VLOOKUP($A120,Plan2!$A$2:$F$2165,3,FALSE))</f>
        <v>m2</v>
      </c>
      <c r="D120" s="158">
        <f>0.19+0.09</f>
        <v>0.28</v>
      </c>
      <c r="E120" s="92">
        <f>IF($A120="","",VLOOKUP($A120,Plan2!$A$2:$F$2165,4,FALSE))</f>
        <v>213.34</v>
      </c>
      <c r="F120" s="58">
        <f>IF($A120="","",VLOOKUP($A120,Plan2!$A$2:$F$2165,5,FALSE))</f>
        <v>19.1</v>
      </c>
      <c r="G120" s="92">
        <f>IF($A120="","",VLOOKUP($A120,Plan2!$A$2:$F$2165,6,FALSE))</f>
        <v>232.44</v>
      </c>
      <c r="H120" s="84">
        <f t="shared" si="4"/>
        <v>65.0832</v>
      </c>
    </row>
    <row r="121" spans="1:8" ht="12.75">
      <c r="A121" s="75"/>
      <c r="B121" s="16" t="s">
        <v>7</v>
      </c>
      <c r="C121" s="12"/>
      <c r="D121" s="14"/>
      <c r="E121" s="13"/>
      <c r="F121" s="13"/>
      <c r="G121" s="13"/>
      <c r="H121" s="107">
        <f>SUM(H105:H120)</f>
        <v>346854.5948</v>
      </c>
    </row>
    <row r="122" spans="1:8" ht="12.75">
      <c r="A122" s="55"/>
      <c r="B122" s="11"/>
      <c r="C122" s="72"/>
      <c r="D122" s="114"/>
      <c r="E122" s="13"/>
      <c r="F122" s="74"/>
      <c r="G122" s="74"/>
      <c r="H122" s="115"/>
    </row>
    <row r="123" spans="1:8" ht="12.75">
      <c r="A123" s="167">
        <v>185</v>
      </c>
      <c r="B123" s="174" t="str">
        <f>IF($A123="","",VLOOKUP($A123,Plan2!$A$1:$F$2164,2,FALSE))</f>
        <v>FERRAGENS</v>
      </c>
      <c r="C123" s="29"/>
      <c r="D123" s="46"/>
      <c r="E123" s="58"/>
      <c r="F123" s="58"/>
      <c r="G123" s="58"/>
      <c r="H123" s="84"/>
    </row>
    <row r="124" spans="1:8" ht="12.75">
      <c r="A124" s="55">
        <v>230101</v>
      </c>
      <c r="B124" s="68" t="str">
        <f>IF($A124="","",VLOOKUP($A124,Plan2!$A$1:$F$2164,2,FALSE))</f>
        <v>FECH.(ALAV.) LAFONTE 6236 E/8766- E17 IMAB OU EQUIV.</v>
      </c>
      <c r="C124" s="29" t="str">
        <f>IF($A124="","",VLOOKUP($A124,Plan2!$A$2:$F$2165,3,FALSE))</f>
        <v>Un</v>
      </c>
      <c r="D124" s="46">
        <v>1</v>
      </c>
      <c r="E124" s="58">
        <f>IF($A124="","",VLOOKUP($A124,Plan2!$A$2:$F$2165,4,FALSE))</f>
        <v>78</v>
      </c>
      <c r="F124" s="58">
        <f>IF($A124="","",VLOOKUP($A124,Plan2!$A$2:$F$2165,5,FALSE))</f>
        <v>14.26</v>
      </c>
      <c r="G124" s="58">
        <f>IF($A124="","",VLOOKUP($A124,Plan2!$A$2:$F$2165,6,FALSE))</f>
        <v>92.26</v>
      </c>
      <c r="H124" s="84">
        <f>IF($A124="","",D124*G124)</f>
        <v>92.26</v>
      </c>
    </row>
    <row r="125" spans="1:8" ht="12.75">
      <c r="A125" s="137">
        <v>230201</v>
      </c>
      <c r="B125" s="68" t="str">
        <f>IF($A125="","",VLOOKUP($A125,Plan2!$A$1:$F$2164,2,FALSE))</f>
        <v>DOBRADICA 3" x 3 1/2" FERRO POLIDO</v>
      </c>
      <c r="C125" s="29" t="str">
        <f>IF($A125="","",VLOOKUP($A125,Plan2!$A$2:$F$2165,3,FALSE))</f>
        <v>Un</v>
      </c>
      <c r="D125" s="46">
        <v>6</v>
      </c>
      <c r="E125" s="58">
        <f>IF($A125="","",VLOOKUP($A125,Plan2!$A$2:$F$2165,4,FALSE))</f>
        <v>1</v>
      </c>
      <c r="F125" s="58">
        <f>IF($A125="","",VLOOKUP($A125,Plan2!$A$2:$F$2165,5,FALSE))</f>
        <v>6.12</v>
      </c>
      <c r="G125" s="58">
        <f>IF($A125="","",VLOOKUP($A125,Plan2!$A$2:$F$2165,6,FALSE))</f>
        <v>7.12</v>
      </c>
      <c r="H125" s="84">
        <f>IF($A125="","",D125*G125)</f>
        <v>42.72</v>
      </c>
    </row>
    <row r="126" spans="1:8" ht="12.75">
      <c r="A126" s="136">
        <v>230172</v>
      </c>
      <c r="B126" s="68" t="str">
        <f>IF($A126="","",VLOOKUP($A126,Plan2!$A$1:$F$2164,2,FALSE))</f>
        <v>BARRA P/DEFICIENTE FISICO B6 PADRAO AGETOP</v>
      </c>
      <c r="C126" s="29" t="str">
        <f>IF($A126="","",VLOOKUP($A126,Plan2!$A$2:$F$2165,3,FALSE))</f>
        <v>Un</v>
      </c>
      <c r="D126" s="46">
        <v>4</v>
      </c>
      <c r="E126" s="58">
        <f>IF($A126="","",VLOOKUP($A126,Plan2!$A$2:$F$2165,4,FALSE))</f>
        <v>13.57</v>
      </c>
      <c r="F126" s="58">
        <f>IF($A126="","",VLOOKUP($A126,Plan2!$A$2:$F$2165,5,FALSE))</f>
        <v>77.02</v>
      </c>
      <c r="G126" s="58">
        <f>IF($A126="","",VLOOKUP($A126,Plan2!$A$2:$F$2165,6,FALSE))</f>
        <v>90.59</v>
      </c>
      <c r="H126" s="84">
        <f>IF($A126="","",D126*G126)</f>
        <v>362.36</v>
      </c>
    </row>
    <row r="127" spans="1:8" ht="12.75">
      <c r="A127" s="60"/>
      <c r="B127" s="16" t="s">
        <v>7</v>
      </c>
      <c r="C127" s="12"/>
      <c r="D127" s="14"/>
      <c r="E127" s="13"/>
      <c r="F127" s="13"/>
      <c r="G127" s="13"/>
      <c r="H127" s="107">
        <f>SUM(H124:H126)</f>
        <v>497.34000000000003</v>
      </c>
    </row>
    <row r="128" spans="1:8" ht="12.75">
      <c r="A128" s="79"/>
      <c r="B128" s="24"/>
      <c r="C128" s="29"/>
      <c r="D128" s="26"/>
      <c r="E128" s="30"/>
      <c r="F128" s="27"/>
      <c r="G128" s="27"/>
      <c r="H128" s="105"/>
    </row>
    <row r="129" spans="1:8" ht="12.75">
      <c r="A129" s="165">
        <v>188</v>
      </c>
      <c r="B129" s="174" t="str">
        <f>IF($A129="","",VLOOKUP($A129,Plan2!$A$1:$F$2164,2,FALSE))</f>
        <v>PINTURA</v>
      </c>
      <c r="C129" s="29"/>
      <c r="D129" s="26"/>
      <c r="E129" s="58"/>
      <c r="F129" s="58"/>
      <c r="G129" s="58"/>
      <c r="H129" s="84"/>
    </row>
    <row r="130" spans="1:8" ht="12.75">
      <c r="A130" s="60">
        <v>261300</v>
      </c>
      <c r="B130" s="56" t="str">
        <f>IF($A130="","",VLOOKUP($A130,Plan2!$A$1:$F$2164,2,FALSE))</f>
        <v>EMASSAMENTO COM MASSA PVA DUAS DEMAOS</v>
      </c>
      <c r="C130" s="29" t="str">
        <f>IF($A130="","",VLOOKUP($A130,Plan2!$A$2:$F$2165,3,FALSE))</f>
        <v>m2</v>
      </c>
      <c r="D130" s="26">
        <v>63</v>
      </c>
      <c r="E130" s="58">
        <f>IF($A130="","",VLOOKUP($A130,Plan2!$A$2:$F$2165,4,FALSE))</f>
        <v>1.37</v>
      </c>
      <c r="F130" s="58">
        <f>IF($A130="","",VLOOKUP($A130,Plan2!$A$2:$F$2165,5,FALSE))</f>
        <v>6.32</v>
      </c>
      <c r="G130" s="58">
        <f>IF($A130="","",VLOOKUP($A130,Plan2!$A$2:$F$2165,6,FALSE))</f>
        <v>7.69</v>
      </c>
      <c r="H130" s="84">
        <f>IF($A130="","",D130*G130)</f>
        <v>484.47</v>
      </c>
    </row>
    <row r="131" spans="1:8" ht="12.75">
      <c r="A131" s="55">
        <v>261301</v>
      </c>
      <c r="B131" s="56" t="str">
        <f>IF($A131="","",VLOOKUP($A131,Plan2!$A$1:$F$2164,2,FALSE))</f>
        <v>EMASSAMENTO COM MASSA PVA UMA DEMAO</v>
      </c>
      <c r="C131" s="29" t="str">
        <f>IF($A131="","",VLOOKUP($A131,Plan2!$A$2:$F$2165,3,FALSE))</f>
        <v>m2</v>
      </c>
      <c r="D131" s="26">
        <v>44.68</v>
      </c>
      <c r="E131" s="58">
        <f>IF($A131="","",VLOOKUP($A131,Plan2!$A$2:$F$2165,4,FALSE))</f>
        <v>0.89</v>
      </c>
      <c r="F131" s="58">
        <f>IF($A131="","",VLOOKUP($A131,Plan2!$A$2:$F$2165,5,FALSE))</f>
        <v>4.38</v>
      </c>
      <c r="G131" s="58">
        <f>IF($A131="","",VLOOKUP($A131,Plan2!$A$2:$F$2165,6,FALSE))</f>
        <v>5.27</v>
      </c>
      <c r="H131" s="84">
        <f>IF($A131="","",D131*G131)</f>
        <v>235.46359999999999</v>
      </c>
    </row>
    <row r="132" spans="1:8" ht="12.75">
      <c r="A132" s="55">
        <v>261307</v>
      </c>
      <c r="B132" s="56" t="str">
        <f>IF($A132="","",VLOOKUP($A132,Plan2!$A$1:$F$2164,2,FALSE))</f>
        <v>PINTURA PVA LATEX 2 DEMAOS SEM SELADOR</v>
      </c>
      <c r="C132" s="29" t="str">
        <f>IF($A132="","",VLOOKUP($A132,Plan2!$A$2:$F$2165,3,FALSE))</f>
        <v>m2</v>
      </c>
      <c r="D132" s="26">
        <f>63+20</f>
        <v>83</v>
      </c>
      <c r="E132" s="58">
        <f>IF($A132="","",VLOOKUP($A132,Plan2!$A$2:$F$2165,4,FALSE))</f>
        <v>1.72</v>
      </c>
      <c r="F132" s="58">
        <f>IF($A132="","",VLOOKUP($A132,Plan2!$A$2:$F$2165,5,FALSE))</f>
        <v>3.69</v>
      </c>
      <c r="G132" s="58">
        <f>IF($A132="","",VLOOKUP($A132,Plan2!$A$2:$F$2165,6,FALSE))</f>
        <v>5.41</v>
      </c>
      <c r="H132" s="84">
        <f>IF($A132="","",D132*G132)</f>
        <v>449.03000000000003</v>
      </c>
    </row>
    <row r="133" spans="1:8" ht="12.75">
      <c r="A133" s="60">
        <v>261304</v>
      </c>
      <c r="B133" s="56" t="str">
        <f>IF($A133="","",VLOOKUP($A133,Plan2!$A$1:$F$2164,2,FALSE))</f>
        <v>EMASSAMENTO ACRILICO 2 DEMAOS</v>
      </c>
      <c r="C133" s="29" t="str">
        <f>IF($A133="","",VLOOKUP($A133,Plan2!$A$2:$F$2165,3,FALSE))</f>
        <v>m2</v>
      </c>
      <c r="D133" s="26">
        <f>29.9+24.68</f>
        <v>54.58</v>
      </c>
      <c r="E133" s="58">
        <f>IF($A133="","",VLOOKUP($A133,Plan2!$A$2:$F$2165,4,FALSE))</f>
        <v>2.49</v>
      </c>
      <c r="F133" s="58">
        <f>IF($A133="","",VLOOKUP($A133,Plan2!$A$2:$F$2165,5,FALSE))</f>
        <v>7.54</v>
      </c>
      <c r="G133" s="58">
        <f>IF($A133="","",VLOOKUP($A133,Plan2!$A$2:$F$2165,6,FALSE))</f>
        <v>10.03</v>
      </c>
      <c r="H133" s="84">
        <f aca="true" t="shared" si="5" ref="H133:H138">IF($A133="","",D133*G133)</f>
        <v>547.4373999999999</v>
      </c>
    </row>
    <row r="134" spans="1:8" ht="12.75">
      <c r="A134" s="60">
        <v>261001</v>
      </c>
      <c r="B134" s="56" t="str">
        <f>IF($A134="","",VLOOKUP($A134,Plan2!$A$1:$F$2164,2,FALSE))</f>
        <v>PINTURA LATEX ACRILICO 2 DEMAOS</v>
      </c>
      <c r="C134" s="29" t="str">
        <f>IF($A134="","",VLOOKUP($A134,Plan2!$A$2:$F$2165,3,FALSE))</f>
        <v>m2</v>
      </c>
      <c r="D134" s="26">
        <f>29.9+24.68</f>
        <v>54.58</v>
      </c>
      <c r="E134" s="58">
        <f>IF($A134="","",VLOOKUP($A134,Plan2!$A$2:$F$2165,4,FALSE))</f>
        <v>2.52</v>
      </c>
      <c r="F134" s="58">
        <f>IF($A134="","",VLOOKUP($A134,Plan2!$A$2:$F$2165,5,FALSE))</f>
        <v>5.12</v>
      </c>
      <c r="G134" s="58">
        <f>IF($A134="","",VLOOKUP($A134,Plan2!$A$2:$F$2165,6,FALSE))</f>
        <v>7.64</v>
      </c>
      <c r="H134" s="84">
        <f t="shared" si="5"/>
        <v>416.9912</v>
      </c>
    </row>
    <row r="135" spans="1:8" ht="12.75">
      <c r="A135" s="60">
        <v>260601</v>
      </c>
      <c r="B135" s="56" t="str">
        <f>IF($A135="","",VLOOKUP($A135,Plan2!$A$1:$F$2164,2,FALSE))</f>
        <v>PINTURA TEXTURIZADA C/SELADOR ACRILICO</v>
      </c>
      <c r="C135" s="29" t="str">
        <f>IF($A135="","",VLOOKUP($A135,Plan2!$A$2:$F$2165,3,FALSE))</f>
        <v>m2</v>
      </c>
      <c r="D135" s="26">
        <f>72.74+41.4</f>
        <v>114.13999999999999</v>
      </c>
      <c r="E135" s="58">
        <f>IF($A135="","",VLOOKUP($A135,Plan2!$A$2:$F$2165,4,FALSE))</f>
        <v>3.7</v>
      </c>
      <c r="F135" s="58">
        <f>IF($A135="","",VLOOKUP($A135,Plan2!$A$2:$F$2165,5,FALSE))</f>
        <v>4.65</v>
      </c>
      <c r="G135" s="58">
        <f>IF($A135="","",VLOOKUP($A135,Plan2!$A$2:$F$2165,6,FALSE))</f>
        <v>8.35</v>
      </c>
      <c r="H135" s="84">
        <f t="shared" si="5"/>
        <v>953.0689999999998</v>
      </c>
    </row>
    <row r="136" spans="1:8" ht="12.75">
      <c r="A136" s="60">
        <v>261603</v>
      </c>
      <c r="B136" s="56" t="str">
        <f>IF($A136="","",VLOOKUP($A136,Plan2!$A$1:$F$2164,2,FALSE))</f>
        <v>PINT.GRAFITE ESQUAD.FERRO (DUPLA FUNÇÃO - FUNDO E ACABAMENTO)</v>
      </c>
      <c r="C136" s="29" t="str">
        <f>IF($A136="","",VLOOKUP($A136,Plan2!$A$2:$F$2165,3,FALSE))</f>
        <v>m2</v>
      </c>
      <c r="D136" s="26">
        <v>37.46</v>
      </c>
      <c r="E136" s="58">
        <f>IF($A136="","",VLOOKUP($A136,Plan2!$A$2:$F$2165,4,FALSE))</f>
        <v>2.23</v>
      </c>
      <c r="F136" s="58">
        <f>IF($A136="","",VLOOKUP($A136,Plan2!$A$2:$F$2165,5,FALSE))</f>
        <v>9.66</v>
      </c>
      <c r="G136" s="58">
        <f>IF($A136="","",VLOOKUP($A136,Plan2!$A$2:$F$2165,6,FALSE))</f>
        <v>11.89</v>
      </c>
      <c r="H136" s="84">
        <f t="shared" si="5"/>
        <v>445.3994</v>
      </c>
    </row>
    <row r="137" spans="1:8" ht="12.75">
      <c r="A137" s="60">
        <v>261009</v>
      </c>
      <c r="B137" s="56" t="str">
        <f>IF($A137="","",VLOOKUP($A137,Plan2!$A$1:$F$2164,2,FALSE))</f>
        <v>FUNDO PRIMER P/ ESTR. METALICA (2 DEMAOS)</v>
      </c>
      <c r="C137" s="29" t="str">
        <f>IF($A137="","",VLOOKUP($A137,Plan2!$A$2:$F$2165,3,FALSE))</f>
        <v>m2</v>
      </c>
      <c r="D137" s="26">
        <f>215.9+0.102</f>
        <v>216.002</v>
      </c>
      <c r="E137" s="58">
        <f>IF($A137="","",VLOOKUP($A137,Plan2!$A$2:$F$2165,4,FALSE))</f>
        <v>3.83</v>
      </c>
      <c r="F137" s="58">
        <f>IF($A137="","",VLOOKUP($A137,Plan2!$A$2:$F$2165,5,FALSE))</f>
        <v>2.56</v>
      </c>
      <c r="G137" s="58">
        <f>IF($A137="","",VLOOKUP($A137,Plan2!$A$2:$F$2165,6,FALSE))</f>
        <v>6.39</v>
      </c>
      <c r="H137" s="84">
        <f>IF($A137="","",D137*G137)</f>
        <v>1380.25278</v>
      </c>
    </row>
    <row r="138" spans="1:8" ht="12.75">
      <c r="A138" s="60">
        <v>261502</v>
      </c>
      <c r="B138" s="56" t="str">
        <f>IF($A138="","",VLOOKUP($A138,Plan2!$A$1:$F$2164,2,FALSE))</f>
        <v>PINT.ESMALTE S/ANTICOR 2 DEMAOS</v>
      </c>
      <c r="C138" s="29" t="str">
        <f>IF($A138="","",VLOOKUP($A138,Plan2!$A$2:$F$2165,3,FALSE))</f>
        <v>m2</v>
      </c>
      <c r="D138" s="26">
        <f>215.9+0.102+6.27</f>
        <v>222.27200000000002</v>
      </c>
      <c r="E138" s="58">
        <f>IF($A138="","",VLOOKUP($A138,Plan2!$A$2:$F$2165,4,FALSE))</f>
        <v>2.16</v>
      </c>
      <c r="F138" s="58">
        <f>IF($A138="","",VLOOKUP($A138,Plan2!$A$2:$F$2165,5,FALSE))</f>
        <v>9.66</v>
      </c>
      <c r="G138" s="58">
        <f>IF($A138="","",VLOOKUP($A138,Plan2!$A$2:$F$2165,6,FALSE))</f>
        <v>11.82</v>
      </c>
      <c r="H138" s="84">
        <f t="shared" si="5"/>
        <v>2627.2550400000005</v>
      </c>
    </row>
    <row r="139" spans="1:8" ht="12.75">
      <c r="A139" s="60"/>
      <c r="B139" s="16" t="s">
        <v>7</v>
      </c>
      <c r="C139" s="12"/>
      <c r="D139" s="14"/>
      <c r="E139" s="13"/>
      <c r="F139" s="13"/>
      <c r="G139" s="13"/>
      <c r="H139" s="107">
        <f>SUM(H130:H138)</f>
        <v>7539.368420000001</v>
      </c>
    </row>
    <row r="140" spans="1:8" ht="12.75">
      <c r="A140" s="55"/>
      <c r="B140" s="85"/>
      <c r="C140" s="86"/>
      <c r="D140" s="87"/>
      <c r="E140" s="88"/>
      <c r="F140" s="88"/>
      <c r="G140" s="88"/>
      <c r="H140" s="111"/>
    </row>
    <row r="141" spans="1:8" ht="12.75">
      <c r="A141" s="167">
        <v>189</v>
      </c>
      <c r="B141" s="59" t="str">
        <f>IF($A141="","",VLOOKUP($A141,Plan2!$A$1:$F$2164,2,FALSE))</f>
        <v>DIVERSOS</v>
      </c>
      <c r="C141" s="86"/>
      <c r="D141" s="87"/>
      <c r="E141" s="88"/>
      <c r="F141" s="88"/>
      <c r="G141" s="88"/>
      <c r="H141" s="111"/>
    </row>
    <row r="142" spans="1:8" ht="12.75">
      <c r="A142" s="137">
        <v>271608</v>
      </c>
      <c r="B142" s="56" t="str">
        <f>IF($A142="","",VLOOKUP($A142,Plan2!$A$1:$F$2164,2,FALSE))</f>
        <v>BANCADA DE GRANITO C/ESPELHO</v>
      </c>
      <c r="C142" s="29" t="str">
        <f>IF($A142="","",VLOOKUP($A142,Plan2!$A$2:$F$2165,3,FALSE))</f>
        <v>m2</v>
      </c>
      <c r="D142" s="26">
        <v>13.12</v>
      </c>
      <c r="E142" s="58">
        <f>IF($A142="","",VLOOKUP($A142,Plan2!$A$2:$F$2165,4,FALSE))</f>
        <v>242.34</v>
      </c>
      <c r="F142" s="58">
        <f>IF($A142="","",VLOOKUP($A142,Plan2!$A$2:$F$2165,5,FALSE))</f>
        <v>35</v>
      </c>
      <c r="G142" s="58">
        <f>IF($A142="","",VLOOKUP($A142,Plan2!$A$2:$F$2165,6,FALSE))</f>
        <v>277.34</v>
      </c>
      <c r="H142" s="84">
        <f>IF($A142="","",D142*G142)</f>
        <v>3638.7007999999996</v>
      </c>
    </row>
    <row r="143" spans="1:8" ht="12.75">
      <c r="A143" s="196">
        <v>270501</v>
      </c>
      <c r="B143" s="56" t="str">
        <f>IF($A143="","",VLOOKUP($A143,Plan2!$A$1:$F$2164,2,FALSE))</f>
        <v>LIMPEZA FINAL DE OBRA - (OBRAS CIVIS)</v>
      </c>
      <c r="C143" s="29" t="str">
        <f>IF($A143="","",VLOOKUP($A143,Plan2!$A$2:$F$2165,3,FALSE))</f>
        <v>m2</v>
      </c>
      <c r="D143" s="26">
        <v>10979.33</v>
      </c>
      <c r="E143" s="58">
        <f>IF($A143="","",VLOOKUP($A143,Plan2!$A$2:$F$2165,4,FALSE))</f>
        <v>0.04</v>
      </c>
      <c r="F143" s="58">
        <f>IF($A143="","",VLOOKUP($A143,Plan2!$A$2:$F$2165,5,FALSE))</f>
        <v>1.02</v>
      </c>
      <c r="G143" s="58">
        <f>IF($A143="","",VLOOKUP($A143,Plan2!$A$2:$F$2165,6,FALSE))</f>
        <v>1.06</v>
      </c>
      <c r="H143" s="84">
        <f>IF($A143="","",D143*G143)</f>
        <v>11638.0898</v>
      </c>
    </row>
    <row r="144" spans="1:8" ht="12.75">
      <c r="A144" s="196">
        <v>270210</v>
      </c>
      <c r="B144" s="56" t="str">
        <f>IF($A144="","",VLOOKUP($A144,Plan2!$A$1:$F$2164,2,FALSE))</f>
        <v>PLANTIO GRAMA ESMERALDA PLACA C/ IRRIG., ADUBO,TERRA VEGETAL (O.C.) A&lt; 11.000,00M2</v>
      </c>
      <c r="C144" s="29" t="str">
        <f>IF($A144="","",VLOOKUP($A144,Plan2!$A$2:$F$2165,3,FALSE))</f>
        <v>m2</v>
      </c>
      <c r="D144" s="26">
        <v>4120.28</v>
      </c>
      <c r="E144" s="58">
        <f>IF($A144="","",VLOOKUP($A144,Plan2!$A$2:$F$2165,4,FALSE))</f>
        <v>4.57</v>
      </c>
      <c r="F144" s="58">
        <f>IF($A144="","",VLOOKUP($A144,Plan2!$A$2:$F$2165,5,FALSE))</f>
        <v>4.79</v>
      </c>
      <c r="G144" s="58">
        <f>IF($A144="","",VLOOKUP($A144,Plan2!$A$2:$F$2165,6,FALSE))</f>
        <v>9.36</v>
      </c>
      <c r="H144" s="84">
        <f>IF($A144="","",D144*G144)</f>
        <v>38565.820799999994</v>
      </c>
    </row>
    <row r="145" spans="1:8" ht="12.75">
      <c r="A145" s="196">
        <v>270805</v>
      </c>
      <c r="B145" s="56" t="s">
        <v>2189</v>
      </c>
      <c r="C145" s="29" t="str">
        <f>IF($A145="","",VLOOKUP($A145,Plan2!$A$2:$F$2165,3,FALSE))</f>
        <v>Un</v>
      </c>
      <c r="D145" s="26">
        <v>1</v>
      </c>
      <c r="E145" s="58">
        <v>438.63</v>
      </c>
      <c r="F145" s="58">
        <v>4.89</v>
      </c>
      <c r="G145" s="58">
        <v>443.52</v>
      </c>
      <c r="H145" s="84">
        <f>IF($A145="","",D145*G145)</f>
        <v>443.52</v>
      </c>
    </row>
    <row r="146" spans="1:8" ht="12.75">
      <c r="A146" s="136">
        <v>270811</v>
      </c>
      <c r="B146" s="56" t="s">
        <v>2190</v>
      </c>
      <c r="C146" s="29" t="str">
        <f>IF($A146="","",VLOOKUP($A146,Plan2!$A$2:$F$2165,3,FALSE))</f>
        <v>Un</v>
      </c>
      <c r="D146" s="26">
        <v>1</v>
      </c>
      <c r="E146" s="58">
        <v>1707.96</v>
      </c>
      <c r="F146" s="58">
        <f>IF($A146="","",VLOOKUP($A146,Plan2!$A$2:$F$2165,5,FALSE))</f>
        <v>304.71</v>
      </c>
      <c r="G146" s="58">
        <v>1707.96</v>
      </c>
      <c r="H146" s="177">
        <f>IF($A146="","",D146*G146)</f>
        <v>1707.96</v>
      </c>
    </row>
    <row r="147" spans="1:8" ht="12.75">
      <c r="A147" s="55">
        <v>271714</v>
      </c>
      <c r="B147" s="56" t="s">
        <v>2188</v>
      </c>
      <c r="C147" s="29" t="str">
        <f>IF($A147="","",VLOOKUP($A147,Plan2!$A$2:$F$2165,3,FALSE))</f>
        <v>m</v>
      </c>
      <c r="D147" s="26">
        <v>2106.92</v>
      </c>
      <c r="E147" s="58">
        <f>IF($A147="","",VLOOKUP($A147,Plan2!$A$2:$F$2165,4,FALSE))</f>
        <v>4.59</v>
      </c>
      <c r="F147" s="58">
        <f>IF($A147="","",VLOOKUP($A147,Plan2!$A$2:$F$2165,5,FALSE))</f>
        <v>7.25</v>
      </c>
      <c r="G147" s="58">
        <f>IF($A147="","",VLOOKUP($A147,Plan2!$A$2:$F$2165,6,FALSE))</f>
        <v>11.84</v>
      </c>
      <c r="H147" s="84">
        <f aca="true" t="shared" si="6" ref="H147:H155">IF($A147="","",D147*G147)</f>
        <v>24945.932800000002</v>
      </c>
    </row>
    <row r="148" spans="1:8" ht="12.75">
      <c r="A148" s="75">
        <v>271303</v>
      </c>
      <c r="B148" s="56" t="str">
        <f>IF($A148="","",VLOOKUP($A148,Plan2!$A$1:$F$2164,2,FALSE))</f>
        <v>BANCO DE CONCRETO POLIDO</v>
      </c>
      <c r="C148" s="29" t="str">
        <f>IF($A148="","",VLOOKUP($A148,Plan2!$A$2:$F$2165,3,FALSE))</f>
        <v>ML</v>
      </c>
      <c r="D148" s="26">
        <v>67.9</v>
      </c>
      <c r="E148" s="58">
        <f>IF($A148="","",VLOOKUP($A148,Plan2!$A$2:$F$2165,4,FALSE))</f>
        <v>19.85</v>
      </c>
      <c r="F148" s="58">
        <f>IF($A148="","",VLOOKUP($A148,Plan2!$A$2:$F$2165,5,FALSE))</f>
        <v>39.26</v>
      </c>
      <c r="G148" s="58">
        <f>IF($A148="","",VLOOKUP($A148,Plan2!$A$2:$F$2165,6,FALSE))</f>
        <v>59.11</v>
      </c>
      <c r="H148" s="84">
        <f t="shared" si="6"/>
        <v>4013.5690000000004</v>
      </c>
    </row>
    <row r="149" spans="1:8" ht="12.75">
      <c r="A149" s="55">
        <v>220060</v>
      </c>
      <c r="B149" s="56" t="str">
        <f>IF($A149="","",VLOOKUP($A149,Plan2!$A$1:$F$2164,2,FALSE))</f>
        <v>PISO LAMINADO EM CONCRETO e=7cm 20 MPA PARA QUADRA / OUTROS (2 X 2 M )</v>
      </c>
      <c r="C149" s="29" t="str">
        <f>IF($A149="","",VLOOKUP($A149,Plan2!$A$2:$F$2165,3,FALSE))</f>
        <v>m2</v>
      </c>
      <c r="D149" s="26">
        <v>432</v>
      </c>
      <c r="E149" s="58">
        <f>IF($A149="","",VLOOKUP($A149,Plan2!$A$2:$F$2165,4,FALSE))</f>
        <v>24.34</v>
      </c>
      <c r="F149" s="58">
        <f>IF($A149="","",VLOOKUP($A149,Plan2!$A$2:$F$2165,5,FALSE))</f>
        <v>11.9</v>
      </c>
      <c r="G149" s="58">
        <f>IF($A149="","",VLOOKUP($A149,Plan2!$A$2:$F$2165,6,FALSE))</f>
        <v>36.24</v>
      </c>
      <c r="H149" s="84">
        <f t="shared" si="6"/>
        <v>15655.68</v>
      </c>
    </row>
    <row r="150" spans="1:8" ht="12.75">
      <c r="A150" s="55">
        <v>270706</v>
      </c>
      <c r="B150" s="56" t="str">
        <f>IF($A150="","",VLOOKUP($A150,Plan2!$A$1:$F$2164,2,FALSE))</f>
        <v>ALAMB.PROT.CANO GALV.2"H=4.4 M PINTADO</v>
      </c>
      <c r="C150" s="29" t="str">
        <f>IF($A150="","",VLOOKUP($A150,Plan2!$A$2:$F$2165,3,FALSE))</f>
        <v>ML</v>
      </c>
      <c r="D150" s="26">
        <v>86</v>
      </c>
      <c r="E150" s="58">
        <f>IF($A150="","",VLOOKUP($A150,Plan2!$A$2:$F$2165,4,FALSE))</f>
        <v>357.09</v>
      </c>
      <c r="F150" s="58">
        <f>IF($A150="","",VLOOKUP($A150,Plan2!$A$2:$F$2165,5,FALSE))</f>
        <v>65.47</v>
      </c>
      <c r="G150" s="58">
        <f>IF($A150="","",VLOOKUP($A150,Plan2!$A$2:$F$2165,6,FALSE))</f>
        <v>422.56</v>
      </c>
      <c r="H150" s="84">
        <f t="shared" si="6"/>
        <v>36340.16</v>
      </c>
    </row>
    <row r="151" spans="1:8" ht="12.75">
      <c r="A151" s="55">
        <v>261703</v>
      </c>
      <c r="B151" s="56" t="str">
        <f>IF($A151="","",VLOOKUP($A151,Plan2!$A$1:$F$2164,2,FALSE))</f>
        <v>PINT.POLIESPORTIVA - 2 DEM.(PISOS E CIMENTADOS)</v>
      </c>
      <c r="C151" s="29" t="str">
        <f>IF($A151="","",VLOOKUP($A151,Plan2!$A$2:$F$2165,3,FALSE))</f>
        <v>m2</v>
      </c>
      <c r="D151" s="26">
        <v>432</v>
      </c>
      <c r="E151" s="58">
        <f>IF($A151="","",VLOOKUP($A151,Plan2!$A$2:$F$2165,4,FALSE))</f>
        <v>1.68</v>
      </c>
      <c r="F151" s="58">
        <f>IF($A151="","",VLOOKUP($A151,Plan2!$A$2:$F$2165,5,FALSE))</f>
        <v>5.78</v>
      </c>
      <c r="G151" s="58">
        <f>IF($A151="","",VLOOKUP($A151,Plan2!$A$2:$F$2165,6,FALSE))</f>
        <v>7.46</v>
      </c>
      <c r="H151" s="84">
        <f t="shared" si="6"/>
        <v>3222.72</v>
      </c>
    </row>
    <row r="152" spans="1:8" ht="12.75">
      <c r="A152" s="55">
        <v>261700</v>
      </c>
      <c r="B152" s="56" t="str">
        <f>IF($A152="","",VLOOKUP($A152,Plan2!$A$1:$F$2164,2,FALSE))</f>
        <v>DEMARC.QUADRA/VAGAS TINTA POLIESPORTIVA</v>
      </c>
      <c r="C152" s="29" t="str">
        <f>IF($A152="","",VLOOKUP($A152,Plan2!$A$2:$F$2165,3,FALSE))</f>
        <v>ML</v>
      </c>
      <c r="D152" s="26">
        <v>366.9</v>
      </c>
      <c r="E152" s="58">
        <f>IF($A152="","",VLOOKUP($A152,Plan2!$A$2:$F$2165,4,FALSE))</f>
        <v>0.97</v>
      </c>
      <c r="F152" s="58">
        <f>IF($A152="","",VLOOKUP($A152,Plan2!$A$2:$F$2165,5,FALSE))</f>
        <v>6.52</v>
      </c>
      <c r="G152" s="58">
        <f>IF($A152="","",VLOOKUP($A152,Plan2!$A$2:$F$2165,6,FALSE))</f>
        <v>7.49</v>
      </c>
      <c r="H152" s="84">
        <f t="shared" si="6"/>
        <v>2748.081</v>
      </c>
    </row>
    <row r="153" spans="1:8" ht="12.75">
      <c r="A153" s="55">
        <v>271417</v>
      </c>
      <c r="B153" s="56" t="str">
        <f>IF($A153="","",VLOOKUP($A153,Plan2!$A$1:$F$2164,2,FALSE))</f>
        <v>CANALETA CONCRETO DESEMPENADO 5 CM PD.AGETOP</v>
      </c>
      <c r="C153" s="29" t="str">
        <f>IF($A153="","",VLOOKUP($A153,Plan2!$A$2:$F$2165,3,FALSE))</f>
        <v>ML</v>
      </c>
      <c r="D153" s="26">
        <v>27</v>
      </c>
      <c r="E153" s="58">
        <f>IF($A153="","",VLOOKUP($A153,Plan2!$A$2:$F$2165,4,FALSE))</f>
        <v>8.97</v>
      </c>
      <c r="F153" s="58">
        <f>IF($A153="","",VLOOKUP($A153,Plan2!$A$2:$F$2165,5,FALSE))</f>
        <v>25.72</v>
      </c>
      <c r="G153" s="58">
        <f>IF($A153="","",VLOOKUP($A153,Plan2!$A$2:$F$2165,6,FALSE))</f>
        <v>34.69</v>
      </c>
      <c r="H153" s="84">
        <f t="shared" si="6"/>
        <v>936.6299999999999</v>
      </c>
    </row>
    <row r="154" spans="1:8" ht="12.75">
      <c r="A154" s="55">
        <v>271101</v>
      </c>
      <c r="B154" s="56" t="str">
        <f>IF($A154="","",VLOOKUP($A154,Plan2!$A$1:$F$2164,2,FALSE))</f>
        <v>TRAVES Fº Gº P/FUTEBOL SALÃO 2 UN PINTADAS - 3,00 x 2,00 m</v>
      </c>
      <c r="C154" s="29" t="str">
        <f>IF($A154="","",VLOOKUP($A154,Plan2!$A$2:$F$2165,3,FALSE))</f>
        <v>CJ</v>
      </c>
      <c r="D154" s="26">
        <v>1</v>
      </c>
      <c r="E154" s="58">
        <f>IF($A154="","",VLOOKUP($A154,Plan2!$A$2:$F$2165,4,FALSE))</f>
        <v>1870.23</v>
      </c>
      <c r="F154" s="58">
        <f>IF($A154="","",VLOOKUP($A154,Plan2!$A$2:$F$2165,5,FALSE))</f>
        <v>67.11</v>
      </c>
      <c r="G154" s="58">
        <f>IF($A154="","",VLOOKUP($A154,Plan2!$A$2:$F$2165,6,FALSE))</f>
        <v>1937.34</v>
      </c>
      <c r="H154" s="84">
        <f t="shared" si="6"/>
        <v>1937.34</v>
      </c>
    </row>
    <row r="155" spans="1:8" ht="12.75">
      <c r="A155" s="55">
        <v>270889</v>
      </c>
      <c r="B155" s="56" t="str">
        <f>IF($A155="","",VLOOKUP($A155,Plan2!$A$1:$F$2164,2,FALSE))</f>
        <v>SUP.PAD.TAB.BASQUETE "U" ENREJECIDO- 2 UN (ASSENT.PINT.)</v>
      </c>
      <c r="C155" s="29" t="str">
        <f>IF($A155="","",VLOOKUP($A155,Plan2!$A$2:$F$2165,3,FALSE))</f>
        <v>CJ</v>
      </c>
      <c r="D155" s="26">
        <v>1</v>
      </c>
      <c r="E155" s="58">
        <f>IF($A155="","",VLOOKUP($A155,Plan2!$A$2:$F$2165,4,FALSE))</f>
        <v>3427.03</v>
      </c>
      <c r="F155" s="58">
        <f>IF($A155="","",VLOOKUP($A155,Plan2!$A$2:$F$2165,5,FALSE))</f>
        <v>859.06</v>
      </c>
      <c r="G155" s="58">
        <f>IF($A155="","",VLOOKUP($A155,Plan2!$A$2:$F$2165,6,FALSE))</f>
        <v>4286.09</v>
      </c>
      <c r="H155" s="84">
        <f t="shared" si="6"/>
        <v>4286.09</v>
      </c>
    </row>
    <row r="156" spans="1:8" ht="12.75">
      <c r="A156" s="167"/>
      <c r="B156" s="85" t="s">
        <v>2157</v>
      </c>
      <c r="C156" s="86" t="s">
        <v>14</v>
      </c>
      <c r="D156" s="87">
        <v>3.6</v>
      </c>
      <c r="E156" s="88">
        <v>83.4</v>
      </c>
      <c r="F156" s="88">
        <v>28.7</v>
      </c>
      <c r="G156" s="88">
        <v>112.1</v>
      </c>
      <c r="H156" s="111">
        <f>D156*G156</f>
        <v>403.56</v>
      </c>
    </row>
    <row r="157" spans="1:8" ht="12.75">
      <c r="A157" s="191"/>
      <c r="B157" s="56" t="s">
        <v>2164</v>
      </c>
      <c r="C157" s="29" t="s">
        <v>2172</v>
      </c>
      <c r="D157" s="26">
        <v>1</v>
      </c>
      <c r="E157" s="58">
        <v>20354.5</v>
      </c>
      <c r="F157" s="58">
        <v>0</v>
      </c>
      <c r="G157" s="58">
        <v>20354.5</v>
      </c>
      <c r="H157" s="84">
        <f>D157*G157</f>
        <v>20354.5</v>
      </c>
    </row>
    <row r="158" spans="1:8" ht="12.75">
      <c r="A158" s="127"/>
      <c r="B158" s="56" t="s">
        <v>2166</v>
      </c>
      <c r="C158" s="29" t="s">
        <v>2187</v>
      </c>
      <c r="D158" s="26">
        <v>19</v>
      </c>
      <c r="E158" s="58">
        <v>310</v>
      </c>
      <c r="F158" s="58">
        <v>0</v>
      </c>
      <c r="G158" s="58">
        <f>E158+F158</f>
        <v>310</v>
      </c>
      <c r="H158" s="84">
        <f>D158*G158</f>
        <v>5890</v>
      </c>
    </row>
    <row r="159" spans="1:8" ht="12.75">
      <c r="A159" s="192"/>
      <c r="B159" s="56" t="s">
        <v>2167</v>
      </c>
      <c r="C159" s="29" t="s">
        <v>2187</v>
      </c>
      <c r="D159" s="26">
        <v>4</v>
      </c>
      <c r="E159" s="58">
        <v>4017</v>
      </c>
      <c r="F159" s="58">
        <v>0</v>
      </c>
      <c r="G159" s="58">
        <f aca="true" t="shared" si="7" ref="G159:G164">E159+F159</f>
        <v>4017</v>
      </c>
      <c r="H159" s="177">
        <f aca="true" t="shared" si="8" ref="H159:H164">D159*G159</f>
        <v>16068</v>
      </c>
    </row>
    <row r="160" spans="1:8" ht="12.75">
      <c r="A160" s="192"/>
      <c r="B160" s="56" t="s">
        <v>2168</v>
      </c>
      <c r="C160" s="29" t="s">
        <v>2172</v>
      </c>
      <c r="D160" s="26">
        <v>1</v>
      </c>
      <c r="E160" s="58">
        <v>1200</v>
      </c>
      <c r="F160" s="58">
        <v>0</v>
      </c>
      <c r="G160" s="58">
        <f t="shared" si="7"/>
        <v>1200</v>
      </c>
      <c r="H160" s="84">
        <f t="shared" si="8"/>
        <v>1200</v>
      </c>
    </row>
    <row r="161" spans="1:8" ht="12.75">
      <c r="A161" s="192"/>
      <c r="B161" s="56" t="s">
        <v>2171</v>
      </c>
      <c r="C161" s="29" t="s">
        <v>2187</v>
      </c>
      <c r="D161" s="26">
        <v>7</v>
      </c>
      <c r="E161" s="58">
        <v>151.05</v>
      </c>
      <c r="F161" s="58">
        <v>0</v>
      </c>
      <c r="G161" s="58">
        <f t="shared" si="7"/>
        <v>151.05</v>
      </c>
      <c r="H161" s="177">
        <f t="shared" si="8"/>
        <v>1057.3500000000001</v>
      </c>
    </row>
    <row r="162" spans="1:8" ht="12.75">
      <c r="A162" s="192"/>
      <c r="B162" s="56" t="s">
        <v>2154</v>
      </c>
      <c r="C162" s="29" t="s">
        <v>2187</v>
      </c>
      <c r="D162" s="26">
        <v>6</v>
      </c>
      <c r="E162" s="58">
        <v>30</v>
      </c>
      <c r="F162" s="58">
        <v>0</v>
      </c>
      <c r="G162" s="58">
        <f t="shared" si="7"/>
        <v>30</v>
      </c>
      <c r="H162" s="84">
        <f t="shared" si="8"/>
        <v>180</v>
      </c>
    </row>
    <row r="163" spans="1:8" ht="12.75">
      <c r="A163" s="191"/>
      <c r="B163" s="56" t="s">
        <v>2155</v>
      </c>
      <c r="C163" s="29" t="s">
        <v>2187</v>
      </c>
      <c r="D163" s="26">
        <v>24</v>
      </c>
      <c r="E163" s="58">
        <v>7</v>
      </c>
      <c r="F163" s="58">
        <v>0</v>
      </c>
      <c r="G163" s="58">
        <f t="shared" si="7"/>
        <v>7</v>
      </c>
      <c r="H163" s="84">
        <f t="shared" si="8"/>
        <v>168</v>
      </c>
    </row>
    <row r="164" spans="1:8" ht="12.75">
      <c r="A164" s="127"/>
      <c r="B164" s="56" t="s">
        <v>2156</v>
      </c>
      <c r="C164" s="29" t="s">
        <v>2187</v>
      </c>
      <c r="D164" s="26">
        <v>37</v>
      </c>
      <c r="E164" s="58">
        <v>13</v>
      </c>
      <c r="F164" s="58">
        <v>0</v>
      </c>
      <c r="G164" s="58">
        <f t="shared" si="7"/>
        <v>13</v>
      </c>
      <c r="H164" s="84">
        <f t="shared" si="8"/>
        <v>481</v>
      </c>
    </row>
    <row r="165" spans="1:8" ht="12.75">
      <c r="A165" s="193"/>
      <c r="B165" s="24" t="s">
        <v>2191</v>
      </c>
      <c r="C165" s="178" t="s">
        <v>2187</v>
      </c>
      <c r="D165" s="179">
        <v>2</v>
      </c>
      <c r="E165" s="180">
        <v>3714.55</v>
      </c>
      <c r="F165" s="180">
        <v>0</v>
      </c>
      <c r="G165" s="180">
        <v>3714.55</v>
      </c>
      <c r="H165" s="185">
        <f>D165*G165</f>
        <v>7429.1</v>
      </c>
    </row>
    <row r="166" spans="1:8" ht="12.75">
      <c r="A166" s="191"/>
      <c r="B166" s="16" t="s">
        <v>7</v>
      </c>
      <c r="C166" s="12"/>
      <c r="D166" s="14"/>
      <c r="E166" s="13"/>
      <c r="F166" s="13"/>
      <c r="G166" s="13"/>
      <c r="H166" s="107">
        <f>SUM(H142:H165)</f>
        <v>203311.8042</v>
      </c>
    </row>
    <row r="167" spans="1:8" ht="12.75">
      <c r="A167" s="75"/>
      <c r="B167" s="16"/>
      <c r="C167" s="12"/>
      <c r="D167" s="14"/>
      <c r="E167" s="13"/>
      <c r="F167" s="13"/>
      <c r="G167" s="13"/>
      <c r="H167" s="107"/>
    </row>
    <row r="168" spans="1:8" ht="12.75">
      <c r="A168" s="55"/>
      <c r="B168" s="15"/>
      <c r="C168" s="12"/>
      <c r="D168" s="14"/>
      <c r="E168" s="13"/>
      <c r="F168" s="13"/>
      <c r="G168" s="13"/>
      <c r="H168" s="104"/>
    </row>
    <row r="169" spans="1:8" ht="12.75">
      <c r="A169" s="55"/>
      <c r="B169" s="11"/>
      <c r="C169" s="12"/>
      <c r="D169" s="14"/>
      <c r="E169" s="13"/>
      <c r="F169" s="13"/>
      <c r="G169" s="13"/>
      <c r="H169" s="104"/>
    </row>
    <row r="170" spans="1:8" ht="12.75">
      <c r="A170" s="55"/>
      <c r="B170" s="20"/>
      <c r="C170" s="12"/>
      <c r="D170" s="14"/>
      <c r="E170" s="213" t="s">
        <v>10</v>
      </c>
      <c r="F170" s="214"/>
      <c r="G170" s="13"/>
      <c r="H170" s="107">
        <f>SUM(H166+H139+H127+H121+H102+H93+H85+H80+H75+H71+H66+H62+H58+H46+H35+H26)</f>
        <v>862826.1813773949</v>
      </c>
    </row>
    <row r="171" spans="1:8" ht="12.75">
      <c r="A171" s="55"/>
      <c r="B171" s="20"/>
      <c r="C171" s="12"/>
      <c r="D171" s="14"/>
      <c r="E171" s="215" t="s">
        <v>18</v>
      </c>
      <c r="F171" s="216"/>
      <c r="G171" s="13"/>
      <c r="H171" s="107">
        <f>H170*0.2409</f>
        <v>207854.82709381444</v>
      </c>
    </row>
    <row r="172" spans="1:8" ht="12.75">
      <c r="A172" s="55"/>
      <c r="B172" s="71"/>
      <c r="C172" s="12"/>
      <c r="D172" s="14"/>
      <c r="E172" s="215" t="s">
        <v>15</v>
      </c>
      <c r="F172" s="216"/>
      <c r="G172" s="74"/>
      <c r="H172" s="112">
        <f>H171+H170</f>
        <v>1070681.0084712093</v>
      </c>
    </row>
    <row r="173" spans="1:8" ht="12.75">
      <c r="A173" s="55"/>
      <c r="B173" s="201"/>
      <c r="C173" s="96"/>
      <c r="D173" s="97"/>
      <c r="E173" s="97"/>
      <c r="F173" s="97"/>
      <c r="G173" s="20"/>
      <c r="H173" s="202"/>
    </row>
    <row r="174" spans="1:8" ht="12.75">
      <c r="A174" s="55"/>
      <c r="B174" s="95"/>
      <c r="C174" s="96"/>
      <c r="D174" s="97"/>
      <c r="E174" s="97"/>
      <c r="F174" s="97"/>
      <c r="G174" s="98"/>
      <c r="H174" s="113"/>
    </row>
    <row r="175" spans="1:8" ht="12.75">
      <c r="A175" s="55"/>
      <c r="B175" s="56"/>
      <c r="C175" s="29"/>
      <c r="D175" s="38"/>
      <c r="E175" s="58"/>
      <c r="F175" s="58"/>
      <c r="G175" s="94"/>
      <c r="H175" s="84"/>
    </row>
    <row r="176" spans="1:8" ht="13.5" thickBot="1">
      <c r="A176" s="70"/>
      <c r="B176" s="186"/>
      <c r="C176" s="187"/>
      <c r="D176" s="188"/>
      <c r="E176" s="189"/>
      <c r="F176" s="189"/>
      <c r="G176" s="189"/>
      <c r="H176" s="190"/>
    </row>
  </sheetData>
  <sheetProtection/>
  <mergeCells count="8">
    <mergeCell ref="E171:F171"/>
    <mergeCell ref="E172:F172"/>
    <mergeCell ref="B7:H7"/>
    <mergeCell ref="B8:H8"/>
    <mergeCell ref="B9:H9"/>
    <mergeCell ref="B10:H10"/>
    <mergeCell ref="A11:H11"/>
    <mergeCell ref="E170:F17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</dc:creator>
  <cp:keywords/>
  <dc:description/>
  <cp:lastModifiedBy>PC</cp:lastModifiedBy>
  <cp:lastPrinted>2013-08-19T12:38:10Z</cp:lastPrinted>
  <dcterms:created xsi:type="dcterms:W3CDTF">2010-01-26T16:28:15Z</dcterms:created>
  <dcterms:modified xsi:type="dcterms:W3CDTF">2013-11-12T13:33:47Z</dcterms:modified>
  <cp:category/>
  <cp:version/>
  <cp:contentType/>
  <cp:contentStatus/>
</cp:coreProperties>
</file>