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Relatório" sheetId="1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<sst xmlns="http://schemas.openxmlformats.org/spreadsheetml/2006/main" count="33" uniqueCount="33">
  <si>
    <t>Descrição</t>
  </si>
  <si>
    <t>Versão</t>
  </si>
  <si>
    <t>: ORÇAMENTO REALIZADO NA TABELA 102 REVISADA - JUN/13 - AGETOP</t>
  </si>
  <si>
    <t>Nat. Serviço</t>
  </si>
  <si>
    <t>: Obras Civis</t>
  </si>
  <si>
    <t>BDI</t>
  </si>
  <si>
    <t>: 24,09%</t>
  </si>
  <si>
    <t>Serviço</t>
  </si>
  <si>
    <t>SERVIÇOS PRELIMINARES</t>
  </si>
  <si>
    <t>TRANSPORTES</t>
  </si>
  <si>
    <t>REVESTIMENTO DE PISO</t>
  </si>
  <si>
    <t>AGDR- AGÊNCIA GOIANA DE DESENVOLVIMENTO REGIONAL</t>
  </si>
  <si>
    <t>: ILUMINAÇÃO PÚBLICA NA RODOVIA GO-521 E MARGENS DO LAGO DE CIDADE OCIDENTAL</t>
  </si>
  <si>
    <t>Comprimento</t>
  </si>
  <si>
    <t xml:space="preserve">: 7,1 Km    </t>
  </si>
  <si>
    <t>Cronograma Físico-Financeiro</t>
  </si>
  <si>
    <t>Valor (R$)</t>
  </si>
  <si>
    <t>Total (R$)</t>
  </si>
  <si>
    <t>1ª parcela</t>
  </si>
  <si>
    <t>2ª parcela</t>
  </si>
  <si>
    <t>3ª parcela</t>
  </si>
  <si>
    <t>SERVIÇOS EM TERRA</t>
  </si>
  <si>
    <t>INSTALAÇÕES ELÉTRICAS</t>
  </si>
  <si>
    <t>SERVIÇOS DIVERSOS</t>
  </si>
  <si>
    <t>ADMINISTRAÇÃO</t>
  </si>
  <si>
    <t>CUSTO TOTAL</t>
  </si>
  <si>
    <t>Total com BDI (24,09%)</t>
  </si>
  <si>
    <t>Percentuais</t>
  </si>
  <si>
    <t>Totais acumulados</t>
  </si>
  <si>
    <t>Prcentuais acumulados</t>
  </si>
  <si>
    <t>Rodrigo Mendonça de Carvalho</t>
  </si>
  <si>
    <t>Engenheiro Eletricista</t>
  </si>
  <si>
    <t>CREA-GO: 17.053/D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</si>
</sst>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>
        <color indexed="8"/>
      </bottom>
    </border>
    <border>
      <left/>
      <right/>
      <top style="thin"/>
      <bottom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9" fontId="4" fillId="0" borderId="1" xfId="20" applyFont="1" applyFill="1" applyBorder="1" applyAlignment="1">
      <alignment/>
    </xf>
    <xf numFmtId="0" fontId="4" fillId="4" borderId="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10" fontId="4" fillId="0" borderId="1" xfId="2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E6E6E6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57150</xdr:rowOff>
    </xdr:from>
    <xdr:to>
      <xdr:col>9</xdr:col>
      <xdr:colOff>200025</xdr:colOff>
      <xdr:row>5</xdr:row>
      <xdr:rowOff>9525</xdr:rowOff>
    </xdr:to>
    <xdr:pic>
      <xdr:nvPicPr>
        <xdr:cNvPr id="3" name="Imagem 2" descr="logo-agdr-jun-20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7375" y="190500"/>
          <a:ext cx="2238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Cidade%20Ociden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</sheetNames>
    <sheetDataSet>
      <sheetData sheetId="0">
        <row r="30">
          <cell r="X30">
            <v>25062.079899999997</v>
          </cell>
        </row>
        <row r="40">
          <cell r="X40">
            <v>87289.04418</v>
          </cell>
        </row>
        <row r="47">
          <cell r="X47">
            <v>1837.9248</v>
          </cell>
        </row>
        <row r="106">
          <cell r="X106">
            <v>1248844.1549000004</v>
          </cell>
        </row>
        <row r="114">
          <cell r="X114">
            <v>74547.2</v>
          </cell>
        </row>
        <row r="126">
          <cell r="X126">
            <v>121902.00000000001</v>
          </cell>
        </row>
        <row r="137">
          <cell r="X137">
            <v>17708.49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115" zoomScaleNormal="115" workbookViewId="0" topLeftCell="A19">
      <selection activeCell="B44" sqref="B44:G44"/>
    </sheetView>
  </sheetViews>
  <sheetFormatPr defaultColWidth="9.140625" defaultRowHeight="12.75"/>
  <cols>
    <col min="1" max="1" width="23.00390625" style="0" customWidth="1"/>
    <col min="2" max="2" width="12.421875" style="0" bestFit="1" customWidth="1"/>
    <col min="3" max="14" width="3.28125" style="0" customWidth="1"/>
    <col min="15" max="15" width="12.421875" style="0" bestFit="1" customWidth="1"/>
    <col min="18" max="18" width="10.57421875" style="0" bestFit="1" customWidth="1"/>
  </cols>
  <sheetData>
    <row r="1" spans="1:15" ht="10.9" customHeight="1">
      <c r="A1" s="28"/>
      <c r="B1" s="20" t="s">
        <v>11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0.9" customHeight="1">
      <c r="A2" s="28"/>
      <c r="B2" s="28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1"/>
    </row>
    <row r="3" spans="1:15" ht="10.9" customHeight="1">
      <c r="A3" s="28"/>
      <c r="B3" s="28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1"/>
    </row>
    <row r="4" spans="1:15" ht="10.9" customHeight="1">
      <c r="A4" s="28"/>
      <c r="B4" s="28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1"/>
    </row>
    <row r="5" spans="1:15" ht="10.9" customHeight="1">
      <c r="A5" s="28"/>
      <c r="B5" s="28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1"/>
    </row>
    <row r="6" spans="1:15" ht="10.9" customHeight="1">
      <c r="A6" s="28"/>
      <c r="B6" s="28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1"/>
    </row>
    <row r="7" spans="1:15" ht="10.9" customHeight="1">
      <c r="A7" s="29"/>
      <c r="B7" s="30" t="s">
        <v>15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0.35" customHeight="1">
      <c r="A8" s="2" t="s">
        <v>0</v>
      </c>
      <c r="B8" s="21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0.35" customHeight="1">
      <c r="A9" s="2" t="s">
        <v>1</v>
      </c>
      <c r="B9" s="21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0.35" customHeight="1">
      <c r="A10" s="2" t="s">
        <v>3</v>
      </c>
      <c r="B10" s="21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0.35" customHeight="1">
      <c r="A11" s="2" t="s">
        <v>13</v>
      </c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0.35" customHeight="1">
      <c r="A12" s="2" t="s">
        <v>5</v>
      </c>
      <c r="B12" s="21" t="s">
        <v>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0.9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0.35" customHeight="1">
      <c r="A14" s="22" t="s">
        <v>7</v>
      </c>
      <c r="B14" s="22" t="s">
        <v>16</v>
      </c>
      <c r="C14" s="23">
        <v>30</v>
      </c>
      <c r="D14" s="23"/>
      <c r="E14" s="23"/>
      <c r="F14" s="23"/>
      <c r="G14" s="23">
        <v>60</v>
      </c>
      <c r="H14" s="23"/>
      <c r="I14" s="23"/>
      <c r="J14" s="23"/>
      <c r="K14" s="23">
        <v>90</v>
      </c>
      <c r="L14" s="23"/>
      <c r="M14" s="23"/>
      <c r="N14" s="23"/>
      <c r="O14" s="22" t="s">
        <v>17</v>
      </c>
    </row>
    <row r="15" spans="1:15" s="4" customFormat="1" ht="12.75" customHeight="1">
      <c r="A15" s="22"/>
      <c r="B15" s="22"/>
      <c r="C15" s="19" t="s">
        <v>18</v>
      </c>
      <c r="D15" s="19"/>
      <c r="E15" s="19"/>
      <c r="F15" s="19"/>
      <c r="G15" s="19" t="s">
        <v>19</v>
      </c>
      <c r="H15" s="19"/>
      <c r="I15" s="19"/>
      <c r="J15" s="19"/>
      <c r="K15" s="19" t="s">
        <v>20</v>
      </c>
      <c r="L15" s="19"/>
      <c r="M15" s="19"/>
      <c r="N15" s="19"/>
      <c r="O15" s="22"/>
    </row>
    <row r="16" spans="1:15" s="4" customFormat="1" ht="11.25">
      <c r="A16" s="15" t="s">
        <v>8</v>
      </c>
      <c r="B16" s="16">
        <f>'[1]Relatório'!$X$30</f>
        <v>25062.079899999997</v>
      </c>
      <c r="C16" s="16">
        <f>B16*C18</f>
        <v>17543.455929999996</v>
      </c>
      <c r="D16" s="16"/>
      <c r="E16" s="16"/>
      <c r="F16" s="16"/>
      <c r="G16" s="17">
        <f>B16*G18</f>
        <v>0</v>
      </c>
      <c r="H16" s="17"/>
      <c r="I16" s="17"/>
      <c r="J16" s="17"/>
      <c r="K16" s="17">
        <f>B16*K18</f>
        <v>7518.623969999999</v>
      </c>
      <c r="L16" s="17"/>
      <c r="M16" s="17"/>
      <c r="N16" s="17"/>
      <c r="O16" s="17">
        <f>C16+G16+K16</f>
        <v>25062.079899999997</v>
      </c>
    </row>
    <row r="17" spans="1:15" s="4" customFormat="1" ht="2.25" customHeight="1">
      <c r="A17" s="15"/>
      <c r="B17" s="16"/>
      <c r="C17" s="5"/>
      <c r="D17" s="5"/>
      <c r="E17" s="5"/>
      <c r="F17" s="6"/>
      <c r="G17" s="12"/>
      <c r="H17" s="12"/>
      <c r="I17" s="12"/>
      <c r="J17" s="7"/>
      <c r="K17" s="7"/>
      <c r="L17" s="7"/>
      <c r="M17" s="7"/>
      <c r="N17" s="7"/>
      <c r="O17" s="17"/>
    </row>
    <row r="18" spans="1:15" s="4" customFormat="1" ht="11.25">
      <c r="A18" s="15"/>
      <c r="B18" s="16"/>
      <c r="C18" s="18">
        <v>0.7</v>
      </c>
      <c r="D18" s="19"/>
      <c r="E18" s="19"/>
      <c r="F18" s="19"/>
      <c r="G18" s="18">
        <v>0</v>
      </c>
      <c r="H18" s="19"/>
      <c r="I18" s="19"/>
      <c r="J18" s="19"/>
      <c r="K18" s="18">
        <v>0.3</v>
      </c>
      <c r="L18" s="19"/>
      <c r="M18" s="19"/>
      <c r="N18" s="19"/>
      <c r="O18" s="17"/>
    </row>
    <row r="19" spans="1:15" s="4" customFormat="1" ht="11.25">
      <c r="A19" s="15" t="s">
        <v>9</v>
      </c>
      <c r="B19" s="16">
        <f>'[1]Relatório'!$X$40</f>
        <v>87289.04418</v>
      </c>
      <c r="C19" s="16">
        <f>B19*C21</f>
        <v>29096.34805999709</v>
      </c>
      <c r="D19" s="16"/>
      <c r="E19" s="16"/>
      <c r="F19" s="16"/>
      <c r="G19" s="17">
        <f>B19*G21</f>
        <v>29096.348059999706</v>
      </c>
      <c r="H19" s="17"/>
      <c r="I19" s="17"/>
      <c r="J19" s="17"/>
      <c r="K19" s="17">
        <f>B19*K21</f>
        <v>29096.348059970904</v>
      </c>
      <c r="L19" s="17"/>
      <c r="M19" s="17"/>
      <c r="N19" s="17"/>
      <c r="O19" s="17">
        <f aca="true" t="shared" si="0" ref="O19">C19+G19+K19</f>
        <v>87289.04417996769</v>
      </c>
    </row>
    <row r="20" spans="1:15" s="4" customFormat="1" ht="2.25" customHeight="1">
      <c r="A20" s="15"/>
      <c r="B20" s="16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17"/>
    </row>
    <row r="21" spans="1:15" s="4" customFormat="1" ht="11.25">
      <c r="A21" s="15"/>
      <c r="B21" s="16"/>
      <c r="C21" s="18">
        <v>0.3333333333333</v>
      </c>
      <c r="D21" s="19"/>
      <c r="E21" s="19"/>
      <c r="F21" s="19"/>
      <c r="G21" s="18">
        <v>0.33333333333333</v>
      </c>
      <c r="H21" s="19"/>
      <c r="I21" s="19"/>
      <c r="J21" s="19"/>
      <c r="K21" s="18">
        <v>0.333333333333</v>
      </c>
      <c r="L21" s="19"/>
      <c r="M21" s="19"/>
      <c r="N21" s="19"/>
      <c r="O21" s="17"/>
    </row>
    <row r="22" spans="1:15" s="4" customFormat="1" ht="11.25">
      <c r="A22" s="15" t="s">
        <v>21</v>
      </c>
      <c r="B22" s="16">
        <f>'[1]Relatório'!$X$47</f>
        <v>1837.9248</v>
      </c>
      <c r="C22" s="16">
        <f>B22*C24</f>
        <v>612.6415999999388</v>
      </c>
      <c r="D22" s="16"/>
      <c r="E22" s="16"/>
      <c r="F22" s="16"/>
      <c r="G22" s="17">
        <f>B22*G24</f>
        <v>612.6415999999939</v>
      </c>
      <c r="H22" s="17"/>
      <c r="I22" s="17"/>
      <c r="J22" s="17"/>
      <c r="K22" s="17">
        <f>B22*K24</f>
        <v>612.6415999993874</v>
      </c>
      <c r="L22" s="17"/>
      <c r="M22" s="17"/>
      <c r="N22" s="17"/>
      <c r="O22" s="17">
        <f aca="true" t="shared" si="1" ref="O22">C22+G22+K22</f>
        <v>1837.92479999932</v>
      </c>
    </row>
    <row r="23" spans="1:15" s="4" customFormat="1" ht="2.25" customHeight="1">
      <c r="A23" s="15"/>
      <c r="B23" s="16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17"/>
    </row>
    <row r="24" spans="1:15" s="4" customFormat="1" ht="11.25">
      <c r="A24" s="15"/>
      <c r="B24" s="16"/>
      <c r="C24" s="18">
        <v>0.3333333333333</v>
      </c>
      <c r="D24" s="19"/>
      <c r="E24" s="19"/>
      <c r="F24" s="19"/>
      <c r="G24" s="18">
        <v>0.33333333333333</v>
      </c>
      <c r="H24" s="19"/>
      <c r="I24" s="19"/>
      <c r="J24" s="19"/>
      <c r="K24" s="18">
        <v>0.333333333333</v>
      </c>
      <c r="L24" s="19"/>
      <c r="M24" s="19"/>
      <c r="N24" s="19"/>
      <c r="O24" s="17"/>
    </row>
    <row r="25" spans="1:15" s="4" customFormat="1" ht="11.25">
      <c r="A25" s="15" t="s">
        <v>22</v>
      </c>
      <c r="B25" s="16">
        <f>'[1]Relatório'!$X$106</f>
        <v>1248844.1549000004</v>
      </c>
      <c r="C25" s="16">
        <f>B25*C27</f>
        <v>249768.8309800001</v>
      </c>
      <c r="D25" s="16"/>
      <c r="E25" s="16"/>
      <c r="F25" s="16"/>
      <c r="G25" s="17">
        <f>B25*G27</f>
        <v>499537.6619600002</v>
      </c>
      <c r="H25" s="17"/>
      <c r="I25" s="17"/>
      <c r="J25" s="17"/>
      <c r="K25" s="17">
        <f>B25*K27</f>
        <v>499537.6619600002</v>
      </c>
      <c r="L25" s="17"/>
      <c r="M25" s="17"/>
      <c r="N25" s="17"/>
      <c r="O25" s="17">
        <f aca="true" t="shared" si="2" ref="O25">C25+G25+K25</f>
        <v>1248844.1549000004</v>
      </c>
    </row>
    <row r="26" spans="1:15" s="4" customFormat="1" ht="2.25" customHeight="1">
      <c r="A26" s="15"/>
      <c r="B26" s="16"/>
      <c r="C26" s="8"/>
      <c r="D26" s="8"/>
      <c r="E26" s="5"/>
      <c r="F26" s="6"/>
      <c r="G26" s="6"/>
      <c r="H26" s="6"/>
      <c r="I26" s="6"/>
      <c r="J26" s="6"/>
      <c r="K26" s="6"/>
      <c r="L26" s="6"/>
      <c r="M26" s="6"/>
      <c r="N26" s="6"/>
      <c r="O26" s="17"/>
    </row>
    <row r="27" spans="1:15" s="4" customFormat="1" ht="11.25">
      <c r="A27" s="15"/>
      <c r="B27" s="16"/>
      <c r="C27" s="18">
        <v>0.2</v>
      </c>
      <c r="D27" s="19"/>
      <c r="E27" s="19"/>
      <c r="F27" s="19"/>
      <c r="G27" s="18">
        <v>0.4</v>
      </c>
      <c r="H27" s="19"/>
      <c r="I27" s="19"/>
      <c r="J27" s="19"/>
      <c r="K27" s="18">
        <v>0.4</v>
      </c>
      <c r="L27" s="19"/>
      <c r="M27" s="19"/>
      <c r="N27" s="19"/>
      <c r="O27" s="17"/>
    </row>
    <row r="28" spans="1:15" s="4" customFormat="1" ht="11.25">
      <c r="A28" s="15" t="s">
        <v>10</v>
      </c>
      <c r="B28" s="16">
        <f>'[1]Relatório'!$X$114</f>
        <v>74547.2</v>
      </c>
      <c r="C28" s="16">
        <f>B28*C30</f>
        <v>0</v>
      </c>
      <c r="D28" s="16"/>
      <c r="E28" s="16"/>
      <c r="F28" s="16"/>
      <c r="G28" s="17">
        <f>B28*G30</f>
        <v>29818.88</v>
      </c>
      <c r="H28" s="17"/>
      <c r="I28" s="17"/>
      <c r="J28" s="17"/>
      <c r="K28" s="17">
        <f>B28*K30</f>
        <v>44728.32</v>
      </c>
      <c r="L28" s="17"/>
      <c r="M28" s="17"/>
      <c r="N28" s="17"/>
      <c r="O28" s="17">
        <f aca="true" t="shared" si="3" ref="O28">C28+G28+K28</f>
        <v>74547.2</v>
      </c>
    </row>
    <row r="29" spans="1:15" s="4" customFormat="1" ht="2.25" customHeight="1">
      <c r="A29" s="15"/>
      <c r="B29" s="16"/>
      <c r="C29" s="8"/>
      <c r="D29" s="8"/>
      <c r="E29" s="8"/>
      <c r="F29" s="7"/>
      <c r="G29" s="7"/>
      <c r="H29" s="7"/>
      <c r="I29" s="6"/>
      <c r="J29" s="6"/>
      <c r="K29" s="6"/>
      <c r="L29" s="6"/>
      <c r="M29" s="6"/>
      <c r="N29" s="6"/>
      <c r="O29" s="17"/>
    </row>
    <row r="30" spans="1:15" ht="12.75">
      <c r="A30" s="15"/>
      <c r="B30" s="16"/>
      <c r="C30" s="18">
        <v>0</v>
      </c>
      <c r="D30" s="19"/>
      <c r="E30" s="19"/>
      <c r="F30" s="19"/>
      <c r="G30" s="18">
        <v>0.4</v>
      </c>
      <c r="H30" s="19"/>
      <c r="I30" s="19"/>
      <c r="J30" s="19"/>
      <c r="K30" s="18">
        <v>0.6</v>
      </c>
      <c r="L30" s="19"/>
      <c r="M30" s="19"/>
      <c r="N30" s="19"/>
      <c r="O30" s="17"/>
    </row>
    <row r="31" spans="1:15" ht="12.75">
      <c r="A31" s="15" t="s">
        <v>24</v>
      </c>
      <c r="B31" s="16">
        <f>'[1]Relatório'!$X$126</f>
        <v>121902.00000000001</v>
      </c>
      <c r="C31" s="16">
        <f>B31*C33</f>
        <v>40633.99999999594</v>
      </c>
      <c r="D31" s="16"/>
      <c r="E31" s="16"/>
      <c r="F31" s="16"/>
      <c r="G31" s="17">
        <f>B31*G33</f>
        <v>40633.9999999996</v>
      </c>
      <c r="H31" s="17"/>
      <c r="I31" s="17"/>
      <c r="J31" s="17"/>
      <c r="K31" s="17">
        <f>B31*K33</f>
        <v>40633.99999995937</v>
      </c>
      <c r="L31" s="17"/>
      <c r="M31" s="17"/>
      <c r="N31" s="17"/>
      <c r="O31" s="17">
        <f aca="true" t="shared" si="4" ref="O31">C31+G31+K31</f>
        <v>121901.99999995492</v>
      </c>
    </row>
    <row r="32" spans="1:15" ht="2.25" customHeight="1">
      <c r="A32" s="15"/>
      <c r="B32" s="16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17"/>
    </row>
    <row r="33" spans="1:15" ht="12.75">
      <c r="A33" s="15"/>
      <c r="B33" s="16"/>
      <c r="C33" s="18">
        <v>0.3333333333333</v>
      </c>
      <c r="D33" s="19"/>
      <c r="E33" s="19"/>
      <c r="F33" s="19"/>
      <c r="G33" s="18">
        <v>0.33333333333333</v>
      </c>
      <c r="H33" s="19"/>
      <c r="I33" s="19"/>
      <c r="J33" s="19"/>
      <c r="K33" s="18">
        <v>0.333333333333</v>
      </c>
      <c r="L33" s="19"/>
      <c r="M33" s="19"/>
      <c r="N33" s="19"/>
      <c r="O33" s="17"/>
    </row>
    <row r="34" spans="1:15" ht="12.75">
      <c r="A34" s="15" t="s">
        <v>23</v>
      </c>
      <c r="B34" s="16">
        <f>'[1]Relatório'!$X$137</f>
        <v>17708.49</v>
      </c>
      <c r="C34" s="16">
        <f>B34*C36</f>
        <v>5902.829999999411</v>
      </c>
      <c r="D34" s="16"/>
      <c r="E34" s="16"/>
      <c r="F34" s="16"/>
      <c r="G34" s="17">
        <f>B34*G36</f>
        <v>5902.829999999941</v>
      </c>
      <c r="H34" s="17"/>
      <c r="I34" s="17"/>
      <c r="J34" s="17"/>
      <c r="K34" s="17">
        <f>B34*K36</f>
        <v>5902.829999994098</v>
      </c>
      <c r="L34" s="17"/>
      <c r="M34" s="17"/>
      <c r="N34" s="17"/>
      <c r="O34" s="17">
        <f aca="true" t="shared" si="5" ref="O34">C34+G34+K34</f>
        <v>17708.48999999345</v>
      </c>
    </row>
    <row r="35" spans="1:15" ht="2.25" customHeight="1">
      <c r="A35" s="15"/>
      <c r="B35" s="16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17"/>
    </row>
    <row r="36" spans="1:15" ht="12.75">
      <c r="A36" s="15"/>
      <c r="B36" s="16"/>
      <c r="C36" s="18">
        <v>0.3333333333333</v>
      </c>
      <c r="D36" s="19"/>
      <c r="E36" s="19"/>
      <c r="F36" s="19"/>
      <c r="G36" s="18">
        <v>0.33333333333333</v>
      </c>
      <c r="H36" s="19"/>
      <c r="I36" s="19"/>
      <c r="J36" s="19"/>
      <c r="K36" s="18">
        <v>0.333333333333</v>
      </c>
      <c r="L36" s="19"/>
      <c r="M36" s="19"/>
      <c r="N36" s="19"/>
      <c r="O36" s="17"/>
    </row>
    <row r="37" spans="1:15" ht="12.75">
      <c r="A37" s="9" t="s">
        <v>25</v>
      </c>
      <c r="B37" s="10">
        <f>SUM(B16:B36)</f>
        <v>1577190.8937800003</v>
      </c>
      <c r="C37" s="24">
        <f>C16+C22+C25+C19+C28+C31+C34</f>
        <v>343558.10656999244</v>
      </c>
      <c r="D37" s="24"/>
      <c r="E37" s="24"/>
      <c r="F37" s="24"/>
      <c r="G37" s="24">
        <f aca="true" t="shared" si="6" ref="G37">G16+G22+G25+G19+G28+G31+G34</f>
        <v>605602.3616199995</v>
      </c>
      <c r="H37" s="24"/>
      <c r="I37" s="24"/>
      <c r="J37" s="24"/>
      <c r="K37" s="24">
        <f aca="true" t="shared" si="7" ref="K37">K16+K22+K25+K19+K28+K31+K34</f>
        <v>628030.425589924</v>
      </c>
      <c r="L37" s="24"/>
      <c r="M37" s="24"/>
      <c r="N37" s="24"/>
      <c r="O37" s="10">
        <f>SUM(O16:O36)</f>
        <v>1577190.8937799158</v>
      </c>
    </row>
    <row r="38" spans="1:15" ht="12.75">
      <c r="A38" s="9" t="s">
        <v>26</v>
      </c>
      <c r="B38" s="10">
        <f>B37*1.2409</f>
        <v>1957136.1800916023</v>
      </c>
      <c r="C38" s="24">
        <f aca="true" t="shared" si="8" ref="C38:O38">C37*1.2409</f>
        <v>426321.25444270356</v>
      </c>
      <c r="D38" s="24"/>
      <c r="E38" s="24"/>
      <c r="F38" s="24"/>
      <c r="G38" s="24">
        <f t="shared" si="8"/>
        <v>751491.9705342574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779322.9551145366</v>
      </c>
      <c r="L38" s="24"/>
      <c r="M38" s="24"/>
      <c r="N38" s="24"/>
      <c r="O38" s="10">
        <f t="shared" si="8"/>
        <v>1957136.1800914973</v>
      </c>
    </row>
    <row r="39" spans="1:15" ht="12.75">
      <c r="A39" s="26" t="s">
        <v>27</v>
      </c>
      <c r="B39" s="26"/>
      <c r="C39" s="25">
        <f>C38/B38</f>
        <v>0.21782912133521026</v>
      </c>
      <c r="D39" s="25"/>
      <c r="E39" s="25"/>
      <c r="F39" s="25"/>
      <c r="G39" s="25">
        <f>G38/B38</f>
        <v>0.3839753095255152</v>
      </c>
      <c r="H39" s="25"/>
      <c r="I39" s="25"/>
      <c r="J39" s="25"/>
      <c r="K39" s="25">
        <f>K38/B38</f>
        <v>0.39819556913922105</v>
      </c>
      <c r="L39" s="25"/>
      <c r="M39" s="25"/>
      <c r="N39" s="25"/>
      <c r="O39" s="11">
        <f>O38/B38</f>
        <v>0.9999999999999464</v>
      </c>
    </row>
    <row r="40" spans="1:15" ht="12.75">
      <c r="A40" s="26" t="s">
        <v>28</v>
      </c>
      <c r="B40" s="26"/>
      <c r="C40" s="24">
        <f>C38</f>
        <v>426321.25444270356</v>
      </c>
      <c r="D40" s="27"/>
      <c r="E40" s="27"/>
      <c r="F40" s="27"/>
      <c r="G40" s="24">
        <f>G38+C38</f>
        <v>1177813.224976961</v>
      </c>
      <c r="H40" s="27"/>
      <c r="I40" s="27"/>
      <c r="J40" s="27"/>
      <c r="K40" s="24">
        <f>K38+G40</f>
        <v>1957136.1800914975</v>
      </c>
      <c r="L40" s="27"/>
      <c r="M40" s="27"/>
      <c r="N40" s="27"/>
      <c r="O40" s="14"/>
    </row>
    <row r="41" spans="1:15" ht="12.75">
      <c r="A41" s="26" t="s">
        <v>29</v>
      </c>
      <c r="B41" s="26"/>
      <c r="C41" s="25">
        <f>C40/B38</f>
        <v>0.21782912133521026</v>
      </c>
      <c r="D41" s="25"/>
      <c r="E41" s="25"/>
      <c r="F41" s="25"/>
      <c r="G41" s="18">
        <f>G40/B38</f>
        <v>0.6018044308607254</v>
      </c>
      <c r="H41" s="19"/>
      <c r="I41" s="19"/>
      <c r="J41" s="19"/>
      <c r="K41" s="18">
        <f>K40/B38</f>
        <v>0.9999999999999465</v>
      </c>
      <c r="L41" s="19"/>
      <c r="M41" s="19"/>
      <c r="N41" s="19"/>
      <c r="O41" s="14"/>
    </row>
    <row r="44" spans="2:7" ht="15" customHeight="1">
      <c r="B44" s="31" t="s">
        <v>30</v>
      </c>
      <c r="C44" s="31"/>
      <c r="D44" s="31"/>
      <c r="E44" s="31"/>
      <c r="F44" s="31"/>
      <c r="G44" s="31"/>
    </row>
    <row r="45" spans="2:7" ht="15" customHeight="1">
      <c r="B45" s="13" t="s">
        <v>31</v>
      </c>
      <c r="C45" s="13"/>
      <c r="D45" s="13"/>
      <c r="E45" s="13"/>
      <c r="F45" s="13"/>
      <c r="G45" s="13"/>
    </row>
    <row r="46" spans="2:7" ht="15">
      <c r="B46" s="13" t="s">
        <v>32</v>
      </c>
      <c r="C46" s="13"/>
      <c r="D46" s="13"/>
      <c r="E46" s="13"/>
      <c r="F46" s="13"/>
      <c r="G46" s="13"/>
    </row>
    <row r="47" ht="30" customHeight="1"/>
  </sheetData>
  <mergeCells count="102">
    <mergeCell ref="B44:G44"/>
    <mergeCell ref="B45:G45"/>
    <mergeCell ref="B1:O1"/>
    <mergeCell ref="B7:O7"/>
    <mergeCell ref="B46:G46"/>
    <mergeCell ref="A39:B39"/>
    <mergeCell ref="C40:F40"/>
    <mergeCell ref="G40:J40"/>
    <mergeCell ref="K40:N40"/>
    <mergeCell ref="C41:F41"/>
    <mergeCell ref="G41:J41"/>
    <mergeCell ref="K41:N41"/>
    <mergeCell ref="A40:B40"/>
    <mergeCell ref="A41:B41"/>
    <mergeCell ref="C37:F37"/>
    <mergeCell ref="G37:J37"/>
    <mergeCell ref="K37:N37"/>
    <mergeCell ref="C38:F38"/>
    <mergeCell ref="G38:J38"/>
    <mergeCell ref="K38:N38"/>
    <mergeCell ref="C39:F39"/>
    <mergeCell ref="G39:J39"/>
    <mergeCell ref="K39:N39"/>
    <mergeCell ref="A31:A33"/>
    <mergeCell ref="A34:A36"/>
    <mergeCell ref="B34:B36"/>
    <mergeCell ref="C34:F34"/>
    <mergeCell ref="G34:J34"/>
    <mergeCell ref="K34:N34"/>
    <mergeCell ref="O34:O36"/>
    <mergeCell ref="C36:F36"/>
    <mergeCell ref="G36:J36"/>
    <mergeCell ref="K36:N36"/>
    <mergeCell ref="B31:B33"/>
    <mergeCell ref="C31:F31"/>
    <mergeCell ref="G31:J31"/>
    <mergeCell ref="K31:N31"/>
    <mergeCell ref="O31:O33"/>
    <mergeCell ref="C33:F33"/>
    <mergeCell ref="G33:J33"/>
    <mergeCell ref="K33:N33"/>
    <mergeCell ref="C28:F28"/>
    <mergeCell ref="G28:J28"/>
    <mergeCell ref="K28:N28"/>
    <mergeCell ref="O28:O30"/>
    <mergeCell ref="C30:F30"/>
    <mergeCell ref="G30:J30"/>
    <mergeCell ref="K30:N30"/>
    <mergeCell ref="O22:O24"/>
    <mergeCell ref="C24:F24"/>
    <mergeCell ref="G24:J24"/>
    <mergeCell ref="K24:N24"/>
    <mergeCell ref="C25:F25"/>
    <mergeCell ref="G25:J25"/>
    <mergeCell ref="K25:N25"/>
    <mergeCell ref="O25:O27"/>
    <mergeCell ref="C27:F27"/>
    <mergeCell ref="G27:J27"/>
    <mergeCell ref="K27:N27"/>
    <mergeCell ref="A14:A15"/>
    <mergeCell ref="B14:B15"/>
    <mergeCell ref="O14:O15"/>
    <mergeCell ref="C14:F14"/>
    <mergeCell ref="C15:F15"/>
    <mergeCell ref="G14:J14"/>
    <mergeCell ref="K14:N14"/>
    <mergeCell ref="G15:J15"/>
    <mergeCell ref="K15:N15"/>
    <mergeCell ref="K22:N22"/>
    <mergeCell ref="B8:O8"/>
    <mergeCell ref="B9:O9"/>
    <mergeCell ref="B10:O10"/>
    <mergeCell ref="B11:O11"/>
    <mergeCell ref="B12:O12"/>
    <mergeCell ref="A13:O13"/>
    <mergeCell ref="C16:F16"/>
    <mergeCell ref="G16:J16"/>
    <mergeCell ref="K16:N16"/>
    <mergeCell ref="O16:O18"/>
    <mergeCell ref="C18:F18"/>
    <mergeCell ref="G18:J18"/>
    <mergeCell ref="K18:N18"/>
    <mergeCell ref="O40:O41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C19:F19"/>
    <mergeCell ref="G19:J19"/>
    <mergeCell ref="K19:N19"/>
    <mergeCell ref="O19:O21"/>
    <mergeCell ref="C21:F21"/>
    <mergeCell ref="G21:J21"/>
    <mergeCell ref="K21:N21"/>
    <mergeCell ref="C22:F22"/>
    <mergeCell ref="G22:J22"/>
  </mergeCells>
  <printOptions/>
  <pageMargins left="1.7716535433070868" right="0.984251968503937" top="0.7874015748031497" bottom="0.7874015748031497" header="0.5118110236220472" footer="0.5118110236220472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Mendonça de Carvalho</dc:creator>
  <cp:keywords/>
  <dc:description/>
  <cp:lastModifiedBy>Rodrigo Mendonça de Carvalho</cp:lastModifiedBy>
  <cp:lastPrinted>2013-09-03T19:30:19Z</cp:lastPrinted>
  <dcterms:created xsi:type="dcterms:W3CDTF">2013-08-30T14:38:32Z</dcterms:created>
  <dcterms:modified xsi:type="dcterms:W3CDTF">2013-09-03T19:32:59Z</dcterms:modified>
  <cp:category/>
  <cp:version/>
  <cp:contentType/>
  <cp:contentStatus/>
</cp:coreProperties>
</file>