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hidePivotFieldList="1"/>
  <mc:AlternateContent xmlns:mc="http://schemas.openxmlformats.org/markup-compatibility/2006">
    <mc:Choice Requires="x15">
      <x15ac:absPath xmlns:x15ac="http://schemas.microsoft.com/office/spreadsheetml/2010/11/ac" url="C:\Users\rayslla.quintanilha\Documents\PROJETO SERVIDÃO\"/>
    </mc:Choice>
  </mc:AlternateContent>
  <xr:revisionPtr revIDLastSave="0" documentId="13_ncr:1_{D8B6EBEB-C63D-4B8A-9B69-63CD23FEC2F3}" xr6:coauthVersionLast="47" xr6:coauthVersionMax="47" xr10:uidLastSave="{00000000-0000-0000-0000-000000000000}"/>
  <bookViews>
    <workbookView xWindow="-28920" yWindow="-3045" windowWidth="29040" windowHeight="15720" xr2:uid="{00000000-000D-0000-FFFF-FFFF00000000}"/>
  </bookViews>
  <sheets>
    <sheet name="APRESENTAÇÃO" sheetId="3" r:id="rId1"/>
    <sheet name="LIMITAÇÃO" sheetId="5" r:id="rId2"/>
    <sheet name="LIMITAÇÃO DE CULTURAS" sheetId="6" r:id="rId3"/>
    <sheet name="RISCOS COMPLEMENTARES" sheetId="7" r:id="rId4"/>
    <sheet name="ÁREA ATINGIDA" sheetId="8" r:id="rId5"/>
    <sheet name="RECUPERAÇÃO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9" l="1"/>
  <c r="I15" i="9"/>
  <c r="I14" i="8"/>
  <c r="I15" i="8"/>
  <c r="I14" i="7"/>
  <c r="I15" i="7"/>
  <c r="I14" i="6"/>
  <c r="I15" i="6"/>
  <c r="I14" i="5"/>
  <c r="I15" i="5"/>
  <c r="S37" i="3"/>
  <c r="F7" i="9"/>
  <c r="E7" i="9"/>
  <c r="D7" i="9"/>
  <c r="F6" i="9"/>
  <c r="E6" i="9"/>
  <c r="D6" i="9"/>
  <c r="F5" i="9"/>
  <c r="E5" i="9"/>
  <c r="E8" i="9" s="1"/>
  <c r="E15" i="9" s="1"/>
  <c r="D5" i="9"/>
  <c r="F7" i="8"/>
  <c r="E7" i="8"/>
  <c r="D7" i="8"/>
  <c r="F6" i="8"/>
  <c r="E6" i="8"/>
  <c r="D6" i="8"/>
  <c r="F5" i="8"/>
  <c r="E5" i="8"/>
  <c r="D5" i="8"/>
  <c r="F7" i="7"/>
  <c r="E7" i="7"/>
  <c r="D7" i="7"/>
  <c r="F6" i="7"/>
  <c r="E6" i="7"/>
  <c r="D6" i="7"/>
  <c r="F5" i="7"/>
  <c r="E5" i="7"/>
  <c r="D5" i="7"/>
  <c r="F7" i="6"/>
  <c r="E7" i="6"/>
  <c r="D7" i="6"/>
  <c r="F6" i="6"/>
  <c r="E6" i="6"/>
  <c r="D6" i="6"/>
  <c r="F5" i="6"/>
  <c r="E5" i="6"/>
  <c r="D5" i="6"/>
  <c r="F7" i="5"/>
  <c r="E7" i="5"/>
  <c r="D7" i="5"/>
  <c r="F6" i="5"/>
  <c r="E6" i="5"/>
  <c r="D6" i="5"/>
  <c r="F5" i="5"/>
  <c r="E5" i="5"/>
  <c r="D5" i="5"/>
  <c r="D8" i="6" l="1"/>
  <c r="D15" i="6" s="1"/>
  <c r="E8" i="6"/>
  <c r="E15" i="6" s="1"/>
  <c r="D14" i="6"/>
  <c r="F8" i="7"/>
  <c r="F15" i="7" s="1"/>
  <c r="E8" i="7"/>
  <c r="E15" i="7" s="1"/>
  <c r="E8" i="8"/>
  <c r="E15" i="8" s="1"/>
  <c r="F8" i="8"/>
  <c r="F14" i="8" s="1"/>
  <c r="F8" i="9"/>
  <c r="F15" i="9" s="1"/>
  <c r="F14" i="9"/>
  <c r="E8" i="5"/>
  <c r="E15" i="5" s="1"/>
  <c r="E14" i="9"/>
  <c r="D8" i="9"/>
  <c r="D15" i="9" s="1"/>
  <c r="E13" i="9"/>
  <c r="D8" i="8"/>
  <c r="D15" i="8" s="1"/>
  <c r="D8" i="7"/>
  <c r="D15" i="7" s="1"/>
  <c r="F8" i="6"/>
  <c r="F14" i="6" s="1"/>
  <c r="D8" i="5"/>
  <c r="F8" i="5"/>
  <c r="F15" i="5" s="1"/>
  <c r="R5" i="3"/>
  <c r="S5" i="3"/>
  <c r="T5" i="3"/>
  <c r="U5" i="3"/>
  <c r="V5" i="3"/>
  <c r="R6" i="3"/>
  <c r="S6" i="3"/>
  <c r="T6" i="3"/>
  <c r="U6" i="3"/>
  <c r="V6" i="3"/>
  <c r="R7" i="3"/>
  <c r="S7" i="3"/>
  <c r="T7" i="3"/>
  <c r="U7" i="3"/>
  <c r="V7" i="3"/>
  <c r="R8" i="3"/>
  <c r="S8" i="3"/>
  <c r="T8" i="3"/>
  <c r="U8" i="3"/>
  <c r="V8" i="3"/>
  <c r="R9" i="3"/>
  <c r="S9" i="3"/>
  <c r="T9" i="3"/>
  <c r="U9" i="3"/>
  <c r="V9" i="3"/>
  <c r="D15" i="5" l="1"/>
  <c r="D13" i="5"/>
  <c r="D13" i="6"/>
  <c r="E13" i="6"/>
  <c r="E14" i="6"/>
  <c r="G14" i="6" s="1"/>
  <c r="H14" i="6" s="1"/>
  <c r="G15" i="7"/>
  <c r="H15" i="7" s="1"/>
  <c r="F13" i="7"/>
  <c r="F14" i="7"/>
  <c r="E14" i="7"/>
  <c r="E13" i="7"/>
  <c r="E13" i="8"/>
  <c r="D13" i="8"/>
  <c r="E14" i="8"/>
  <c r="D14" i="8"/>
  <c r="F15" i="8"/>
  <c r="G15" i="8" s="1"/>
  <c r="H15" i="8" s="1"/>
  <c r="V27" i="3" s="1"/>
  <c r="F13" i="8"/>
  <c r="G15" i="9"/>
  <c r="H15" i="9" s="1"/>
  <c r="F13" i="9"/>
  <c r="E13" i="5"/>
  <c r="E14" i="5"/>
  <c r="G15" i="5"/>
  <c r="H15" i="5" s="1"/>
  <c r="D14" i="9"/>
  <c r="G14" i="9" s="1"/>
  <c r="H14" i="9" s="1"/>
  <c r="U29" i="3" s="1"/>
  <c r="D13" i="9"/>
  <c r="D14" i="7"/>
  <c r="D13" i="7"/>
  <c r="F15" i="6"/>
  <c r="G15" i="6" s="1"/>
  <c r="H15" i="6" s="1"/>
  <c r="V23" i="3" s="1"/>
  <c r="F13" i="6"/>
  <c r="D14" i="5"/>
  <c r="F14" i="5"/>
  <c r="F13" i="5"/>
  <c r="U10" i="3"/>
  <c r="U16" i="3" s="1"/>
  <c r="T10" i="3"/>
  <c r="T17" i="3" s="1"/>
  <c r="V10" i="3"/>
  <c r="V15" i="3" s="1"/>
  <c r="R10" i="3"/>
  <c r="R16" i="3" s="1"/>
  <c r="S10" i="3"/>
  <c r="S17" i="3" s="1"/>
  <c r="E22" i="6" l="1"/>
  <c r="U23" i="3"/>
  <c r="F22" i="5"/>
  <c r="V21" i="3"/>
  <c r="F23" i="7"/>
  <c r="V25" i="3"/>
  <c r="F22" i="9"/>
  <c r="V29" i="3"/>
  <c r="G13" i="6"/>
  <c r="H13" i="6" s="1"/>
  <c r="E21" i="6"/>
  <c r="E23" i="6"/>
  <c r="F22" i="7"/>
  <c r="F21" i="7"/>
  <c r="G14" i="7"/>
  <c r="H14" i="7" s="1"/>
  <c r="G13" i="7"/>
  <c r="H13" i="7" s="1"/>
  <c r="G14" i="8"/>
  <c r="H14" i="8" s="1"/>
  <c r="U27" i="3" s="1"/>
  <c r="G13" i="8"/>
  <c r="H13" i="8" s="1"/>
  <c r="F23" i="9"/>
  <c r="G13" i="9"/>
  <c r="H13" i="9" s="1"/>
  <c r="F21" i="9"/>
  <c r="G13" i="5"/>
  <c r="H13" i="5" s="1"/>
  <c r="F23" i="5"/>
  <c r="F21" i="5"/>
  <c r="G14" i="5"/>
  <c r="H14" i="5" s="1"/>
  <c r="E22" i="9"/>
  <c r="E23" i="9"/>
  <c r="E21" i="9"/>
  <c r="E22" i="8"/>
  <c r="E21" i="8"/>
  <c r="E23" i="8"/>
  <c r="F22" i="8"/>
  <c r="F21" i="8"/>
  <c r="F23" i="8"/>
  <c r="F21" i="6"/>
  <c r="F22" i="6"/>
  <c r="F23" i="6"/>
  <c r="S16" i="3"/>
  <c r="U15" i="3"/>
  <c r="V17" i="3"/>
  <c r="T13" i="3"/>
  <c r="T14" i="3"/>
  <c r="T15" i="3"/>
  <c r="T16" i="3"/>
  <c r="U13" i="3"/>
  <c r="U17" i="3"/>
  <c r="U14" i="3"/>
  <c r="R14" i="3"/>
  <c r="S13" i="3"/>
  <c r="S14" i="3"/>
  <c r="R17" i="3"/>
  <c r="R13" i="3"/>
  <c r="R15" i="3"/>
  <c r="V16" i="3"/>
  <c r="V13" i="3"/>
  <c r="V14" i="3"/>
  <c r="S15" i="3"/>
  <c r="D22" i="6" l="1"/>
  <c r="T23" i="3"/>
  <c r="I13" i="9"/>
  <c r="J15" i="9" s="1"/>
  <c r="T29" i="3"/>
  <c r="E23" i="5"/>
  <c r="U21" i="3"/>
  <c r="D21" i="5"/>
  <c r="T21" i="3"/>
  <c r="I13" i="8"/>
  <c r="J14" i="8" s="1"/>
  <c r="T27" i="3"/>
  <c r="D23" i="7"/>
  <c r="G23" i="7" s="1"/>
  <c r="H23" i="7" s="1"/>
  <c r="T25" i="3"/>
  <c r="E22" i="7"/>
  <c r="U25" i="3"/>
  <c r="I13" i="6"/>
  <c r="J14" i="6" s="1"/>
  <c r="D23" i="6"/>
  <c r="G23" i="6" s="1"/>
  <c r="H23" i="6" s="1"/>
  <c r="D21" i="6"/>
  <c r="G21" i="6" s="1"/>
  <c r="H21" i="6" s="1"/>
  <c r="E21" i="7"/>
  <c r="E23" i="7"/>
  <c r="D22" i="7"/>
  <c r="G22" i="7" s="1"/>
  <c r="H22" i="7" s="1"/>
  <c r="D21" i="7"/>
  <c r="I13" i="7"/>
  <c r="J13" i="7" s="1"/>
  <c r="J13" i="8"/>
  <c r="J15" i="8"/>
  <c r="D21" i="8"/>
  <c r="D23" i="8"/>
  <c r="D22" i="8"/>
  <c r="D21" i="9"/>
  <c r="G21" i="9" s="1"/>
  <c r="H21" i="9" s="1"/>
  <c r="D23" i="9"/>
  <c r="G23" i="9" s="1"/>
  <c r="H23" i="9" s="1"/>
  <c r="D22" i="9"/>
  <c r="G22" i="9" s="1"/>
  <c r="H22" i="9" s="1"/>
  <c r="D22" i="5"/>
  <c r="D23" i="5"/>
  <c r="G23" i="5" s="1"/>
  <c r="H23" i="5" s="1"/>
  <c r="I13" i="5"/>
  <c r="J15" i="5" s="1"/>
  <c r="E22" i="5"/>
  <c r="E21" i="5"/>
  <c r="G21" i="5" s="1"/>
  <c r="H21" i="5" s="1"/>
  <c r="G22" i="8"/>
  <c r="H22" i="8" s="1"/>
  <c r="G23" i="8"/>
  <c r="H23" i="8" s="1"/>
  <c r="G21" i="8"/>
  <c r="H21" i="8" s="1"/>
  <c r="G22" i="6"/>
  <c r="H22" i="6" s="1"/>
  <c r="W16" i="3"/>
  <c r="X16" i="3" s="1"/>
  <c r="W14" i="3"/>
  <c r="X14" i="3" s="1"/>
  <c r="W17" i="3"/>
  <c r="X17" i="3" s="1"/>
  <c r="W15" i="3"/>
  <c r="X15" i="3" s="1"/>
  <c r="W13" i="3"/>
  <c r="X13" i="3" s="1"/>
  <c r="Z15" i="3" l="1"/>
  <c r="Y15" i="3"/>
  <c r="Z17" i="3"/>
  <c r="Y17" i="3"/>
  <c r="Z14" i="3"/>
  <c r="Y14" i="3"/>
  <c r="Z16" i="3"/>
  <c r="Y16" i="3"/>
  <c r="J13" i="9"/>
  <c r="AE281" i="3"/>
  <c r="AE268" i="3"/>
  <c r="AE250" i="3"/>
  <c r="AE232" i="3"/>
  <c r="AE214" i="3"/>
  <c r="AE258" i="3"/>
  <c r="AE207" i="3"/>
  <c r="AE169" i="3"/>
  <c r="AE153" i="3"/>
  <c r="AE145" i="3"/>
  <c r="AE196" i="3"/>
  <c r="AE184" i="3"/>
  <c r="AE129" i="3"/>
  <c r="AE134" i="3"/>
  <c r="AE113" i="3"/>
  <c r="AE97" i="3"/>
  <c r="AE90" i="3"/>
  <c r="AE76" i="3"/>
  <c r="AE65" i="3"/>
  <c r="AE53" i="3"/>
  <c r="AE41" i="3"/>
  <c r="AE280" i="3"/>
  <c r="AE266" i="3"/>
  <c r="AE248" i="3"/>
  <c r="AE230" i="3"/>
  <c r="AE212" i="3"/>
  <c r="AE252" i="3"/>
  <c r="AE204" i="3"/>
  <c r="AE168" i="3"/>
  <c r="AE152" i="3"/>
  <c r="AE144" i="3"/>
  <c r="AE195" i="3"/>
  <c r="AE183" i="3"/>
  <c r="AE128" i="3"/>
  <c r="AE133" i="3"/>
  <c r="AE112" i="3"/>
  <c r="AE99" i="3"/>
  <c r="AE89" i="3"/>
  <c r="AE78" i="3"/>
  <c r="AE64" i="3"/>
  <c r="AE40" i="3"/>
  <c r="AE279" i="3"/>
  <c r="AE265" i="3"/>
  <c r="AE247" i="3"/>
  <c r="AE229" i="3"/>
  <c r="AE211" i="3"/>
  <c r="AE249" i="3"/>
  <c r="AE264" i="3"/>
  <c r="AE167" i="3"/>
  <c r="AE151" i="3"/>
  <c r="AE143" i="3"/>
  <c r="AE194" i="3"/>
  <c r="AE182" i="3"/>
  <c r="AE127" i="3"/>
  <c r="AE131" i="3"/>
  <c r="AE111" i="3"/>
  <c r="AE98" i="3"/>
  <c r="AE88" i="3"/>
  <c r="AE75" i="3"/>
  <c r="AE63" i="3"/>
  <c r="AE51" i="3"/>
  <c r="AE39" i="3"/>
  <c r="AE278" i="3"/>
  <c r="AE263" i="3"/>
  <c r="AE245" i="3"/>
  <c r="AE227" i="3"/>
  <c r="AE209" i="3"/>
  <c r="AE246" i="3"/>
  <c r="AE237" i="3"/>
  <c r="AE166" i="3"/>
  <c r="AE150" i="3"/>
  <c r="AE142" i="3"/>
  <c r="AE193" i="3"/>
  <c r="AE181" i="3"/>
  <c r="AE126" i="3"/>
  <c r="AE130" i="3"/>
  <c r="AE110" i="3"/>
  <c r="AE101" i="3"/>
  <c r="AE87" i="3"/>
  <c r="AE74" i="3"/>
  <c r="AE62" i="3"/>
  <c r="AE50" i="3"/>
  <c r="AE262" i="3"/>
  <c r="AE219" i="3"/>
  <c r="AE52" i="3"/>
  <c r="AE277" i="3"/>
  <c r="AE244" i="3"/>
  <c r="AE226" i="3"/>
  <c r="AE208" i="3"/>
  <c r="AE243" i="3"/>
  <c r="AE164" i="3"/>
  <c r="AE141" i="3"/>
  <c r="AE192" i="3"/>
  <c r="AE180" i="3"/>
  <c r="AE125" i="3"/>
  <c r="AE132" i="3"/>
  <c r="AE109" i="3"/>
  <c r="AE100" i="3"/>
  <c r="AE86" i="3"/>
  <c r="AE73" i="3"/>
  <c r="AE61" i="3"/>
  <c r="AE49" i="3"/>
  <c r="AE276" i="3"/>
  <c r="AE260" i="3"/>
  <c r="AE242" i="3"/>
  <c r="AE224" i="3"/>
  <c r="AE206" i="3"/>
  <c r="AE240" i="3"/>
  <c r="AE210" i="3"/>
  <c r="AE163" i="3"/>
  <c r="AE148" i="3"/>
  <c r="AE140" i="3"/>
  <c r="AE191" i="3"/>
  <c r="AE179" i="3"/>
  <c r="AE124" i="3"/>
  <c r="AE120" i="3"/>
  <c r="AE108" i="3"/>
  <c r="AE96" i="3"/>
  <c r="AE85" i="3"/>
  <c r="AE72" i="3"/>
  <c r="AE60" i="3"/>
  <c r="AE48" i="3"/>
  <c r="AE275" i="3"/>
  <c r="AE259" i="3"/>
  <c r="AE241" i="3"/>
  <c r="AE223" i="3"/>
  <c r="AE205" i="3"/>
  <c r="AE234" i="3"/>
  <c r="AE255" i="3"/>
  <c r="AE161" i="3"/>
  <c r="AE171" i="3"/>
  <c r="AE139" i="3"/>
  <c r="AE190" i="3"/>
  <c r="AE178" i="3"/>
  <c r="AE123" i="3"/>
  <c r="AE119" i="3"/>
  <c r="AE107" i="3"/>
  <c r="AE95" i="3"/>
  <c r="AE84" i="3"/>
  <c r="AE71" i="3"/>
  <c r="AE59" i="3"/>
  <c r="AE47" i="3"/>
  <c r="AE274" i="3"/>
  <c r="AE257" i="3"/>
  <c r="AE239" i="3"/>
  <c r="AE221" i="3"/>
  <c r="AE203" i="3"/>
  <c r="AE231" i="3"/>
  <c r="AE228" i="3"/>
  <c r="AE160" i="3"/>
  <c r="AE162" i="3"/>
  <c r="AE138" i="3"/>
  <c r="AE189" i="3"/>
  <c r="AE177" i="3"/>
  <c r="AE122" i="3"/>
  <c r="AE118" i="3"/>
  <c r="AE106" i="3"/>
  <c r="AE94" i="3"/>
  <c r="AE82" i="3"/>
  <c r="AE70" i="3"/>
  <c r="AE58" i="3"/>
  <c r="AE46" i="3"/>
  <c r="AE273" i="3"/>
  <c r="AE256" i="3"/>
  <c r="AE238" i="3"/>
  <c r="AE220" i="3"/>
  <c r="AE202" i="3"/>
  <c r="AE225" i="3"/>
  <c r="AE201" i="3"/>
  <c r="AE159" i="3"/>
  <c r="AE200" i="3"/>
  <c r="AE188" i="3"/>
  <c r="AE176" i="3"/>
  <c r="AE121" i="3"/>
  <c r="AE117" i="3"/>
  <c r="AE104" i="3"/>
  <c r="AE93" i="3"/>
  <c r="AE81" i="3"/>
  <c r="AE69" i="3"/>
  <c r="AE57" i="3"/>
  <c r="AE45" i="3"/>
  <c r="AE272" i="3"/>
  <c r="AE254" i="3"/>
  <c r="AE236" i="3"/>
  <c r="AE218" i="3"/>
  <c r="AE270" i="3"/>
  <c r="AE222" i="3"/>
  <c r="AE173" i="3"/>
  <c r="AE157" i="3"/>
  <c r="AE165" i="3"/>
  <c r="AE199" i="3"/>
  <c r="AE187" i="3"/>
  <c r="AE175" i="3"/>
  <c r="AE137" i="3"/>
  <c r="AE116" i="3"/>
  <c r="AE103" i="3"/>
  <c r="AE83" i="3"/>
  <c r="AE80" i="3"/>
  <c r="AE68" i="3"/>
  <c r="AE56" i="3"/>
  <c r="AE44" i="3"/>
  <c r="AE271" i="3"/>
  <c r="AE217" i="3"/>
  <c r="AE267" i="3"/>
  <c r="AE216" i="3"/>
  <c r="AE172" i="3"/>
  <c r="AE155" i="3"/>
  <c r="AE156" i="3"/>
  <c r="AE198" i="3"/>
  <c r="AE186" i="3"/>
  <c r="AE174" i="3"/>
  <c r="AE136" i="3"/>
  <c r="AE115" i="3"/>
  <c r="AE105" i="3"/>
  <c r="AE92" i="3"/>
  <c r="AE79" i="3"/>
  <c r="AE66" i="3"/>
  <c r="AE43" i="3"/>
  <c r="AE269" i="3"/>
  <c r="AE251" i="3"/>
  <c r="AE233" i="3"/>
  <c r="AE215" i="3"/>
  <c r="AE261" i="3"/>
  <c r="AE213" i="3"/>
  <c r="AE170" i="3"/>
  <c r="AE154" i="3"/>
  <c r="AE197" i="3"/>
  <c r="AE185" i="3"/>
  <c r="AE147" i="3"/>
  <c r="AE135" i="3"/>
  <c r="AE102" i="3"/>
  <c r="AE91" i="3"/>
  <c r="AE77" i="3"/>
  <c r="AE54" i="3"/>
  <c r="AE42" i="3"/>
  <c r="AE235" i="3"/>
  <c r="AE253" i="3"/>
  <c r="AE55" i="3"/>
  <c r="AE146" i="3"/>
  <c r="AE114" i="3"/>
  <c r="AE67" i="3"/>
  <c r="AE158" i="3"/>
  <c r="AE149" i="3"/>
  <c r="J14" i="9"/>
  <c r="Y13" i="3"/>
  <c r="Z13" i="3"/>
  <c r="J13" i="6"/>
  <c r="J15" i="6"/>
  <c r="H24" i="6"/>
  <c r="H25" i="6" s="1"/>
  <c r="H27" i="6" s="1"/>
  <c r="G21" i="7"/>
  <c r="H21" i="7" s="1"/>
  <c r="H24" i="7" s="1"/>
  <c r="H25" i="7" s="1"/>
  <c r="H27" i="7" s="1"/>
  <c r="J15" i="7"/>
  <c r="J14" i="7"/>
  <c r="J13" i="5"/>
  <c r="J14" i="5"/>
  <c r="G22" i="5"/>
  <c r="H22" i="5" s="1"/>
  <c r="H24" i="5" s="1"/>
  <c r="H25" i="5" s="1"/>
  <c r="H27" i="5" s="1"/>
  <c r="H24" i="9"/>
  <c r="H25" i="9" s="1"/>
  <c r="H27" i="9" s="1"/>
  <c r="H24" i="8"/>
  <c r="H25" i="8" s="1"/>
  <c r="H27" i="8" s="1"/>
</calcChain>
</file>

<file path=xl/sharedStrings.xml><?xml version="1.0" encoding="utf-8"?>
<sst xmlns="http://schemas.openxmlformats.org/spreadsheetml/2006/main" count="1426" uniqueCount="46">
  <si>
    <t>Normalização da Matriz</t>
  </si>
  <si>
    <t>Prioridades</t>
  </si>
  <si>
    <t>TERRA</t>
  </si>
  <si>
    <t>FATOR DE PREÇO</t>
  </si>
  <si>
    <t>DIF</t>
  </si>
  <si>
    <t>ANÁLISE PAR A PAR</t>
  </si>
  <si>
    <t>SOMA</t>
  </si>
  <si>
    <t>Análise de Consistência</t>
  </si>
  <si>
    <r>
      <rPr>
        <b/>
        <sz val="11"/>
        <color theme="1"/>
        <rFont val="Calibri"/>
        <family val="2"/>
      </rPr>
      <t>ʎ</t>
    </r>
    <r>
      <rPr>
        <b/>
        <sz val="11"/>
        <color theme="1"/>
        <rFont val="Calibri"/>
        <family val="2"/>
        <scheme val="minor"/>
      </rPr>
      <t>Max</t>
    </r>
  </si>
  <si>
    <t>CI</t>
  </si>
  <si>
    <t>IR</t>
  </si>
  <si>
    <t>CR</t>
  </si>
  <si>
    <t>LIMITAÇÃO DE CULTURAS</t>
  </si>
  <si>
    <t>ÁREA ATINGIDA</t>
  </si>
  <si>
    <t>RISCOS COMPLEMENTARES</t>
  </si>
  <si>
    <t>TOTAL</t>
  </si>
  <si>
    <t>PARCIAL</t>
  </si>
  <si>
    <t>NULA</t>
  </si>
  <si>
    <t>&gt; 50%</t>
  </si>
  <si>
    <t>ATÉ 10%</t>
  </si>
  <si>
    <t>11% ATÉ 50%</t>
  </si>
  <si>
    <t>FATOR DE DEPRECIAÇÃO</t>
  </si>
  <si>
    <t>ÍNDICE DEPRECIATIVO</t>
  </si>
  <si>
    <t>11% ATE 50%</t>
  </si>
  <si>
    <t>ATE 10%</t>
  </si>
  <si>
    <t>.</t>
  </si>
  <si>
    <t>11% até 50%</t>
  </si>
  <si>
    <t xml:space="preserve"> - </t>
  </si>
  <si>
    <t>LIMITAÇÃO</t>
  </si>
  <si>
    <t>MÍNIMA</t>
  </si>
  <si>
    <t>SEM USO</t>
  </si>
  <si>
    <t>USO ESPECÍFICO</t>
  </si>
  <si>
    <t>USO COMPROMETIDO</t>
  </si>
  <si>
    <t>SEM DEVOLUÇÃO DE MATERIAL SEGMENTADO</t>
  </si>
  <si>
    <t>COM DEVOLUÇÃO DE MATERIAL SEGMENTADO SEPARADO</t>
  </si>
  <si>
    <t>RECUPERAÇÃO</t>
  </si>
  <si>
    <t>CONTAMINAÇÃO</t>
  </si>
  <si>
    <t>DANO MATERIAL</t>
  </si>
  <si>
    <t>DANO AMBIENTAL</t>
  </si>
  <si>
    <t>3 DANOS</t>
  </si>
  <si>
    <t>ATÉ 2 DANOS</t>
  </si>
  <si>
    <t>MINIMA</t>
  </si>
  <si>
    <t>NENHUM DANO</t>
  </si>
  <si>
    <t>COM DEVOLUÇÃO DE MATERIAL SEGMENTADO MISTURADO</t>
  </si>
  <si>
    <t>MINÍMA</t>
  </si>
  <si>
    <t>LIMITAÇÃO DO IMÓVEL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</si>
</sst>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80000"/>
        <bgColor indexed="64"/>
      </patternFill>
    </fill>
    <fill>
      <patternFill patternType="solid">
        <fgColor rgb="FFFF5B5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78">
    <xf numFmtId="0" fontId="0" fillId="0" borderId="0" xfId="0"/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0" fontId="0" fillId="0" borderId="7" xfId="0" applyNumberFormat="1" applyBorder="1" applyAlignment="1">
      <alignment horizontal="center" vertical="center"/>
    </xf>
    <xf numFmtId="10" fontId="2" fillId="0" borderId="7" xfId="0" applyNumberFormat="1" applyFont="1" applyBorder="1" applyAlignment="1">
      <alignment horizontal="center" vertical="center"/>
    </xf>
    <xf numFmtId="10" fontId="2" fillId="0" borderId="8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0" fontId="0" fillId="0" borderId="13" xfId="0" applyNumberFormat="1" applyBorder="1" applyAlignment="1">
      <alignment horizontal="center" vertical="center"/>
    </xf>
    <xf numFmtId="10" fontId="2" fillId="0" borderId="13" xfId="0" applyNumberFormat="1" applyFon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4" fontId="0" fillId="3" borderId="7" xfId="0" applyNumberFormat="1" applyFill="1" applyBorder="1" applyAlignment="1">
      <alignment horizontal="center" vertical="center"/>
    </xf>
    <xf numFmtId="4" fontId="0" fillId="4" borderId="7" xfId="0" applyNumberFormat="1" applyFill="1" applyBorder="1" applyAlignment="1">
      <alignment horizontal="center" vertical="center"/>
    </xf>
    <xf numFmtId="4" fontId="0" fillId="5" borderId="7" xfId="0" applyNumberFormat="1" applyFill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  <xf numFmtId="4" fontId="0" fillId="0" borderId="11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" fontId="0" fillId="8" borderId="7" xfId="0" applyNumberFormat="1" applyFill="1" applyBorder="1" applyAlignment="1">
      <alignment horizontal="center" vertical="center"/>
    </xf>
    <xf numFmtId="4" fontId="0" fillId="8" borderId="7" xfId="0" applyNumberFormat="1" applyFill="1" applyBorder="1" applyAlignment="1">
      <alignment horizontal="center" vertical="center" wrapText="1"/>
    </xf>
    <xf numFmtId="4" fontId="0" fillId="8" borderId="8" xfId="0" applyNumberFormat="1" applyFill="1" applyBorder="1" applyAlignment="1">
      <alignment horizontal="center" vertical="center" wrapText="1"/>
    </xf>
    <xf numFmtId="4" fontId="0" fillId="8" borderId="13" xfId="0" applyNumberFormat="1" applyFill="1" applyBorder="1" applyAlignment="1">
      <alignment horizontal="center" vertical="center"/>
    </xf>
    <xf numFmtId="4" fontId="0" fillId="8" borderId="13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0" fillId="12" borderId="7" xfId="0" applyNumberFormat="1" applyFill="1" applyBorder="1" applyAlignment="1">
      <alignment horizontal="center" vertical="center"/>
    </xf>
    <xf numFmtId="4" fontId="0" fillId="12" borderId="7" xfId="0" applyNumberFormat="1" applyFill="1" applyBorder="1" applyAlignment="1">
      <alignment horizontal="center" vertical="center" wrapText="1"/>
    </xf>
    <xf numFmtId="4" fontId="0" fillId="12" borderId="8" xfId="0" applyNumberFormat="1" applyFill="1" applyBorder="1" applyAlignment="1">
      <alignment horizontal="center" vertical="center" wrapText="1"/>
    </xf>
    <xf numFmtId="4" fontId="0" fillId="0" borderId="13" xfId="0" applyNumberForma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4" fontId="0" fillId="0" borderId="18" xfId="0" applyNumberFormat="1" applyBorder="1" applyAlignment="1">
      <alignment horizontal="center" vertical="center" wrapText="1"/>
    </xf>
    <xf numFmtId="4" fontId="0" fillId="0" borderId="9" xfId="0" applyNumberFormat="1" applyBorder="1" applyAlignment="1">
      <alignment horizontal="center" vertical="center"/>
    </xf>
    <xf numFmtId="4" fontId="1" fillId="15" borderId="20" xfId="0" applyNumberFormat="1" applyFont="1" applyFill="1" applyBorder="1" applyAlignment="1">
      <alignment horizontal="center" vertical="center" wrapText="1"/>
    </xf>
    <xf numFmtId="4" fontId="1" fillId="15" borderId="21" xfId="0" applyNumberFormat="1" applyFont="1" applyFill="1" applyBorder="1" applyAlignment="1">
      <alignment horizontal="center" vertical="center" wrapText="1"/>
    </xf>
    <xf numFmtId="9" fontId="0" fillId="13" borderId="8" xfId="1" applyFont="1" applyFill="1" applyBorder="1" applyAlignment="1">
      <alignment horizontal="center" vertical="center"/>
    </xf>
    <xf numFmtId="9" fontId="0" fillId="0" borderId="0" xfId="1" applyFont="1" applyAlignment="1">
      <alignment horizontal="center" vertical="center"/>
    </xf>
    <xf numFmtId="9" fontId="0" fillId="0" borderId="0" xfId="1" applyFont="1" applyFill="1" applyAlignment="1">
      <alignment horizontal="center" vertical="center"/>
    </xf>
    <xf numFmtId="9" fontId="0" fillId="13" borderId="19" xfId="1" applyFont="1" applyFill="1" applyBorder="1" applyAlignment="1">
      <alignment horizontal="center" vertical="center"/>
    </xf>
    <xf numFmtId="9" fontId="0" fillId="13" borderId="10" xfId="1" applyFont="1" applyFill="1" applyBorder="1" applyAlignment="1">
      <alignment horizontal="center" vertical="center"/>
    </xf>
    <xf numFmtId="9" fontId="0" fillId="13" borderId="4" xfId="1" applyFont="1" applyFill="1" applyBorder="1" applyAlignment="1">
      <alignment horizontal="center" vertical="center"/>
    </xf>
    <xf numFmtId="4" fontId="1" fillId="12" borderId="7" xfId="0" applyNumberFormat="1" applyFont="1" applyFill="1" applyBorder="1" applyAlignment="1">
      <alignment horizontal="center" vertical="center" wrapText="1"/>
    </xf>
    <xf numFmtId="4" fontId="0" fillId="9" borderId="7" xfId="0" applyNumberFormat="1" applyFill="1" applyBorder="1" applyAlignment="1">
      <alignment horizontal="center" vertical="center"/>
    </xf>
    <xf numFmtId="4" fontId="0" fillId="10" borderId="7" xfId="0" applyNumberFormat="1" applyFill="1" applyBorder="1" applyAlignment="1">
      <alignment horizontal="center" vertical="center"/>
    </xf>
    <xf numFmtId="4" fontId="0" fillId="12" borderId="26" xfId="0" applyNumberFormat="1" applyFill="1" applyBorder="1" applyAlignment="1">
      <alignment horizontal="center" vertical="center" wrapText="1"/>
    </xf>
    <xf numFmtId="4" fontId="0" fillId="8" borderId="26" xfId="0" applyNumberFormat="1" applyFill="1" applyBorder="1" applyAlignment="1">
      <alignment horizontal="center" vertical="center" wrapText="1"/>
    </xf>
    <xf numFmtId="0" fontId="0" fillId="18" borderId="0" xfId="0" applyFill="1" applyAlignment="1">
      <alignment horizontal="center" vertical="center"/>
    </xf>
    <xf numFmtId="4" fontId="0" fillId="8" borderId="19" xfId="0" applyNumberFormat="1" applyFill="1" applyBorder="1" applyAlignment="1">
      <alignment horizontal="center" vertical="center" wrapText="1"/>
    </xf>
    <xf numFmtId="4" fontId="0" fillId="8" borderId="27" xfId="0" applyNumberFormat="1" applyFill="1" applyBorder="1" applyAlignment="1">
      <alignment horizontal="center" vertical="center"/>
    </xf>
    <xf numFmtId="4" fontId="0" fillId="18" borderId="7" xfId="0" applyNumberFormat="1" applyFill="1" applyBorder="1" applyAlignment="1">
      <alignment horizontal="center" vertical="center" wrapText="1"/>
    </xf>
    <xf numFmtId="4" fontId="1" fillId="18" borderId="7" xfId="0" applyNumberFormat="1" applyFont="1" applyFill="1" applyBorder="1" applyAlignment="1">
      <alignment horizontal="center" vertical="center" wrapText="1"/>
    </xf>
    <xf numFmtId="4" fontId="1" fillId="18" borderId="26" xfId="0" applyNumberFormat="1" applyFont="1" applyFill="1" applyBorder="1" applyAlignment="1">
      <alignment horizontal="center" vertical="center" wrapText="1"/>
    </xf>
    <xf numFmtId="4" fontId="1" fillId="18" borderId="8" xfId="0" applyNumberFormat="1" applyFont="1" applyFill="1" applyBorder="1" applyAlignment="1">
      <alignment horizontal="center" vertical="center" wrapText="1"/>
    </xf>
    <xf numFmtId="4" fontId="1" fillId="19" borderId="5" xfId="0" applyNumberFormat="1" applyFont="1" applyFill="1" applyBorder="1" applyAlignment="1">
      <alignment horizontal="center" vertical="center" wrapText="1"/>
    </xf>
    <xf numFmtId="4" fontId="1" fillId="19" borderId="28" xfId="0" applyNumberFormat="1" applyFont="1" applyFill="1" applyBorder="1" applyAlignment="1">
      <alignment horizontal="center" vertical="center" wrapText="1"/>
    </xf>
    <xf numFmtId="4" fontId="1" fillId="19" borderId="1" xfId="0" applyNumberFormat="1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0" fontId="0" fillId="0" borderId="9" xfId="0" applyNumberFormat="1" applyBorder="1" applyAlignment="1">
      <alignment horizontal="center" vertical="center"/>
    </xf>
    <xf numFmtId="10" fontId="2" fillId="0" borderId="9" xfId="0" applyNumberFormat="1" applyFont="1" applyBorder="1" applyAlignment="1">
      <alignment horizontal="center" vertical="center"/>
    </xf>
    <xf numFmtId="10" fontId="2" fillId="0" borderId="10" xfId="0" applyNumberFormat="1" applyFon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0" fontId="2" fillId="0" borderId="14" xfId="0" applyNumberFormat="1" applyFont="1" applyBorder="1" applyAlignment="1">
      <alignment horizontal="center" vertical="center"/>
    </xf>
    <xf numFmtId="4" fontId="1" fillId="19" borderId="11" xfId="0" applyNumberFormat="1" applyFont="1" applyFill="1" applyBorder="1" applyAlignment="1">
      <alignment horizontal="center" vertical="center" wrapText="1"/>
    </xf>
    <xf numFmtId="4" fontId="1" fillId="19" borderId="16" xfId="0" applyNumberFormat="1" applyFont="1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/>
    </xf>
    <xf numFmtId="4" fontId="0" fillId="18" borderId="16" xfId="0" applyNumberFormat="1" applyFill="1" applyBorder="1" applyAlignment="1">
      <alignment horizontal="center" vertical="center" wrapText="1"/>
    </xf>
    <xf numFmtId="4" fontId="0" fillId="18" borderId="15" xfId="0" applyNumberFormat="1" applyFill="1" applyBorder="1" applyAlignment="1">
      <alignment horizontal="center" vertical="center" wrapText="1"/>
    </xf>
    <xf numFmtId="4" fontId="0" fillId="0" borderId="17" xfId="0" applyNumberFormat="1" applyBorder="1" applyAlignment="1">
      <alignment horizontal="center" vertical="center"/>
    </xf>
    <xf numFmtId="4" fontId="0" fillId="18" borderId="11" xfId="0" applyNumberFormat="1" applyFill="1" applyBorder="1" applyAlignment="1">
      <alignment horizontal="center" vertical="center" wrapText="1"/>
    </xf>
    <xf numFmtId="4" fontId="0" fillId="18" borderId="17" xfId="0" applyNumberFormat="1" applyFill="1" applyBorder="1" applyAlignment="1">
      <alignment horizontal="center" vertical="center" wrapText="1"/>
    </xf>
    <xf numFmtId="4" fontId="0" fillId="18" borderId="12" xfId="0" applyNumberFormat="1" applyFill="1" applyBorder="1" applyAlignment="1">
      <alignment horizontal="center" vertical="center" wrapText="1"/>
    </xf>
    <xf numFmtId="4" fontId="0" fillId="18" borderId="9" xfId="0" applyNumberFormat="1" applyFill="1" applyBorder="1" applyAlignment="1">
      <alignment horizontal="center" vertical="center"/>
    </xf>
    <xf numFmtId="4" fontId="0" fillId="18" borderId="3" xfId="0" applyNumberFormat="1" applyFill="1" applyBorder="1" applyAlignment="1">
      <alignment horizontal="center" vertical="center"/>
    </xf>
    <xf numFmtId="4" fontId="0" fillId="0" borderId="33" xfId="0" applyNumberFormat="1" applyBorder="1" applyAlignment="1">
      <alignment horizontal="center" vertical="center"/>
    </xf>
    <xf numFmtId="4" fontId="0" fillId="0" borderId="34" xfId="0" applyNumberFormat="1" applyBorder="1" applyAlignment="1">
      <alignment horizontal="center" vertical="center"/>
    </xf>
    <xf numFmtId="4" fontId="0" fillId="0" borderId="35" xfId="0" applyNumberFormat="1" applyBorder="1" applyAlignment="1">
      <alignment horizontal="center" vertical="center"/>
    </xf>
    <xf numFmtId="4" fontId="0" fillId="18" borderId="15" xfId="0" applyNumberFormat="1" applyFill="1" applyBorder="1" applyAlignment="1">
      <alignment horizontal="center" vertical="center"/>
    </xf>
    <xf numFmtId="4" fontId="0" fillId="18" borderId="11" xfId="0" applyNumberFormat="1" applyFill="1" applyBorder="1" applyAlignment="1">
      <alignment horizontal="center" vertical="center"/>
    </xf>
    <xf numFmtId="4" fontId="0" fillId="18" borderId="7" xfId="0" applyNumberFormat="1" applyFill="1" applyBorder="1" applyAlignment="1">
      <alignment horizontal="center" vertical="center"/>
    </xf>
    <xf numFmtId="4" fontId="1" fillId="15" borderId="36" xfId="0" applyNumberFormat="1" applyFont="1" applyFill="1" applyBorder="1" applyAlignment="1">
      <alignment horizontal="center" vertical="center" wrapText="1"/>
    </xf>
    <xf numFmtId="9" fontId="5" fillId="14" borderId="37" xfId="1" applyFont="1" applyFill="1" applyBorder="1" applyAlignment="1">
      <alignment horizontal="center" vertical="center"/>
    </xf>
    <xf numFmtId="4" fontId="1" fillId="15" borderId="23" xfId="0" applyNumberFormat="1" applyFont="1" applyFill="1" applyBorder="1" applyAlignment="1">
      <alignment horizontal="center" vertical="center"/>
    </xf>
    <xf numFmtId="4" fontId="0" fillId="0" borderId="38" xfId="0" applyNumberFormat="1" applyBorder="1" applyAlignment="1">
      <alignment horizontal="center" vertical="center"/>
    </xf>
    <xf numFmtId="4" fontId="0" fillId="0" borderId="26" xfId="0" applyNumberFormat="1" applyBorder="1" applyAlignment="1">
      <alignment horizontal="center" vertical="center"/>
    </xf>
    <xf numFmtId="0" fontId="0" fillId="18" borderId="9" xfId="0" applyFill="1" applyBorder="1" applyAlignment="1">
      <alignment horizontal="center" vertical="center"/>
    </xf>
    <xf numFmtId="0" fontId="0" fillId="18" borderId="3" xfId="0" applyFill="1" applyBorder="1" applyAlignment="1">
      <alignment horizontal="center" vertical="center"/>
    </xf>
    <xf numFmtId="9" fontId="0" fillId="13" borderId="39" xfId="1" applyFont="1" applyFill="1" applyBorder="1" applyAlignment="1">
      <alignment horizontal="center" vertical="center"/>
    </xf>
    <xf numFmtId="0" fontId="0" fillId="18" borderId="18" xfId="0" applyFill="1" applyBorder="1" applyAlignment="1">
      <alignment horizontal="center" vertical="center"/>
    </xf>
    <xf numFmtId="0" fontId="0" fillId="18" borderId="13" xfId="0" applyFill="1" applyBorder="1" applyAlignment="1">
      <alignment horizontal="center" vertical="center"/>
    </xf>
    <xf numFmtId="9" fontId="0" fillId="13" borderId="30" xfId="1" applyFont="1" applyFill="1" applyBorder="1" applyAlignment="1">
      <alignment horizontal="center" vertical="center"/>
    </xf>
    <xf numFmtId="9" fontId="0" fillId="13" borderId="40" xfId="1" applyFont="1" applyFill="1" applyBorder="1" applyAlignment="1">
      <alignment horizontal="center" vertical="center"/>
    </xf>
    <xf numFmtId="4" fontId="0" fillId="17" borderId="7" xfId="0" applyNumberForma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4" fontId="1" fillId="20" borderId="7" xfId="0" applyNumberFormat="1" applyFont="1" applyFill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4" fontId="1" fillId="20" borderId="6" xfId="0" applyNumberFormat="1" applyFont="1" applyFill="1" applyBorder="1" applyAlignment="1">
      <alignment horizontal="center" vertical="center"/>
    </xf>
    <xf numFmtId="4" fontId="0" fillId="18" borderId="42" xfId="0" applyNumberFormat="1" applyFill="1" applyBorder="1" applyAlignment="1">
      <alignment vertical="center"/>
    </xf>
    <xf numFmtId="4" fontId="0" fillId="18" borderId="7" xfId="0" applyNumberFormat="1" applyFill="1" applyBorder="1" applyAlignment="1">
      <alignment vertical="center"/>
    </xf>
    <xf numFmtId="4" fontId="1" fillId="20" borderId="41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1" fillId="0" borderId="26" xfId="0" applyNumberFormat="1" applyFont="1" applyBorder="1" applyAlignment="1">
      <alignment horizontal="center" vertical="center"/>
    </xf>
    <xf numFmtId="4" fontId="1" fillId="0" borderId="41" xfId="0" applyNumberFormat="1" applyFont="1" applyBorder="1" applyAlignment="1">
      <alignment horizontal="center" vertical="center"/>
    </xf>
    <xf numFmtId="4" fontId="1" fillId="0" borderId="42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18" borderId="26" xfId="0" applyNumberFormat="1" applyFont="1" applyFill="1" applyBorder="1" applyAlignment="1">
      <alignment horizontal="center" vertical="center"/>
    </xf>
    <xf numFmtId="4" fontId="1" fillId="18" borderId="6" xfId="0" applyNumberFormat="1" applyFont="1" applyFill="1" applyBorder="1" applyAlignment="1">
      <alignment horizontal="center" vertical="center"/>
    </xf>
    <xf numFmtId="4" fontId="1" fillId="20" borderId="7" xfId="0" applyNumberFormat="1" applyFont="1" applyFill="1" applyBorder="1" applyAlignment="1">
      <alignment horizontal="center" vertical="center"/>
    </xf>
    <xf numFmtId="4" fontId="1" fillId="20" borderId="26" xfId="0" applyNumberFormat="1" applyFont="1" applyFill="1" applyBorder="1" applyAlignment="1">
      <alignment horizontal="center" vertical="center"/>
    </xf>
    <xf numFmtId="4" fontId="0" fillId="11" borderId="7" xfId="0" applyNumberFormat="1" applyFill="1" applyBorder="1" applyAlignment="1">
      <alignment horizontal="center" vertical="center"/>
    </xf>
    <xf numFmtId="4" fontId="0" fillId="16" borderId="7" xfId="0" applyNumberFormat="1" applyFill="1" applyBorder="1" applyAlignment="1">
      <alignment horizontal="center" vertical="center"/>
    </xf>
    <xf numFmtId="4" fontId="0" fillId="16" borderId="13" xfId="0" applyNumberFormat="1" applyFill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" fontId="1" fillId="7" borderId="15" xfId="0" applyNumberFormat="1" applyFont="1" applyFill="1" applyBorder="1" applyAlignment="1">
      <alignment horizontal="center" vertical="center"/>
    </xf>
    <xf numFmtId="4" fontId="1" fillId="7" borderId="9" xfId="0" applyNumberFormat="1" applyFont="1" applyFill="1" applyBorder="1" applyAlignment="1">
      <alignment horizontal="center" vertical="center"/>
    </xf>
    <xf numFmtId="4" fontId="1" fillId="7" borderId="10" xfId="0" applyNumberFormat="1" applyFont="1" applyFill="1" applyBorder="1" applyAlignment="1">
      <alignment horizontal="center" vertical="center"/>
    </xf>
    <xf numFmtId="4" fontId="0" fillId="9" borderId="7" xfId="0" applyNumberFormat="1" applyFill="1" applyBorder="1" applyAlignment="1">
      <alignment horizontal="center" vertical="center"/>
    </xf>
    <xf numFmtId="4" fontId="0" fillId="10" borderId="7" xfId="0" applyNumberForma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4" fontId="1" fillId="0" borderId="26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4" fontId="1" fillId="6" borderId="7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4" fontId="1" fillId="6" borderId="29" xfId="0" applyNumberFormat="1" applyFont="1" applyFill="1" applyBorder="1" applyAlignment="1">
      <alignment horizontal="center" vertical="center"/>
    </xf>
    <xf numFmtId="4" fontId="1" fillId="6" borderId="25" xfId="0" applyNumberFormat="1" applyFont="1" applyFill="1" applyBorder="1" applyAlignment="1">
      <alignment horizontal="center" vertical="center"/>
    </xf>
    <xf numFmtId="4" fontId="1" fillId="6" borderId="24" xfId="0" applyNumberFormat="1" applyFont="1" applyFill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FF5B5B"/>
      <color rgb="FFA80000"/>
      <color rgb="FFC80000"/>
      <color rgb="FFF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LIMITAÇÃO!$B$13:$B$15</c:f>
              <c:strCache>
                <c:ptCount val="3"/>
                <c:pt idx="0">
                  <c:v>TOTAL</c:v>
                </c:pt>
                <c:pt idx="1">
                  <c:v>PARCIAL</c:v>
                </c:pt>
                <c:pt idx="2">
                  <c:v>MINÍMA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elete val="1"/>
          </c:dLbls>
          <c:val>
            <c:numRef>
              <c:f>LIMITAÇÃO!$H$13:$H$15</c:f>
              <c:numCache>
                <c:formatCode>0.00%</c:formatCode>
                <c:ptCount val="3"/>
                <c:pt idx="0">
                  <c:v>0.46666666666666662</c:v>
                </c:pt>
                <c:pt idx="1">
                  <c:v>0.33333333333333331</c:v>
                </c:pt>
                <c:pt idx="2">
                  <c:v>0.19999999999999998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41-4BEA-9B39-1D1030D67F5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005847376"/>
        <c:axId val="1005838672"/>
      </c:radarChart>
      <c:catAx>
        <c:axId val="10058473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5838672"/>
        <c:crosses val="autoZero"/>
        <c:auto val="1"/>
        <c:lblAlgn val="ctr"/>
        <c:lblOffset val="100"/>
        <c:noMultiLvlLbl val="0"/>
      </c:catAx>
      <c:valAx>
        <c:axId val="1005838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5847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'LIMITAÇÃO DE CULTURAS'!$B$13:$B$15</c:f>
              <c:strCache>
                <c:ptCount val="3"/>
                <c:pt idx="0">
                  <c:v>TOTAL</c:v>
                </c:pt>
                <c:pt idx="1">
                  <c:v>PARCIAL</c:v>
                </c:pt>
                <c:pt idx="2">
                  <c:v>NULA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delete val="1"/>
          </c:dLbls>
          <c:val>
            <c:numRef>
              <c:f>'LIMITAÇÃO DE CULTURAS'!$H$13:$H$15</c:f>
              <c:numCache>
                <c:formatCode>0.00%</c:formatCode>
                <c:ptCount val="3"/>
                <c:pt idx="0">
                  <c:v>0.69230769230769218</c:v>
                </c:pt>
                <c:pt idx="1">
                  <c:v>0.23076923076923075</c:v>
                </c:pt>
                <c:pt idx="2">
                  <c:v>7.6923076923076927E-2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72-44F4-B62C-A839C9A04EA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005850640"/>
        <c:axId val="1005848464"/>
      </c:radarChart>
      <c:catAx>
        <c:axId val="1005850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5848464"/>
        <c:crosses val="autoZero"/>
        <c:auto val="1"/>
        <c:lblAlgn val="ctr"/>
        <c:lblOffset val="100"/>
        <c:noMultiLvlLbl val="0"/>
      </c:catAx>
      <c:valAx>
        <c:axId val="1005848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5850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'RISCOS COMPLEMENTARES'!$B$13:$B$15</c:f>
              <c:strCache>
                <c:ptCount val="3"/>
                <c:pt idx="0">
                  <c:v>3 DANOS</c:v>
                </c:pt>
                <c:pt idx="1">
                  <c:v>ATÉ 2 DANOS</c:v>
                </c:pt>
                <c:pt idx="2">
                  <c:v>NENHUM DANO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delete val="1"/>
          </c:dLbls>
          <c:val>
            <c:numRef>
              <c:f>'RISCOS COMPLEMENTARES'!$H$13:$H$15</c:f>
              <c:numCache>
                <c:formatCode>0.00%</c:formatCode>
                <c:ptCount val="3"/>
                <c:pt idx="0">
                  <c:v>0.6</c:v>
                </c:pt>
                <c:pt idx="1">
                  <c:v>0.33333333333333331</c:v>
                </c:pt>
                <c:pt idx="2">
                  <c:v>6.6666666666666666E-2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C4-4B56-9AFE-E1A24578E6F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101392528"/>
        <c:axId val="1101393616"/>
      </c:radarChart>
      <c:catAx>
        <c:axId val="11013925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01393616"/>
        <c:crosses val="autoZero"/>
        <c:auto val="1"/>
        <c:lblAlgn val="ctr"/>
        <c:lblOffset val="100"/>
        <c:noMultiLvlLbl val="0"/>
      </c:catAx>
      <c:valAx>
        <c:axId val="110139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01392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'ÁREA ATINGIDA'!$B$13:$B$15</c:f>
              <c:strCache>
                <c:ptCount val="3"/>
                <c:pt idx="0">
                  <c:v>&gt; 50%</c:v>
                </c:pt>
                <c:pt idx="1">
                  <c:v>11% ATÉ 50%</c:v>
                </c:pt>
                <c:pt idx="2">
                  <c:v>ATÉ 10%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delete val="1"/>
          </c:dLbls>
          <c:val>
            <c:numRef>
              <c:f>'ÁREA ATINGIDA'!$H$13:$H$15</c:f>
              <c:numCache>
                <c:formatCode>0.00%</c:formatCode>
                <c:ptCount val="3"/>
                <c:pt idx="0">
                  <c:v>0.63636363636363635</c:v>
                </c:pt>
                <c:pt idx="1">
                  <c:v>0.27272727272727271</c:v>
                </c:pt>
                <c:pt idx="2">
                  <c:v>9.0909090909090898E-2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3E-4544-8299-1A35E6056D0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101385456"/>
        <c:axId val="1101383280"/>
      </c:radarChart>
      <c:catAx>
        <c:axId val="11013854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01383280"/>
        <c:crosses val="autoZero"/>
        <c:auto val="1"/>
        <c:lblAlgn val="ctr"/>
        <c:lblOffset val="100"/>
        <c:noMultiLvlLbl val="0"/>
      </c:catAx>
      <c:valAx>
        <c:axId val="1101383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01385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RECUPERAÇÃO!$B$13:$B$15</c:f>
              <c:strCache>
                <c:ptCount val="3"/>
                <c:pt idx="0">
                  <c:v>SEM DEVOLUÇÃO DE MATERIAL SEGMENTADO</c:v>
                </c:pt>
                <c:pt idx="1">
                  <c:v>COM DEVOLUÇÃO DE MATERIAL SEGMENTADO MISTURADO</c:v>
                </c:pt>
                <c:pt idx="2">
                  <c:v>COM DEVOLUÇÃO DE MATERIAL SEGMENTADO SEPARADO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delete val="1"/>
          </c:dLbls>
          <c:val>
            <c:numRef>
              <c:f>RECUPERAÇÃO!$H$13:$H$15</c:f>
              <c:numCache>
                <c:formatCode>0.00%</c:formatCode>
                <c:ptCount val="3"/>
                <c:pt idx="0">
                  <c:v>0.55555555555555558</c:v>
                </c:pt>
                <c:pt idx="1">
                  <c:v>0.33333333333333326</c:v>
                </c:pt>
                <c:pt idx="2">
                  <c:v>0.1111111111111111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A8-4B44-927C-B258A73FE4F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101391440"/>
        <c:axId val="1101391984"/>
      </c:radarChart>
      <c:catAx>
        <c:axId val="11013914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01391984"/>
        <c:crosses val="autoZero"/>
        <c:auto val="1"/>
        <c:lblAlgn val="ctr"/>
        <c:lblOffset val="100"/>
        <c:noMultiLvlLbl val="0"/>
      </c:catAx>
      <c:valAx>
        <c:axId val="1101391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01391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1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/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21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/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21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/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21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/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27</xdr:row>
      <xdr:rowOff>171450</xdr:rowOff>
    </xdr:from>
    <xdr:to>
      <xdr:col>5</xdr:col>
      <xdr:colOff>440221</xdr:colOff>
      <xdr:row>35</xdr:row>
      <xdr:rowOff>15924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5343525"/>
          <a:ext cx="4431196" cy="1368474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3</xdr:col>
      <xdr:colOff>793075</xdr:colOff>
      <xdr:row>37</xdr:row>
      <xdr:rowOff>150877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Retângulo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/>
          </xdr:nvSpPr>
          <xdr:spPr>
            <a:xfrm>
              <a:off x="609600" y="6696075"/>
              <a:ext cx="2031325" cy="531877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𝐂𝐈</m:t>
                  </m:r>
                  <m:r>
                    <a:rPr lang="pt-BR" b="1"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f>
                    <m:fPr>
                      <m:ctrlPr>
                        <a:rPr lang="pt-BR" i="1">
                          <a:effectLst/>
                          <a:latin typeface="Cambria Math" panose="02040503050406030204" pitchFamily="18" charset="0"/>
                        </a:rPr>
                      </m:ctrlPr>
                    </m:fPr>
                    <m:num>
                      <m:sSub>
                        <m:sSubPr>
                          <m:ctrlPr>
                            <a:rPr lang="pt-BR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pt-BR" b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ʎ</m:t>
                          </m:r>
                        </m:e>
                        <m:sub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𝐦𝐚𝐱</m:t>
                          </m:r>
                        </m:sub>
                      </m:sSub>
                      <m:r>
                        <a:rPr lang="pt-BR" b="1" i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−</m:t>
                      </m:r>
                      <m:r>
                        <a:rPr lang="pt-BR" b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 ɳ</m:t>
                      </m:r>
                    </m:num>
                    <m:den>
                      <m:d>
                        <m:dPr>
                          <m:ctrlPr>
                            <a:rPr lang="pt-BR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b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ɳ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−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𝟏</m:t>
                          </m:r>
                        </m:e>
                      </m:d>
                    </m:den>
                  </m:f>
                </m:oMath>
              </a14:m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Choice>
      <mc:Fallback xmlns="">
        <xdr:sp macro="" textlink="">
          <xdr:nvSpPr>
            <xdr:cNvPr id="3" name="Retângulo 2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8000000}"/>
                </a:ext>
              </a:extLst>
            </xdr:cNvPr>
            <xdr:cNvSpPr/>
          </xdr:nvSpPr>
          <xdr:spPr>
            <a:xfrm>
              <a:off x="609600" y="6696075"/>
              <a:ext cx="2031325" cy="531877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𝐂𝐈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=</a:t>
              </a:r>
              <a:r>
                <a:rPr lang="pt-BR" i="0">
                  <a:effectLst/>
                  <a:latin typeface="Cambria Math" panose="02040503050406030204" pitchFamily="18" charset="0"/>
                </a:rPr>
                <a:t>(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ʎ_𝐦𝐚𝐱− ɳ)/((ɳ−𝟏) )</a:t>
              </a:r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Fallback>
    </mc:AlternateContent>
    <xdr:clientData/>
  </xdr:twoCellAnchor>
  <xdr:twoCellAnchor>
    <xdr:from>
      <xdr:col>4</xdr:col>
      <xdr:colOff>0</xdr:colOff>
      <xdr:row>35</xdr:row>
      <xdr:rowOff>0</xdr:rowOff>
    </xdr:from>
    <xdr:to>
      <xdr:col>6</xdr:col>
      <xdr:colOff>678775</xdr:colOff>
      <xdr:row>37</xdr:row>
      <xdr:rowOff>140168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Retângulo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3076575" y="6696075"/>
              <a:ext cx="2031325" cy="52116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𝐂𝐈</m:t>
                  </m:r>
                  <m:r>
                    <a:rPr lang="pt-BR" b="1"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f>
                    <m:fPr>
                      <m:ctrlPr>
                        <a:rPr lang="pt-BR" i="1">
                          <a:effectLst/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pt-BR" b="1" i="1">
                          <a:effectLst/>
                          <a:latin typeface="Cambria Math" panose="02040503050406030204" pitchFamily="18" charset="0"/>
                        </a:rPr>
                        <m:t>𝟑</m:t>
                      </m:r>
                      <m:r>
                        <a:rPr lang="pt-BR" b="1" i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−</m:t>
                      </m:r>
                      <m:r>
                        <a:rPr lang="pt-BR" b="1" i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𝟑</m:t>
                      </m:r>
                    </m:num>
                    <m:den>
                      <m:d>
                        <m:dPr>
                          <m:ctrlPr>
                            <a:rPr lang="pt-BR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</a:rPr>
                            <m:t>𝟑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−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𝟏</m:t>
                          </m:r>
                        </m:e>
                      </m:d>
                    </m:den>
                  </m:f>
                </m:oMath>
              </a14:m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 </a:t>
              </a:r>
              <a14:m>
                <m:oMath xmlns:m="http://schemas.openxmlformats.org/officeDocument/2006/math">
                  <m:r>
                    <a:rPr lang="pt-BR" b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r>
                    <a:rPr lang="pt-BR" b="1" i="0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𝟎</m:t>
                  </m:r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 </m:t>
                  </m:r>
                </m:oMath>
              </a14:m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Choice>
      <mc:Fallback xmlns="">
        <xdr:sp macro="" textlink="">
          <xdr:nvSpPr>
            <xdr:cNvPr id="4" name="Retângulo 3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9000000}"/>
                </a:ext>
              </a:extLst>
            </xdr:cNvPr>
            <xdr:cNvSpPr/>
          </xdr:nvSpPr>
          <xdr:spPr>
            <a:xfrm>
              <a:off x="3076575" y="6696075"/>
              <a:ext cx="2031325" cy="52116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𝐂𝐈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=</a:t>
              </a:r>
              <a:r>
                <a:rPr lang="pt-BR" i="0">
                  <a:effectLst/>
                  <a:latin typeface="Cambria Math" panose="02040503050406030204" pitchFamily="18" charset="0"/>
                </a:rPr>
                <a:t>(</a:t>
              </a:r>
              <a:r>
                <a:rPr lang="pt-BR" b="1" i="0">
                  <a:effectLst/>
                  <a:latin typeface="Cambria Math" panose="02040503050406030204" pitchFamily="18" charset="0"/>
                </a:rPr>
                <a:t>𝟑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−𝟑)/((</a:t>
              </a:r>
              <a:r>
                <a:rPr lang="pt-BR" b="1" i="0">
                  <a:effectLst/>
                  <a:latin typeface="Cambria Math" panose="02040503050406030204" pitchFamily="18" charset="0"/>
                </a:rPr>
                <a:t>𝟑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−𝟏) )</a:t>
              </a:r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 </a:t>
              </a:r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=𝟎 </a:t>
              </a:r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Fallback>
    </mc:AlternateContent>
    <xdr:clientData/>
  </xdr:twoCellAnchor>
  <xdr:twoCellAnchor>
    <xdr:from>
      <xdr:col>1</xdr:col>
      <xdr:colOff>104775</xdr:colOff>
      <xdr:row>39</xdr:row>
      <xdr:rowOff>38100</xdr:rowOff>
    </xdr:from>
    <xdr:to>
      <xdr:col>1</xdr:col>
      <xdr:colOff>1209565</xdr:colOff>
      <xdr:row>42</xdr:row>
      <xdr:rowOff>77536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Retângulo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/>
          </xdr:nvSpPr>
          <xdr:spPr>
            <a:xfrm>
              <a:off x="714375" y="7658100"/>
              <a:ext cx="1104790" cy="61093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b="1" i="1">
                        <a:latin typeface="Cambria Math" panose="02040503050406030204" pitchFamily="18" charset="0"/>
                        <a:ea typeface="Calibri" panose="020F0502020204030204" pitchFamily="34" charset="0"/>
                      </a:rPr>
                      <m:t>𝑪𝑹</m:t>
                    </m:r>
                    <m:r>
                      <a:rPr lang="pt-BR" b="1" i="1">
                        <a:latin typeface="Cambria Math" panose="02040503050406030204" pitchFamily="18" charset="0"/>
                        <a:ea typeface="Calibri" panose="020F0502020204030204" pitchFamily="34" charset="0"/>
                      </a:rPr>
                      <m:t>=</m:t>
                    </m:r>
                    <m:f>
                      <m:fPr>
                        <m:ctrlPr>
                          <a:rPr lang="pt-BR" b="1" i="1">
                            <a:latin typeface="Cambria Math" panose="02040503050406030204" pitchFamily="18" charset="0"/>
                            <a:ea typeface="Calibri" panose="020F0502020204030204" pitchFamily="34" charset="0"/>
                          </a:rPr>
                        </m:ctrlPr>
                      </m:fPr>
                      <m:num>
                        <m:r>
                          <a:rPr lang="pt-BR" b="1" i="1">
                            <a:latin typeface="Cambria Math" panose="02040503050406030204" pitchFamily="18" charset="0"/>
                            <a:ea typeface="Calibri" panose="020F0502020204030204" pitchFamily="34" charset="0"/>
                          </a:rPr>
                          <m:t>𝑪𝑰</m:t>
                        </m:r>
                      </m:num>
                      <m:den>
                        <m:r>
                          <a:rPr lang="pt-BR" b="1" i="1">
                            <a:latin typeface="Cambria Math" panose="02040503050406030204" pitchFamily="18" charset="0"/>
                            <a:ea typeface="Calibri" panose="020F0502020204030204" pitchFamily="34" charset="0"/>
                          </a:rPr>
                          <m:t>𝑹𝑰</m:t>
                        </m:r>
                      </m:den>
                    </m:f>
                  </m:oMath>
                </m:oMathPara>
              </a14:m>
              <a:endParaRPr lang="pt-BR"/>
            </a:p>
          </xdr:txBody>
        </xdr:sp>
      </mc:Choice>
      <mc:Fallback xmlns="">
        <xdr:sp macro="" textlink="">
          <xdr:nvSpPr>
            <xdr:cNvPr id="5" name="Retângulo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/>
          </xdr:nvSpPr>
          <xdr:spPr>
            <a:xfrm>
              <a:off x="714375" y="7658100"/>
              <a:ext cx="1104790" cy="61093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</a:rPr>
                <a:t>𝑪𝑹=𝑪𝑰/𝑹𝑰</a:t>
              </a:r>
              <a:endParaRPr lang="pt-BR"/>
            </a:p>
          </xdr:txBody>
        </xdr:sp>
      </mc:Fallback>
    </mc:AlternateContent>
    <xdr:clientData/>
  </xdr:twoCellAnchor>
  <xdr:twoCellAnchor>
    <xdr:from>
      <xdr:col>4</xdr:col>
      <xdr:colOff>0</xdr:colOff>
      <xdr:row>39</xdr:row>
      <xdr:rowOff>0</xdr:rowOff>
    </xdr:from>
    <xdr:to>
      <xdr:col>6</xdr:col>
      <xdr:colOff>678775</xdr:colOff>
      <xdr:row>41</xdr:row>
      <xdr:rowOff>132795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/>
          </xdr:nvSpPr>
          <xdr:spPr>
            <a:xfrm>
              <a:off x="3076575" y="7458075"/>
              <a:ext cx="2031325" cy="5137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</a:rPr>
                    <m:t>𝑪𝑹</m:t>
                  </m:r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</a:rPr>
                    <m:t>=</m:t>
                  </m:r>
                  <m:f>
                    <m:fPr>
                      <m:ctrlP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</m:ctrlPr>
                    </m:fPr>
                    <m:num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𝟎</m:t>
                      </m:r>
                    </m:num>
                    <m:den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𝟎</m:t>
                      </m:r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,</m:t>
                      </m:r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𝟓𝟖</m:t>
                      </m:r>
                    </m:den>
                  </m:f>
                </m:oMath>
              </a14:m>
              <a:r>
                <a:rPr lang="pt-BR" b="1">
                  <a:ea typeface="Calibri" panose="020F0502020204030204" pitchFamily="34" charset="0"/>
                </a:rPr>
                <a:t> </a:t>
              </a:r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</a:rPr>
                    <m:t>= </m:t>
                  </m:r>
                </m:oMath>
              </a14:m>
              <a:r>
                <a:rPr lang="pt-BR" b="1">
                  <a:latin typeface="Times New Roman" panose="02020603050405020304" pitchFamily="18" charset="0"/>
                  <a:ea typeface="Calibri" panose="020F0502020204030204" pitchFamily="34" charset="0"/>
                </a:rPr>
                <a:t>0	</a:t>
              </a:r>
              <a:endParaRPr lang="pt-BR"/>
            </a:p>
          </xdr:txBody>
        </xdr:sp>
      </mc:Choice>
      <mc:Fallback xmlns="">
        <xdr:sp macro="" textlink="">
          <xdr:nvSpPr>
            <xdr:cNvPr id="6" name="Retângulo 5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A000000}"/>
                </a:ext>
              </a:extLst>
            </xdr:cNvPr>
            <xdr:cNvSpPr/>
          </xdr:nvSpPr>
          <xdr:spPr>
            <a:xfrm>
              <a:off x="3076575" y="7458075"/>
              <a:ext cx="2031325" cy="5137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</a:rPr>
                <a:t>𝑪𝑹=𝟎/(𝟎,𝟓𝟖)</a:t>
              </a:r>
              <a:r>
                <a:rPr lang="pt-BR" b="1">
                  <a:ea typeface="Calibri" panose="020F0502020204030204" pitchFamily="34" charset="0"/>
                </a:rPr>
                <a:t> </a:t>
              </a:r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</a:rPr>
                <a:t>= </a:t>
              </a:r>
              <a:r>
                <a:rPr lang="pt-BR" b="1">
                  <a:latin typeface="Times New Roman" panose="02020603050405020304" pitchFamily="18" charset="0"/>
                  <a:ea typeface="Calibri" panose="020F0502020204030204" pitchFamily="34" charset="0"/>
                </a:rPr>
                <a:t>0	</a:t>
              </a:r>
              <a:endParaRPr lang="pt-BR"/>
            </a:p>
          </xdr:txBody>
        </xdr:sp>
      </mc:Fallback>
    </mc:AlternateContent>
    <xdr:clientData/>
  </xdr:twoCellAnchor>
  <xdr:twoCellAnchor>
    <xdr:from>
      <xdr:col>10</xdr:col>
      <xdr:colOff>266700</xdr:colOff>
      <xdr:row>4</xdr:row>
      <xdr:rowOff>47625</xdr:rowOff>
    </xdr:from>
    <xdr:to>
      <xdr:col>17</xdr:col>
      <xdr:colOff>578126</xdr:colOff>
      <xdr:row>19</xdr:row>
      <xdr:rowOff>111815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27</xdr:row>
      <xdr:rowOff>171450</xdr:rowOff>
    </xdr:from>
    <xdr:to>
      <xdr:col>7</xdr:col>
      <xdr:colOff>411646</xdr:colOff>
      <xdr:row>35</xdr:row>
      <xdr:rowOff>15924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5343525"/>
          <a:ext cx="4431196" cy="1368474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3</xdr:col>
      <xdr:colOff>793075</xdr:colOff>
      <xdr:row>37</xdr:row>
      <xdr:rowOff>150877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Retângulo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SpPr/>
          </xdr:nvSpPr>
          <xdr:spPr>
            <a:xfrm>
              <a:off x="609600" y="6696075"/>
              <a:ext cx="2031325" cy="531877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𝐂𝐈</m:t>
                  </m:r>
                  <m:r>
                    <a:rPr lang="pt-BR" b="1"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f>
                    <m:fPr>
                      <m:ctrlPr>
                        <a:rPr lang="pt-BR" i="1">
                          <a:effectLst/>
                          <a:latin typeface="Cambria Math" panose="02040503050406030204" pitchFamily="18" charset="0"/>
                        </a:rPr>
                      </m:ctrlPr>
                    </m:fPr>
                    <m:num>
                      <m:sSub>
                        <m:sSubPr>
                          <m:ctrlPr>
                            <a:rPr lang="pt-BR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pt-BR" b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ʎ</m:t>
                          </m:r>
                        </m:e>
                        <m:sub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𝐦𝐚𝐱</m:t>
                          </m:r>
                        </m:sub>
                      </m:sSub>
                      <m:r>
                        <a:rPr lang="pt-BR" b="1" i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−</m:t>
                      </m:r>
                      <m:r>
                        <a:rPr lang="pt-BR" b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 ɳ</m:t>
                      </m:r>
                    </m:num>
                    <m:den>
                      <m:d>
                        <m:dPr>
                          <m:ctrlPr>
                            <a:rPr lang="pt-BR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b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ɳ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−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𝟏</m:t>
                          </m:r>
                        </m:e>
                      </m:d>
                    </m:den>
                  </m:f>
                </m:oMath>
              </a14:m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Choice>
      <mc:Fallback xmlns="">
        <xdr:sp macro="" textlink="">
          <xdr:nvSpPr>
            <xdr:cNvPr id="3" name="Retângulo 2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8000000}"/>
                </a:ext>
              </a:extLst>
            </xdr:cNvPr>
            <xdr:cNvSpPr/>
          </xdr:nvSpPr>
          <xdr:spPr>
            <a:xfrm>
              <a:off x="609600" y="6696075"/>
              <a:ext cx="2031325" cy="531877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𝐂𝐈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=</a:t>
              </a:r>
              <a:r>
                <a:rPr lang="pt-BR" i="0">
                  <a:effectLst/>
                  <a:latin typeface="Cambria Math" panose="02040503050406030204" pitchFamily="18" charset="0"/>
                </a:rPr>
                <a:t>(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ʎ_𝐦𝐚𝐱− ɳ)/((ɳ−𝟏) )</a:t>
              </a:r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Fallback>
    </mc:AlternateContent>
    <xdr:clientData/>
  </xdr:twoCellAnchor>
  <xdr:twoCellAnchor>
    <xdr:from>
      <xdr:col>4</xdr:col>
      <xdr:colOff>0</xdr:colOff>
      <xdr:row>35</xdr:row>
      <xdr:rowOff>0</xdr:rowOff>
    </xdr:from>
    <xdr:to>
      <xdr:col>6</xdr:col>
      <xdr:colOff>678775</xdr:colOff>
      <xdr:row>37</xdr:row>
      <xdr:rowOff>140168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Retângulo 3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3076575" y="6696075"/>
              <a:ext cx="2031325" cy="52116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𝐂𝐈</m:t>
                  </m:r>
                  <m:r>
                    <a:rPr lang="pt-BR" b="1"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f>
                    <m:fPr>
                      <m:ctrlPr>
                        <a:rPr lang="pt-BR" i="1">
                          <a:effectLst/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pt-BR" b="1" i="1">
                          <a:effectLst/>
                          <a:latin typeface="Cambria Math" panose="02040503050406030204" pitchFamily="18" charset="0"/>
                        </a:rPr>
                        <m:t>𝟑</m:t>
                      </m:r>
                      <m:r>
                        <a:rPr lang="pt-BR" b="1" i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−</m:t>
                      </m:r>
                      <m:r>
                        <a:rPr lang="pt-BR" b="1" i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𝟑</m:t>
                      </m:r>
                    </m:num>
                    <m:den>
                      <m:d>
                        <m:dPr>
                          <m:ctrlPr>
                            <a:rPr lang="pt-BR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</a:rPr>
                            <m:t>𝟑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−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𝟏</m:t>
                          </m:r>
                        </m:e>
                      </m:d>
                    </m:den>
                  </m:f>
                </m:oMath>
              </a14:m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 </a:t>
              </a:r>
              <a14:m>
                <m:oMath xmlns:m="http://schemas.openxmlformats.org/officeDocument/2006/math">
                  <m:r>
                    <a:rPr lang="pt-BR" b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r>
                    <a:rPr lang="pt-BR" b="1" i="0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𝟎</m:t>
                  </m:r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 </m:t>
                  </m:r>
                </m:oMath>
              </a14:m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Choice>
      <mc:Fallback xmlns="">
        <xdr:sp macro="" textlink="">
          <xdr:nvSpPr>
            <xdr:cNvPr id="4" name="Retângulo 3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9000000}"/>
                </a:ext>
              </a:extLst>
            </xdr:cNvPr>
            <xdr:cNvSpPr/>
          </xdr:nvSpPr>
          <xdr:spPr>
            <a:xfrm>
              <a:off x="3076575" y="6696075"/>
              <a:ext cx="2031325" cy="52116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𝐂𝐈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=</a:t>
              </a:r>
              <a:r>
                <a:rPr lang="pt-BR" i="0">
                  <a:effectLst/>
                  <a:latin typeface="Cambria Math" panose="02040503050406030204" pitchFamily="18" charset="0"/>
                </a:rPr>
                <a:t>(</a:t>
              </a:r>
              <a:r>
                <a:rPr lang="pt-BR" b="1" i="0">
                  <a:effectLst/>
                  <a:latin typeface="Cambria Math" panose="02040503050406030204" pitchFamily="18" charset="0"/>
                </a:rPr>
                <a:t>𝟑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−𝟑)/((</a:t>
              </a:r>
              <a:r>
                <a:rPr lang="pt-BR" b="1" i="0">
                  <a:effectLst/>
                  <a:latin typeface="Cambria Math" panose="02040503050406030204" pitchFamily="18" charset="0"/>
                </a:rPr>
                <a:t>𝟑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−𝟏) )</a:t>
              </a:r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 </a:t>
              </a:r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=𝟎 </a:t>
              </a:r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Fallback>
    </mc:AlternateContent>
    <xdr:clientData/>
  </xdr:twoCellAnchor>
  <xdr:twoCellAnchor>
    <xdr:from>
      <xdr:col>1</xdr:col>
      <xdr:colOff>0</xdr:colOff>
      <xdr:row>39</xdr:row>
      <xdr:rowOff>0</xdr:rowOff>
    </xdr:from>
    <xdr:to>
      <xdr:col>1</xdr:col>
      <xdr:colOff>1104790</xdr:colOff>
      <xdr:row>42</xdr:row>
      <xdr:rowOff>39436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Retângulo 4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SpPr/>
          </xdr:nvSpPr>
          <xdr:spPr>
            <a:xfrm>
              <a:off x="609600" y="7458075"/>
              <a:ext cx="1104790" cy="61093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b="1" i="1">
                        <a:latin typeface="Cambria Math" panose="02040503050406030204" pitchFamily="18" charset="0"/>
                        <a:ea typeface="Calibri" panose="020F0502020204030204" pitchFamily="34" charset="0"/>
                      </a:rPr>
                      <m:t>𝑪𝑹</m:t>
                    </m:r>
                    <m:r>
                      <a:rPr lang="pt-BR" b="1" i="1">
                        <a:latin typeface="Cambria Math" panose="02040503050406030204" pitchFamily="18" charset="0"/>
                        <a:ea typeface="Calibri" panose="020F0502020204030204" pitchFamily="34" charset="0"/>
                      </a:rPr>
                      <m:t>=</m:t>
                    </m:r>
                    <m:f>
                      <m:fPr>
                        <m:ctrlPr>
                          <a:rPr lang="pt-BR" b="1" i="1">
                            <a:latin typeface="Cambria Math" panose="02040503050406030204" pitchFamily="18" charset="0"/>
                            <a:ea typeface="Calibri" panose="020F0502020204030204" pitchFamily="34" charset="0"/>
                          </a:rPr>
                        </m:ctrlPr>
                      </m:fPr>
                      <m:num>
                        <m:r>
                          <a:rPr lang="pt-BR" b="1" i="1">
                            <a:latin typeface="Cambria Math" panose="02040503050406030204" pitchFamily="18" charset="0"/>
                            <a:ea typeface="Calibri" panose="020F0502020204030204" pitchFamily="34" charset="0"/>
                          </a:rPr>
                          <m:t>𝑪𝑰</m:t>
                        </m:r>
                      </m:num>
                      <m:den>
                        <m:r>
                          <a:rPr lang="pt-BR" b="1" i="1">
                            <a:latin typeface="Cambria Math" panose="02040503050406030204" pitchFamily="18" charset="0"/>
                            <a:ea typeface="Calibri" panose="020F0502020204030204" pitchFamily="34" charset="0"/>
                          </a:rPr>
                          <m:t>𝑹𝑰</m:t>
                        </m:r>
                      </m:den>
                    </m:f>
                  </m:oMath>
                </m:oMathPara>
              </a14:m>
              <a:endParaRPr lang="pt-BR"/>
            </a:p>
          </xdr:txBody>
        </xdr:sp>
      </mc:Choice>
      <mc:Fallback xmlns="">
        <xdr:sp macro="" textlink="">
          <xdr:nvSpPr>
            <xdr:cNvPr id="5" name="Retângulo 4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B000000}"/>
                </a:ext>
              </a:extLst>
            </xdr:cNvPr>
            <xdr:cNvSpPr/>
          </xdr:nvSpPr>
          <xdr:spPr>
            <a:xfrm>
              <a:off x="609600" y="7458075"/>
              <a:ext cx="1104790" cy="61093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</a:rPr>
                <a:t>𝑪𝑹=𝑪𝑰/𝑹𝑰</a:t>
              </a:r>
              <a:endParaRPr lang="pt-BR"/>
            </a:p>
          </xdr:txBody>
        </xdr:sp>
      </mc:Fallback>
    </mc:AlternateContent>
    <xdr:clientData/>
  </xdr:twoCellAnchor>
  <xdr:twoCellAnchor>
    <xdr:from>
      <xdr:col>4</xdr:col>
      <xdr:colOff>0</xdr:colOff>
      <xdr:row>39</xdr:row>
      <xdr:rowOff>0</xdr:rowOff>
    </xdr:from>
    <xdr:to>
      <xdr:col>6</xdr:col>
      <xdr:colOff>678775</xdr:colOff>
      <xdr:row>41</xdr:row>
      <xdr:rowOff>132795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SpPr/>
          </xdr:nvSpPr>
          <xdr:spPr>
            <a:xfrm>
              <a:off x="3076575" y="7458075"/>
              <a:ext cx="2031325" cy="5137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</a:rPr>
                    <m:t>𝑪𝑹</m:t>
                  </m:r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</a:rPr>
                    <m:t>=</m:t>
                  </m:r>
                  <m:f>
                    <m:fPr>
                      <m:ctrlP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</m:ctrlPr>
                    </m:fPr>
                    <m:num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𝟎</m:t>
                      </m:r>
                    </m:num>
                    <m:den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𝟎</m:t>
                      </m:r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,</m:t>
                      </m:r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𝟓𝟖</m:t>
                      </m:r>
                    </m:den>
                  </m:f>
                </m:oMath>
              </a14:m>
              <a:r>
                <a:rPr lang="pt-BR" b="1">
                  <a:ea typeface="Calibri" panose="020F0502020204030204" pitchFamily="34" charset="0"/>
                </a:rPr>
                <a:t> </a:t>
              </a:r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</a:rPr>
                    <m:t>= </m:t>
                  </m:r>
                </m:oMath>
              </a14:m>
              <a:r>
                <a:rPr lang="pt-BR" b="1">
                  <a:latin typeface="Times New Roman" panose="02020603050405020304" pitchFamily="18" charset="0"/>
                  <a:ea typeface="Calibri" panose="020F0502020204030204" pitchFamily="34" charset="0"/>
                </a:rPr>
                <a:t>0	</a:t>
              </a:r>
              <a:endParaRPr lang="pt-BR"/>
            </a:p>
          </xdr:txBody>
        </xdr:sp>
      </mc:Choice>
      <mc:Fallback xmlns="">
        <xdr:sp macro="" textlink="">
          <xdr:nvSpPr>
            <xdr:cNvPr id="6" name="Retângulo 5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A000000}"/>
                </a:ext>
              </a:extLst>
            </xdr:cNvPr>
            <xdr:cNvSpPr/>
          </xdr:nvSpPr>
          <xdr:spPr>
            <a:xfrm>
              <a:off x="3076575" y="7458075"/>
              <a:ext cx="2031325" cy="5137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</a:rPr>
                <a:t>𝑪𝑹=𝟎/(𝟎,𝟓𝟖)</a:t>
              </a:r>
              <a:r>
                <a:rPr lang="pt-BR" b="1">
                  <a:ea typeface="Calibri" panose="020F0502020204030204" pitchFamily="34" charset="0"/>
                </a:rPr>
                <a:t> </a:t>
              </a:r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</a:rPr>
                <a:t>= </a:t>
              </a:r>
              <a:r>
                <a:rPr lang="pt-BR" b="1">
                  <a:latin typeface="Times New Roman" panose="02020603050405020304" pitchFamily="18" charset="0"/>
                  <a:ea typeface="Calibri" panose="020F0502020204030204" pitchFamily="34" charset="0"/>
                </a:rPr>
                <a:t>0	</a:t>
              </a:r>
              <a:endParaRPr lang="pt-BR"/>
            </a:p>
          </xdr:txBody>
        </xdr:sp>
      </mc:Fallback>
    </mc:AlternateContent>
    <xdr:clientData/>
  </xdr:twoCellAnchor>
  <xdr:twoCellAnchor>
    <xdr:from>
      <xdr:col>10</xdr:col>
      <xdr:colOff>266700</xdr:colOff>
      <xdr:row>4</xdr:row>
      <xdr:rowOff>38100</xdr:rowOff>
    </xdr:from>
    <xdr:to>
      <xdr:col>17</xdr:col>
      <xdr:colOff>578126</xdr:colOff>
      <xdr:row>19</xdr:row>
      <xdr:rowOff>102290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27</xdr:row>
      <xdr:rowOff>171450</xdr:rowOff>
    </xdr:from>
    <xdr:to>
      <xdr:col>4</xdr:col>
      <xdr:colOff>1316521</xdr:colOff>
      <xdr:row>35</xdr:row>
      <xdr:rowOff>15924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5343525"/>
          <a:ext cx="4431196" cy="1368474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3</xdr:col>
      <xdr:colOff>793075</xdr:colOff>
      <xdr:row>37</xdr:row>
      <xdr:rowOff>150877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Retângulo 2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SpPr/>
          </xdr:nvSpPr>
          <xdr:spPr>
            <a:xfrm>
              <a:off x="609600" y="6696075"/>
              <a:ext cx="2031325" cy="531877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𝐂𝐈</m:t>
                  </m:r>
                  <m:r>
                    <a:rPr lang="pt-BR" b="1"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f>
                    <m:fPr>
                      <m:ctrlPr>
                        <a:rPr lang="pt-BR" i="1">
                          <a:effectLst/>
                          <a:latin typeface="Cambria Math" panose="02040503050406030204" pitchFamily="18" charset="0"/>
                        </a:rPr>
                      </m:ctrlPr>
                    </m:fPr>
                    <m:num>
                      <m:sSub>
                        <m:sSubPr>
                          <m:ctrlPr>
                            <a:rPr lang="pt-BR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pt-BR" b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ʎ</m:t>
                          </m:r>
                        </m:e>
                        <m:sub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𝐦𝐚𝐱</m:t>
                          </m:r>
                        </m:sub>
                      </m:sSub>
                      <m:r>
                        <a:rPr lang="pt-BR" b="1" i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−</m:t>
                      </m:r>
                      <m:r>
                        <a:rPr lang="pt-BR" b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 ɳ</m:t>
                      </m:r>
                    </m:num>
                    <m:den>
                      <m:d>
                        <m:dPr>
                          <m:ctrlPr>
                            <a:rPr lang="pt-BR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b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ɳ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−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𝟏</m:t>
                          </m:r>
                        </m:e>
                      </m:d>
                    </m:den>
                  </m:f>
                </m:oMath>
              </a14:m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Choice>
      <mc:Fallback xmlns="">
        <xdr:sp macro="" textlink="">
          <xdr:nvSpPr>
            <xdr:cNvPr id="3" name="Retângulo 2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8000000}"/>
                </a:ext>
              </a:extLst>
            </xdr:cNvPr>
            <xdr:cNvSpPr/>
          </xdr:nvSpPr>
          <xdr:spPr>
            <a:xfrm>
              <a:off x="609600" y="6696075"/>
              <a:ext cx="2031325" cy="531877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𝐂𝐈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=</a:t>
              </a:r>
              <a:r>
                <a:rPr lang="pt-BR" i="0">
                  <a:effectLst/>
                  <a:latin typeface="Cambria Math" panose="02040503050406030204" pitchFamily="18" charset="0"/>
                </a:rPr>
                <a:t>(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ʎ_𝐦𝐚𝐱− ɳ)/((ɳ−𝟏) )</a:t>
              </a:r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Fallback>
    </mc:AlternateContent>
    <xdr:clientData/>
  </xdr:twoCellAnchor>
  <xdr:twoCellAnchor>
    <xdr:from>
      <xdr:col>4</xdr:col>
      <xdr:colOff>0</xdr:colOff>
      <xdr:row>35</xdr:row>
      <xdr:rowOff>0</xdr:rowOff>
    </xdr:from>
    <xdr:to>
      <xdr:col>6</xdr:col>
      <xdr:colOff>678775</xdr:colOff>
      <xdr:row>37</xdr:row>
      <xdr:rowOff>140168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Retângulo 3">
              <a:extLst>
                <a:ext uri="{FF2B5EF4-FFF2-40B4-BE49-F238E27FC236}">
                  <a16:creationId xmlns:a16="http://schemas.microsoft.com/office/drawing/2014/main" id="{00000000-0008-0000-0300-000004000000}"/>
                </a:ext>
              </a:extLst>
            </xdr:cNvPr>
            <xdr:cNvSpPr/>
          </xdr:nvSpPr>
          <xdr:spPr>
            <a:xfrm>
              <a:off x="3076575" y="6696075"/>
              <a:ext cx="2031325" cy="52116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𝐂𝐈</m:t>
                  </m:r>
                  <m:r>
                    <a:rPr lang="pt-BR" b="1"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f>
                    <m:fPr>
                      <m:ctrlPr>
                        <a:rPr lang="pt-BR" i="1">
                          <a:effectLst/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pt-BR" b="1" i="1">
                          <a:effectLst/>
                          <a:latin typeface="Cambria Math" panose="02040503050406030204" pitchFamily="18" charset="0"/>
                        </a:rPr>
                        <m:t>𝟑</m:t>
                      </m:r>
                      <m:r>
                        <a:rPr lang="pt-BR" b="1" i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−</m:t>
                      </m:r>
                      <m:r>
                        <a:rPr lang="pt-BR" b="1" i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𝟑</m:t>
                      </m:r>
                    </m:num>
                    <m:den>
                      <m:d>
                        <m:dPr>
                          <m:ctrlPr>
                            <a:rPr lang="pt-BR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</a:rPr>
                            <m:t>𝟑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−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𝟏</m:t>
                          </m:r>
                        </m:e>
                      </m:d>
                    </m:den>
                  </m:f>
                </m:oMath>
              </a14:m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 </a:t>
              </a:r>
              <a14:m>
                <m:oMath xmlns:m="http://schemas.openxmlformats.org/officeDocument/2006/math">
                  <m:r>
                    <a:rPr lang="pt-BR" b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r>
                    <a:rPr lang="pt-BR" b="1" i="0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𝟎</m:t>
                  </m:r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 </m:t>
                  </m:r>
                </m:oMath>
              </a14:m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Choice>
      <mc:Fallback xmlns="">
        <xdr:sp macro="" textlink="">
          <xdr:nvSpPr>
            <xdr:cNvPr id="4" name="Retângulo 3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9000000}"/>
                </a:ext>
              </a:extLst>
            </xdr:cNvPr>
            <xdr:cNvSpPr/>
          </xdr:nvSpPr>
          <xdr:spPr>
            <a:xfrm>
              <a:off x="3076575" y="6696075"/>
              <a:ext cx="2031325" cy="52116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𝐂𝐈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=</a:t>
              </a:r>
              <a:r>
                <a:rPr lang="pt-BR" i="0">
                  <a:effectLst/>
                  <a:latin typeface="Cambria Math" panose="02040503050406030204" pitchFamily="18" charset="0"/>
                </a:rPr>
                <a:t>(</a:t>
              </a:r>
              <a:r>
                <a:rPr lang="pt-BR" b="1" i="0">
                  <a:effectLst/>
                  <a:latin typeface="Cambria Math" panose="02040503050406030204" pitchFamily="18" charset="0"/>
                </a:rPr>
                <a:t>𝟑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−𝟑)/((</a:t>
              </a:r>
              <a:r>
                <a:rPr lang="pt-BR" b="1" i="0">
                  <a:effectLst/>
                  <a:latin typeface="Cambria Math" panose="02040503050406030204" pitchFamily="18" charset="0"/>
                </a:rPr>
                <a:t>𝟑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−𝟏) )</a:t>
              </a:r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 </a:t>
              </a:r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=𝟎 </a:t>
              </a:r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Fallback>
    </mc:AlternateContent>
    <xdr:clientData/>
  </xdr:twoCellAnchor>
  <xdr:twoCellAnchor>
    <xdr:from>
      <xdr:col>1</xdr:col>
      <xdr:colOff>0</xdr:colOff>
      <xdr:row>39</xdr:row>
      <xdr:rowOff>0</xdr:rowOff>
    </xdr:from>
    <xdr:to>
      <xdr:col>1</xdr:col>
      <xdr:colOff>1104790</xdr:colOff>
      <xdr:row>42</xdr:row>
      <xdr:rowOff>39436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Retângulo 4">
              <a:extLst>
                <a:ext uri="{FF2B5EF4-FFF2-40B4-BE49-F238E27FC236}">
                  <a16:creationId xmlns:a16="http://schemas.microsoft.com/office/drawing/2014/main" id="{00000000-0008-0000-0300-000005000000}"/>
                </a:ext>
              </a:extLst>
            </xdr:cNvPr>
            <xdr:cNvSpPr/>
          </xdr:nvSpPr>
          <xdr:spPr>
            <a:xfrm>
              <a:off x="609600" y="7458075"/>
              <a:ext cx="1104790" cy="61093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b="1" i="1">
                        <a:latin typeface="Cambria Math" panose="02040503050406030204" pitchFamily="18" charset="0"/>
                        <a:ea typeface="Calibri" panose="020F0502020204030204" pitchFamily="34" charset="0"/>
                      </a:rPr>
                      <m:t>𝑪𝑹</m:t>
                    </m:r>
                    <m:r>
                      <a:rPr lang="pt-BR" b="1" i="1">
                        <a:latin typeface="Cambria Math" panose="02040503050406030204" pitchFamily="18" charset="0"/>
                        <a:ea typeface="Calibri" panose="020F0502020204030204" pitchFamily="34" charset="0"/>
                      </a:rPr>
                      <m:t>=</m:t>
                    </m:r>
                    <m:f>
                      <m:fPr>
                        <m:ctrlPr>
                          <a:rPr lang="pt-BR" b="1" i="1">
                            <a:latin typeface="Cambria Math" panose="02040503050406030204" pitchFamily="18" charset="0"/>
                            <a:ea typeface="Calibri" panose="020F0502020204030204" pitchFamily="34" charset="0"/>
                          </a:rPr>
                        </m:ctrlPr>
                      </m:fPr>
                      <m:num>
                        <m:r>
                          <a:rPr lang="pt-BR" b="1" i="1">
                            <a:latin typeface="Cambria Math" panose="02040503050406030204" pitchFamily="18" charset="0"/>
                            <a:ea typeface="Calibri" panose="020F0502020204030204" pitchFamily="34" charset="0"/>
                          </a:rPr>
                          <m:t>𝑪𝑰</m:t>
                        </m:r>
                      </m:num>
                      <m:den>
                        <m:r>
                          <a:rPr lang="pt-BR" b="1" i="1">
                            <a:latin typeface="Cambria Math" panose="02040503050406030204" pitchFamily="18" charset="0"/>
                            <a:ea typeface="Calibri" panose="020F0502020204030204" pitchFamily="34" charset="0"/>
                          </a:rPr>
                          <m:t>𝑹𝑰</m:t>
                        </m:r>
                      </m:den>
                    </m:f>
                  </m:oMath>
                </m:oMathPara>
              </a14:m>
              <a:endParaRPr lang="pt-BR"/>
            </a:p>
          </xdr:txBody>
        </xdr:sp>
      </mc:Choice>
      <mc:Fallback xmlns="">
        <xdr:sp macro="" textlink="">
          <xdr:nvSpPr>
            <xdr:cNvPr id="5" name="Retângulo 4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B000000}"/>
                </a:ext>
              </a:extLst>
            </xdr:cNvPr>
            <xdr:cNvSpPr/>
          </xdr:nvSpPr>
          <xdr:spPr>
            <a:xfrm>
              <a:off x="609600" y="7458075"/>
              <a:ext cx="1104790" cy="61093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</a:rPr>
                <a:t>𝑪𝑹=𝑪𝑰/𝑹𝑰</a:t>
              </a:r>
              <a:endParaRPr lang="pt-BR"/>
            </a:p>
          </xdr:txBody>
        </xdr:sp>
      </mc:Fallback>
    </mc:AlternateContent>
    <xdr:clientData/>
  </xdr:twoCellAnchor>
  <xdr:twoCellAnchor>
    <xdr:from>
      <xdr:col>4</xdr:col>
      <xdr:colOff>0</xdr:colOff>
      <xdr:row>39</xdr:row>
      <xdr:rowOff>0</xdr:rowOff>
    </xdr:from>
    <xdr:to>
      <xdr:col>6</xdr:col>
      <xdr:colOff>678775</xdr:colOff>
      <xdr:row>41</xdr:row>
      <xdr:rowOff>132795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00000000-0008-0000-0300-000006000000}"/>
                </a:ext>
              </a:extLst>
            </xdr:cNvPr>
            <xdr:cNvSpPr/>
          </xdr:nvSpPr>
          <xdr:spPr>
            <a:xfrm>
              <a:off x="3076575" y="7458075"/>
              <a:ext cx="2031325" cy="5137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</a:rPr>
                    <m:t>𝑪𝑹</m:t>
                  </m:r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</a:rPr>
                    <m:t>=</m:t>
                  </m:r>
                  <m:f>
                    <m:fPr>
                      <m:ctrlP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</m:ctrlPr>
                    </m:fPr>
                    <m:num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𝟎</m:t>
                      </m:r>
                    </m:num>
                    <m:den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𝟎</m:t>
                      </m:r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,</m:t>
                      </m:r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𝟓𝟖</m:t>
                      </m:r>
                    </m:den>
                  </m:f>
                </m:oMath>
              </a14:m>
              <a:r>
                <a:rPr lang="pt-BR" b="1">
                  <a:ea typeface="Calibri" panose="020F0502020204030204" pitchFamily="34" charset="0"/>
                </a:rPr>
                <a:t> </a:t>
              </a:r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</a:rPr>
                    <m:t>= </m:t>
                  </m:r>
                </m:oMath>
              </a14:m>
              <a:r>
                <a:rPr lang="pt-BR" b="1">
                  <a:latin typeface="Times New Roman" panose="02020603050405020304" pitchFamily="18" charset="0"/>
                  <a:ea typeface="Calibri" panose="020F0502020204030204" pitchFamily="34" charset="0"/>
                </a:rPr>
                <a:t>0	</a:t>
              </a:r>
              <a:endParaRPr lang="pt-BR"/>
            </a:p>
          </xdr:txBody>
        </xdr:sp>
      </mc:Choice>
      <mc:Fallback xmlns="">
        <xdr:sp macro="" textlink="">
          <xdr:nvSpPr>
            <xdr:cNvPr id="6" name="Retângulo 5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A000000}"/>
                </a:ext>
              </a:extLst>
            </xdr:cNvPr>
            <xdr:cNvSpPr/>
          </xdr:nvSpPr>
          <xdr:spPr>
            <a:xfrm>
              <a:off x="3076575" y="7458075"/>
              <a:ext cx="2031325" cy="5137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</a:rPr>
                <a:t>𝑪𝑹=𝟎/(𝟎,𝟓𝟖)</a:t>
              </a:r>
              <a:r>
                <a:rPr lang="pt-BR" b="1">
                  <a:ea typeface="Calibri" panose="020F0502020204030204" pitchFamily="34" charset="0"/>
                </a:rPr>
                <a:t> </a:t>
              </a:r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</a:rPr>
                <a:t>= </a:t>
              </a:r>
              <a:r>
                <a:rPr lang="pt-BR" b="1">
                  <a:latin typeface="Times New Roman" panose="02020603050405020304" pitchFamily="18" charset="0"/>
                  <a:ea typeface="Calibri" panose="020F0502020204030204" pitchFamily="34" charset="0"/>
                </a:rPr>
                <a:t>0	</a:t>
              </a:r>
              <a:endParaRPr lang="pt-BR"/>
            </a:p>
          </xdr:txBody>
        </xdr:sp>
      </mc:Fallback>
    </mc:AlternateContent>
    <xdr:clientData/>
  </xdr:twoCellAnchor>
  <xdr:twoCellAnchor>
    <xdr:from>
      <xdr:col>10</xdr:col>
      <xdr:colOff>219075</xdr:colOff>
      <xdr:row>4</xdr:row>
      <xdr:rowOff>66675</xdr:rowOff>
    </xdr:from>
    <xdr:to>
      <xdr:col>17</xdr:col>
      <xdr:colOff>530501</xdr:colOff>
      <xdr:row>19</xdr:row>
      <xdr:rowOff>130865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27</xdr:row>
      <xdr:rowOff>171450</xdr:rowOff>
    </xdr:from>
    <xdr:to>
      <xdr:col>6</xdr:col>
      <xdr:colOff>735496</xdr:colOff>
      <xdr:row>35</xdr:row>
      <xdr:rowOff>15924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5343525"/>
          <a:ext cx="4431196" cy="1368474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3</xdr:col>
      <xdr:colOff>793075</xdr:colOff>
      <xdr:row>37</xdr:row>
      <xdr:rowOff>150877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Retângulo 2">
              <a:extLst>
                <a:ext uri="{FF2B5EF4-FFF2-40B4-BE49-F238E27FC236}">
                  <a16:creationId xmlns:a16="http://schemas.microsoft.com/office/drawing/2014/main" id="{00000000-0008-0000-0400-000003000000}"/>
                </a:ext>
              </a:extLst>
            </xdr:cNvPr>
            <xdr:cNvSpPr/>
          </xdr:nvSpPr>
          <xdr:spPr>
            <a:xfrm>
              <a:off x="609600" y="6696075"/>
              <a:ext cx="2031325" cy="531877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𝐂𝐈</m:t>
                  </m:r>
                  <m:r>
                    <a:rPr lang="pt-BR" b="1"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f>
                    <m:fPr>
                      <m:ctrlPr>
                        <a:rPr lang="pt-BR" i="1">
                          <a:effectLst/>
                          <a:latin typeface="Cambria Math" panose="02040503050406030204" pitchFamily="18" charset="0"/>
                        </a:rPr>
                      </m:ctrlPr>
                    </m:fPr>
                    <m:num>
                      <m:sSub>
                        <m:sSubPr>
                          <m:ctrlPr>
                            <a:rPr lang="pt-BR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pt-BR" b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ʎ</m:t>
                          </m:r>
                        </m:e>
                        <m:sub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𝐦𝐚𝐱</m:t>
                          </m:r>
                        </m:sub>
                      </m:sSub>
                      <m:r>
                        <a:rPr lang="pt-BR" b="1" i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−</m:t>
                      </m:r>
                      <m:r>
                        <a:rPr lang="pt-BR" b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 ɳ</m:t>
                      </m:r>
                    </m:num>
                    <m:den>
                      <m:d>
                        <m:dPr>
                          <m:ctrlPr>
                            <a:rPr lang="pt-BR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b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ɳ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−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𝟏</m:t>
                          </m:r>
                        </m:e>
                      </m:d>
                    </m:den>
                  </m:f>
                </m:oMath>
              </a14:m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Choice>
      <mc:Fallback xmlns="">
        <xdr:sp macro="" textlink="">
          <xdr:nvSpPr>
            <xdr:cNvPr id="3" name="Retângulo 2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8000000}"/>
                </a:ext>
              </a:extLst>
            </xdr:cNvPr>
            <xdr:cNvSpPr/>
          </xdr:nvSpPr>
          <xdr:spPr>
            <a:xfrm>
              <a:off x="609600" y="6696075"/>
              <a:ext cx="2031325" cy="531877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𝐂𝐈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=</a:t>
              </a:r>
              <a:r>
                <a:rPr lang="pt-BR" i="0">
                  <a:effectLst/>
                  <a:latin typeface="Cambria Math" panose="02040503050406030204" pitchFamily="18" charset="0"/>
                </a:rPr>
                <a:t>(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ʎ_𝐦𝐚𝐱− ɳ)/((ɳ−𝟏) )</a:t>
              </a:r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Fallback>
    </mc:AlternateContent>
    <xdr:clientData/>
  </xdr:twoCellAnchor>
  <xdr:twoCellAnchor>
    <xdr:from>
      <xdr:col>4</xdr:col>
      <xdr:colOff>0</xdr:colOff>
      <xdr:row>35</xdr:row>
      <xdr:rowOff>0</xdr:rowOff>
    </xdr:from>
    <xdr:to>
      <xdr:col>6</xdr:col>
      <xdr:colOff>678775</xdr:colOff>
      <xdr:row>37</xdr:row>
      <xdr:rowOff>140168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Retângulo 3">
              <a:extLst>
                <a:ext uri="{FF2B5EF4-FFF2-40B4-BE49-F238E27FC236}">
                  <a16:creationId xmlns:a16="http://schemas.microsoft.com/office/drawing/2014/main" id="{00000000-0008-0000-0400-000004000000}"/>
                </a:ext>
              </a:extLst>
            </xdr:cNvPr>
            <xdr:cNvSpPr/>
          </xdr:nvSpPr>
          <xdr:spPr>
            <a:xfrm>
              <a:off x="3076575" y="6696075"/>
              <a:ext cx="2031325" cy="52116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𝐂𝐈</m:t>
                  </m:r>
                  <m:r>
                    <a:rPr lang="pt-BR" b="1"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f>
                    <m:fPr>
                      <m:ctrlPr>
                        <a:rPr lang="pt-BR" i="1">
                          <a:effectLst/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pt-BR" b="1" i="1">
                          <a:effectLst/>
                          <a:latin typeface="Cambria Math" panose="02040503050406030204" pitchFamily="18" charset="0"/>
                        </a:rPr>
                        <m:t>𝟑</m:t>
                      </m:r>
                      <m:r>
                        <a:rPr lang="pt-BR" b="1" i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−</m:t>
                      </m:r>
                      <m:r>
                        <a:rPr lang="pt-BR" b="1" i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𝟑</m:t>
                      </m:r>
                    </m:num>
                    <m:den>
                      <m:d>
                        <m:dPr>
                          <m:ctrlPr>
                            <a:rPr lang="pt-BR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</a:rPr>
                            <m:t>𝟑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−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𝟏</m:t>
                          </m:r>
                        </m:e>
                      </m:d>
                    </m:den>
                  </m:f>
                </m:oMath>
              </a14:m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 </a:t>
              </a:r>
              <a14:m>
                <m:oMath xmlns:m="http://schemas.openxmlformats.org/officeDocument/2006/math">
                  <m:r>
                    <a:rPr lang="pt-BR" b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r>
                    <a:rPr lang="pt-BR" b="1" i="0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𝟎</m:t>
                  </m:r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 </m:t>
                  </m:r>
                </m:oMath>
              </a14:m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Choice>
      <mc:Fallback xmlns="">
        <xdr:sp macro="" textlink="">
          <xdr:nvSpPr>
            <xdr:cNvPr id="4" name="Retângulo 3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9000000}"/>
                </a:ext>
              </a:extLst>
            </xdr:cNvPr>
            <xdr:cNvSpPr/>
          </xdr:nvSpPr>
          <xdr:spPr>
            <a:xfrm>
              <a:off x="3076575" y="6696075"/>
              <a:ext cx="2031325" cy="52116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𝐂𝐈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=</a:t>
              </a:r>
              <a:r>
                <a:rPr lang="pt-BR" i="0">
                  <a:effectLst/>
                  <a:latin typeface="Cambria Math" panose="02040503050406030204" pitchFamily="18" charset="0"/>
                </a:rPr>
                <a:t>(</a:t>
              </a:r>
              <a:r>
                <a:rPr lang="pt-BR" b="1" i="0">
                  <a:effectLst/>
                  <a:latin typeface="Cambria Math" panose="02040503050406030204" pitchFamily="18" charset="0"/>
                </a:rPr>
                <a:t>𝟑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−𝟑)/((</a:t>
              </a:r>
              <a:r>
                <a:rPr lang="pt-BR" b="1" i="0">
                  <a:effectLst/>
                  <a:latin typeface="Cambria Math" panose="02040503050406030204" pitchFamily="18" charset="0"/>
                </a:rPr>
                <a:t>𝟑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−𝟏) )</a:t>
              </a:r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 </a:t>
              </a:r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=𝟎 </a:t>
              </a:r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Fallback>
    </mc:AlternateContent>
    <xdr:clientData/>
  </xdr:twoCellAnchor>
  <xdr:twoCellAnchor>
    <xdr:from>
      <xdr:col>1</xdr:col>
      <xdr:colOff>0</xdr:colOff>
      <xdr:row>39</xdr:row>
      <xdr:rowOff>0</xdr:rowOff>
    </xdr:from>
    <xdr:to>
      <xdr:col>1</xdr:col>
      <xdr:colOff>1104790</xdr:colOff>
      <xdr:row>42</xdr:row>
      <xdr:rowOff>39436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Retângulo 4">
              <a:extLst>
                <a:ext uri="{FF2B5EF4-FFF2-40B4-BE49-F238E27FC236}">
                  <a16:creationId xmlns:a16="http://schemas.microsoft.com/office/drawing/2014/main" id="{00000000-0008-0000-0400-000005000000}"/>
                </a:ext>
              </a:extLst>
            </xdr:cNvPr>
            <xdr:cNvSpPr/>
          </xdr:nvSpPr>
          <xdr:spPr>
            <a:xfrm>
              <a:off x="609600" y="7458075"/>
              <a:ext cx="1104790" cy="61093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b="1" i="1">
                        <a:latin typeface="Cambria Math" panose="02040503050406030204" pitchFamily="18" charset="0"/>
                        <a:ea typeface="Calibri" panose="020F0502020204030204" pitchFamily="34" charset="0"/>
                      </a:rPr>
                      <m:t>𝑪𝑹</m:t>
                    </m:r>
                    <m:r>
                      <a:rPr lang="pt-BR" b="1" i="1">
                        <a:latin typeface="Cambria Math" panose="02040503050406030204" pitchFamily="18" charset="0"/>
                        <a:ea typeface="Calibri" panose="020F0502020204030204" pitchFamily="34" charset="0"/>
                      </a:rPr>
                      <m:t>=</m:t>
                    </m:r>
                    <m:f>
                      <m:fPr>
                        <m:ctrlPr>
                          <a:rPr lang="pt-BR" b="1" i="1">
                            <a:latin typeface="Cambria Math" panose="02040503050406030204" pitchFamily="18" charset="0"/>
                            <a:ea typeface="Calibri" panose="020F0502020204030204" pitchFamily="34" charset="0"/>
                          </a:rPr>
                        </m:ctrlPr>
                      </m:fPr>
                      <m:num>
                        <m:r>
                          <a:rPr lang="pt-BR" b="1" i="1">
                            <a:latin typeface="Cambria Math" panose="02040503050406030204" pitchFamily="18" charset="0"/>
                            <a:ea typeface="Calibri" panose="020F0502020204030204" pitchFamily="34" charset="0"/>
                          </a:rPr>
                          <m:t>𝑪𝑰</m:t>
                        </m:r>
                      </m:num>
                      <m:den>
                        <m:r>
                          <a:rPr lang="pt-BR" b="1" i="1">
                            <a:latin typeface="Cambria Math" panose="02040503050406030204" pitchFamily="18" charset="0"/>
                            <a:ea typeface="Calibri" panose="020F0502020204030204" pitchFamily="34" charset="0"/>
                          </a:rPr>
                          <m:t>𝑹𝑰</m:t>
                        </m:r>
                      </m:den>
                    </m:f>
                  </m:oMath>
                </m:oMathPara>
              </a14:m>
              <a:endParaRPr lang="pt-BR"/>
            </a:p>
          </xdr:txBody>
        </xdr:sp>
      </mc:Choice>
      <mc:Fallback xmlns="">
        <xdr:sp macro="" textlink="">
          <xdr:nvSpPr>
            <xdr:cNvPr id="5" name="Retângulo 4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B000000}"/>
                </a:ext>
              </a:extLst>
            </xdr:cNvPr>
            <xdr:cNvSpPr/>
          </xdr:nvSpPr>
          <xdr:spPr>
            <a:xfrm>
              <a:off x="609600" y="7458075"/>
              <a:ext cx="1104790" cy="61093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</a:rPr>
                <a:t>𝑪𝑹=𝑪𝑰/𝑹𝑰</a:t>
              </a:r>
              <a:endParaRPr lang="pt-BR"/>
            </a:p>
          </xdr:txBody>
        </xdr:sp>
      </mc:Fallback>
    </mc:AlternateContent>
    <xdr:clientData/>
  </xdr:twoCellAnchor>
  <xdr:twoCellAnchor>
    <xdr:from>
      <xdr:col>4</xdr:col>
      <xdr:colOff>0</xdr:colOff>
      <xdr:row>39</xdr:row>
      <xdr:rowOff>0</xdr:rowOff>
    </xdr:from>
    <xdr:to>
      <xdr:col>6</xdr:col>
      <xdr:colOff>678775</xdr:colOff>
      <xdr:row>41</xdr:row>
      <xdr:rowOff>132795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00000000-0008-0000-0400-000006000000}"/>
                </a:ext>
              </a:extLst>
            </xdr:cNvPr>
            <xdr:cNvSpPr/>
          </xdr:nvSpPr>
          <xdr:spPr>
            <a:xfrm>
              <a:off x="3076575" y="7458075"/>
              <a:ext cx="2031325" cy="5137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</a:rPr>
                    <m:t>𝑪𝑹</m:t>
                  </m:r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</a:rPr>
                    <m:t>=</m:t>
                  </m:r>
                  <m:f>
                    <m:fPr>
                      <m:ctrlP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</m:ctrlPr>
                    </m:fPr>
                    <m:num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𝟎</m:t>
                      </m:r>
                    </m:num>
                    <m:den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𝟎</m:t>
                      </m:r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,</m:t>
                      </m:r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𝟓𝟖</m:t>
                      </m:r>
                    </m:den>
                  </m:f>
                </m:oMath>
              </a14:m>
              <a:r>
                <a:rPr lang="pt-BR" b="1">
                  <a:ea typeface="Calibri" panose="020F0502020204030204" pitchFamily="34" charset="0"/>
                </a:rPr>
                <a:t> </a:t>
              </a:r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</a:rPr>
                    <m:t>= </m:t>
                  </m:r>
                </m:oMath>
              </a14:m>
              <a:r>
                <a:rPr lang="pt-BR" b="1">
                  <a:latin typeface="Times New Roman" panose="02020603050405020304" pitchFamily="18" charset="0"/>
                  <a:ea typeface="Calibri" panose="020F0502020204030204" pitchFamily="34" charset="0"/>
                </a:rPr>
                <a:t>0	</a:t>
              </a:r>
              <a:endParaRPr lang="pt-BR"/>
            </a:p>
          </xdr:txBody>
        </xdr:sp>
      </mc:Choice>
      <mc:Fallback xmlns="">
        <xdr:sp macro="" textlink="">
          <xdr:nvSpPr>
            <xdr:cNvPr id="6" name="Retângulo 5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A000000}"/>
                </a:ext>
              </a:extLst>
            </xdr:cNvPr>
            <xdr:cNvSpPr/>
          </xdr:nvSpPr>
          <xdr:spPr>
            <a:xfrm>
              <a:off x="3076575" y="7458075"/>
              <a:ext cx="2031325" cy="5137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</a:rPr>
                <a:t>𝑪𝑹=𝟎/(𝟎,𝟓𝟖)</a:t>
              </a:r>
              <a:r>
                <a:rPr lang="pt-BR" b="1">
                  <a:ea typeface="Calibri" panose="020F0502020204030204" pitchFamily="34" charset="0"/>
                </a:rPr>
                <a:t> </a:t>
              </a:r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</a:rPr>
                <a:t>= </a:t>
              </a:r>
              <a:r>
                <a:rPr lang="pt-BR" b="1">
                  <a:latin typeface="Times New Roman" panose="02020603050405020304" pitchFamily="18" charset="0"/>
                  <a:ea typeface="Calibri" panose="020F0502020204030204" pitchFamily="34" charset="0"/>
                </a:rPr>
                <a:t>0	</a:t>
              </a:r>
              <a:endParaRPr lang="pt-BR"/>
            </a:p>
          </xdr:txBody>
        </xdr:sp>
      </mc:Fallback>
    </mc:AlternateContent>
    <xdr:clientData/>
  </xdr:twoCellAnchor>
  <xdr:twoCellAnchor>
    <xdr:from>
      <xdr:col>10</xdr:col>
      <xdr:colOff>219075</xdr:colOff>
      <xdr:row>4</xdr:row>
      <xdr:rowOff>47625</xdr:rowOff>
    </xdr:from>
    <xdr:to>
      <xdr:col>17</xdr:col>
      <xdr:colOff>530501</xdr:colOff>
      <xdr:row>19</xdr:row>
      <xdr:rowOff>111815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27</xdr:row>
      <xdr:rowOff>171450</xdr:rowOff>
    </xdr:from>
    <xdr:to>
      <xdr:col>5</xdr:col>
      <xdr:colOff>325921</xdr:colOff>
      <xdr:row>35</xdr:row>
      <xdr:rowOff>15924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5343525"/>
          <a:ext cx="4431196" cy="1368474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3</xdr:col>
      <xdr:colOff>793075</xdr:colOff>
      <xdr:row>37</xdr:row>
      <xdr:rowOff>150877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Retângulo 2">
              <a:extLst>
                <a:ext uri="{FF2B5EF4-FFF2-40B4-BE49-F238E27FC236}">
                  <a16:creationId xmlns:a16="http://schemas.microsoft.com/office/drawing/2014/main" id="{00000000-0008-0000-0500-000003000000}"/>
                </a:ext>
              </a:extLst>
            </xdr:cNvPr>
            <xdr:cNvSpPr/>
          </xdr:nvSpPr>
          <xdr:spPr>
            <a:xfrm>
              <a:off x="609600" y="6696075"/>
              <a:ext cx="2031325" cy="531877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𝐂𝐈</m:t>
                  </m:r>
                  <m:r>
                    <a:rPr lang="pt-BR" b="1"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f>
                    <m:fPr>
                      <m:ctrlPr>
                        <a:rPr lang="pt-BR" i="1">
                          <a:effectLst/>
                          <a:latin typeface="Cambria Math" panose="02040503050406030204" pitchFamily="18" charset="0"/>
                        </a:rPr>
                      </m:ctrlPr>
                    </m:fPr>
                    <m:num>
                      <m:sSub>
                        <m:sSubPr>
                          <m:ctrlPr>
                            <a:rPr lang="pt-BR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pt-BR" b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ʎ</m:t>
                          </m:r>
                        </m:e>
                        <m:sub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𝐦𝐚𝐱</m:t>
                          </m:r>
                        </m:sub>
                      </m:sSub>
                      <m:r>
                        <a:rPr lang="pt-BR" b="1" i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−</m:t>
                      </m:r>
                      <m:r>
                        <a:rPr lang="pt-BR" b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 ɳ</m:t>
                      </m:r>
                    </m:num>
                    <m:den>
                      <m:d>
                        <m:dPr>
                          <m:ctrlPr>
                            <a:rPr lang="pt-BR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b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ɳ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−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𝟏</m:t>
                          </m:r>
                        </m:e>
                      </m:d>
                    </m:den>
                  </m:f>
                </m:oMath>
              </a14:m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Choice>
      <mc:Fallback xmlns="">
        <xdr:sp macro="" textlink="">
          <xdr:nvSpPr>
            <xdr:cNvPr id="3" name="Retângulo 2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8000000}"/>
                </a:ext>
              </a:extLst>
            </xdr:cNvPr>
            <xdr:cNvSpPr/>
          </xdr:nvSpPr>
          <xdr:spPr>
            <a:xfrm>
              <a:off x="609600" y="6696075"/>
              <a:ext cx="2031325" cy="531877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𝐂𝐈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=</a:t>
              </a:r>
              <a:r>
                <a:rPr lang="pt-BR" i="0">
                  <a:effectLst/>
                  <a:latin typeface="Cambria Math" panose="02040503050406030204" pitchFamily="18" charset="0"/>
                </a:rPr>
                <a:t>(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ʎ_𝐦𝐚𝐱− ɳ)/((ɳ−𝟏) )</a:t>
              </a:r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Fallback>
    </mc:AlternateContent>
    <xdr:clientData/>
  </xdr:twoCellAnchor>
  <xdr:twoCellAnchor>
    <xdr:from>
      <xdr:col>4</xdr:col>
      <xdr:colOff>0</xdr:colOff>
      <xdr:row>35</xdr:row>
      <xdr:rowOff>0</xdr:rowOff>
    </xdr:from>
    <xdr:to>
      <xdr:col>6</xdr:col>
      <xdr:colOff>678775</xdr:colOff>
      <xdr:row>37</xdr:row>
      <xdr:rowOff>140168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Retângulo 3">
              <a:extLst>
                <a:ext uri="{FF2B5EF4-FFF2-40B4-BE49-F238E27FC236}">
                  <a16:creationId xmlns:a16="http://schemas.microsoft.com/office/drawing/2014/main" id="{00000000-0008-0000-0500-000004000000}"/>
                </a:ext>
              </a:extLst>
            </xdr:cNvPr>
            <xdr:cNvSpPr/>
          </xdr:nvSpPr>
          <xdr:spPr>
            <a:xfrm>
              <a:off x="3076575" y="6696075"/>
              <a:ext cx="2031325" cy="52116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𝐂𝐈</m:t>
                  </m:r>
                  <m:r>
                    <a:rPr lang="pt-BR" b="1">
                      <a:effectLst/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f>
                    <m:fPr>
                      <m:ctrlPr>
                        <a:rPr lang="pt-BR" i="1">
                          <a:effectLst/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pt-BR" b="1" i="1">
                          <a:effectLst/>
                          <a:latin typeface="Cambria Math" panose="02040503050406030204" pitchFamily="18" charset="0"/>
                        </a:rPr>
                        <m:t>𝟑</m:t>
                      </m:r>
                      <m:r>
                        <a:rPr lang="pt-BR" b="1" i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−</m:t>
                      </m:r>
                      <m:r>
                        <a:rPr lang="pt-BR" b="1" i="1">
                          <a:effectLst/>
                          <a:latin typeface="Cambria Math" panose="02040503050406030204" pitchFamily="18" charset="0"/>
                          <a:ea typeface="Calibri" panose="020F0502020204030204" pitchFamily="34" charset="0"/>
                          <a:cs typeface="Times New Roman" panose="02020603050405020304" pitchFamily="18" charset="0"/>
                        </a:rPr>
                        <m:t>𝟑</m:t>
                      </m:r>
                    </m:num>
                    <m:den>
                      <m:d>
                        <m:dPr>
                          <m:ctrlPr>
                            <a:rPr lang="pt-BR" i="1">
                              <a:effectLst/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</a:rPr>
                            <m:t>𝟑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−</m:t>
                          </m:r>
                          <m:r>
                            <a:rPr lang="pt-BR" b="1" i="1">
                              <a:effectLst/>
                              <a:latin typeface="Cambria Math" panose="02040503050406030204" pitchFamily="18" charset="0"/>
                              <a:ea typeface="Calibri" panose="020F0502020204030204" pitchFamily="34" charset="0"/>
                              <a:cs typeface="Times New Roman" panose="02020603050405020304" pitchFamily="18" charset="0"/>
                            </a:rPr>
                            <m:t>𝟏</m:t>
                          </m:r>
                        </m:e>
                      </m:d>
                    </m:den>
                  </m:f>
                </m:oMath>
              </a14:m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 </a:t>
              </a:r>
              <a14:m>
                <m:oMath xmlns:m="http://schemas.openxmlformats.org/officeDocument/2006/math">
                  <m:r>
                    <a:rPr lang="pt-BR" b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=</m:t>
                  </m:r>
                  <m:r>
                    <a:rPr lang="pt-BR" b="1" i="0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𝟎</m:t>
                  </m:r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m:t> </m:t>
                  </m:r>
                </m:oMath>
              </a14:m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Choice>
      <mc:Fallback xmlns="">
        <xdr:sp macro="" textlink="">
          <xdr:nvSpPr>
            <xdr:cNvPr id="4" name="Retângulo 3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9000000}"/>
                </a:ext>
              </a:extLst>
            </xdr:cNvPr>
            <xdr:cNvSpPr/>
          </xdr:nvSpPr>
          <xdr:spPr>
            <a:xfrm>
              <a:off x="3076575" y="6696075"/>
              <a:ext cx="2031325" cy="521168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𝐂𝐈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=</a:t>
              </a:r>
              <a:r>
                <a:rPr lang="pt-BR" i="0">
                  <a:effectLst/>
                  <a:latin typeface="Cambria Math" panose="02040503050406030204" pitchFamily="18" charset="0"/>
                </a:rPr>
                <a:t>(</a:t>
              </a:r>
              <a:r>
                <a:rPr lang="pt-BR" b="1" i="0">
                  <a:effectLst/>
                  <a:latin typeface="Cambria Math" panose="02040503050406030204" pitchFamily="18" charset="0"/>
                </a:rPr>
                <a:t>𝟑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−𝟑)/((</a:t>
              </a:r>
              <a:r>
                <a:rPr lang="pt-BR" b="1" i="0">
                  <a:effectLst/>
                  <a:latin typeface="Cambria Math" panose="02040503050406030204" pitchFamily="18" charset="0"/>
                </a:rPr>
                <a:t>𝟑</a:t>
              </a:r>
              <a:r>
                <a:rPr lang="pt-BR" b="1" i="0">
                  <a:effectLst/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−𝟏) )</a:t>
              </a:r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 </a:t>
              </a:r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=𝟎 </a:t>
              </a:r>
              <a:r>
                <a:rPr lang="pt-BR" b="1"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	</a:t>
              </a:r>
              <a:endParaRPr lang="pt-BR"/>
            </a:p>
          </xdr:txBody>
        </xdr:sp>
      </mc:Fallback>
    </mc:AlternateContent>
    <xdr:clientData/>
  </xdr:twoCellAnchor>
  <xdr:twoCellAnchor>
    <xdr:from>
      <xdr:col>1</xdr:col>
      <xdr:colOff>0</xdr:colOff>
      <xdr:row>39</xdr:row>
      <xdr:rowOff>0</xdr:rowOff>
    </xdr:from>
    <xdr:to>
      <xdr:col>1</xdr:col>
      <xdr:colOff>1104790</xdr:colOff>
      <xdr:row>42</xdr:row>
      <xdr:rowOff>39436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Retângulo 4">
              <a:extLst>
                <a:ext uri="{FF2B5EF4-FFF2-40B4-BE49-F238E27FC236}">
                  <a16:creationId xmlns:a16="http://schemas.microsoft.com/office/drawing/2014/main" id="{00000000-0008-0000-0500-000005000000}"/>
                </a:ext>
              </a:extLst>
            </xdr:cNvPr>
            <xdr:cNvSpPr/>
          </xdr:nvSpPr>
          <xdr:spPr>
            <a:xfrm>
              <a:off x="609600" y="7458075"/>
              <a:ext cx="1104790" cy="61093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b="1" i="1">
                        <a:latin typeface="Cambria Math" panose="02040503050406030204" pitchFamily="18" charset="0"/>
                        <a:ea typeface="Calibri" panose="020F0502020204030204" pitchFamily="34" charset="0"/>
                      </a:rPr>
                      <m:t>𝑪𝑹</m:t>
                    </m:r>
                    <m:r>
                      <a:rPr lang="pt-BR" b="1" i="1">
                        <a:latin typeface="Cambria Math" panose="02040503050406030204" pitchFamily="18" charset="0"/>
                        <a:ea typeface="Calibri" panose="020F0502020204030204" pitchFamily="34" charset="0"/>
                      </a:rPr>
                      <m:t>=</m:t>
                    </m:r>
                    <m:f>
                      <m:fPr>
                        <m:ctrlPr>
                          <a:rPr lang="pt-BR" b="1" i="1">
                            <a:latin typeface="Cambria Math" panose="02040503050406030204" pitchFamily="18" charset="0"/>
                            <a:ea typeface="Calibri" panose="020F0502020204030204" pitchFamily="34" charset="0"/>
                          </a:rPr>
                        </m:ctrlPr>
                      </m:fPr>
                      <m:num>
                        <m:r>
                          <a:rPr lang="pt-BR" b="1" i="1">
                            <a:latin typeface="Cambria Math" panose="02040503050406030204" pitchFamily="18" charset="0"/>
                            <a:ea typeface="Calibri" panose="020F0502020204030204" pitchFamily="34" charset="0"/>
                          </a:rPr>
                          <m:t>𝑪𝑰</m:t>
                        </m:r>
                      </m:num>
                      <m:den>
                        <m:r>
                          <a:rPr lang="pt-BR" b="1" i="1">
                            <a:latin typeface="Cambria Math" panose="02040503050406030204" pitchFamily="18" charset="0"/>
                            <a:ea typeface="Calibri" panose="020F0502020204030204" pitchFamily="34" charset="0"/>
                          </a:rPr>
                          <m:t>𝑹𝑰</m:t>
                        </m:r>
                      </m:den>
                    </m:f>
                  </m:oMath>
                </m:oMathPara>
              </a14:m>
              <a:endParaRPr lang="pt-BR"/>
            </a:p>
          </xdr:txBody>
        </xdr:sp>
      </mc:Choice>
      <mc:Fallback xmlns="">
        <xdr:sp macro="" textlink="">
          <xdr:nvSpPr>
            <xdr:cNvPr id="5" name="Retângulo 4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B000000}"/>
                </a:ext>
              </a:extLst>
            </xdr:cNvPr>
            <xdr:cNvSpPr/>
          </xdr:nvSpPr>
          <xdr:spPr>
            <a:xfrm>
              <a:off x="609600" y="7458075"/>
              <a:ext cx="1104790" cy="61093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</a:rPr>
                <a:t>𝑪𝑹=𝑪𝑰/𝑹𝑰</a:t>
              </a:r>
              <a:endParaRPr lang="pt-BR"/>
            </a:p>
          </xdr:txBody>
        </xdr:sp>
      </mc:Fallback>
    </mc:AlternateContent>
    <xdr:clientData/>
  </xdr:twoCellAnchor>
  <xdr:twoCellAnchor>
    <xdr:from>
      <xdr:col>4</xdr:col>
      <xdr:colOff>0</xdr:colOff>
      <xdr:row>39</xdr:row>
      <xdr:rowOff>0</xdr:rowOff>
    </xdr:from>
    <xdr:to>
      <xdr:col>6</xdr:col>
      <xdr:colOff>678775</xdr:colOff>
      <xdr:row>41</xdr:row>
      <xdr:rowOff>132795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00000000-0008-0000-0500-000006000000}"/>
                </a:ext>
              </a:extLst>
            </xdr:cNvPr>
            <xdr:cNvSpPr/>
          </xdr:nvSpPr>
          <xdr:spPr>
            <a:xfrm>
              <a:off x="3076575" y="7458075"/>
              <a:ext cx="2031325" cy="5137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</a:rPr>
                    <m:t>𝑪𝑹</m:t>
                  </m:r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</a:rPr>
                    <m:t>=</m:t>
                  </m:r>
                  <m:f>
                    <m:fPr>
                      <m:ctrlP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</m:ctrlPr>
                    </m:fPr>
                    <m:num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𝟎</m:t>
                      </m:r>
                    </m:num>
                    <m:den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𝟎</m:t>
                      </m:r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,</m:t>
                      </m:r>
                      <m:r>
                        <a:rPr lang="pt-BR" b="1" i="1">
                          <a:latin typeface="Cambria Math" panose="02040503050406030204" pitchFamily="18" charset="0"/>
                          <a:ea typeface="Calibri" panose="020F0502020204030204" pitchFamily="34" charset="0"/>
                        </a:rPr>
                        <m:t>𝟓𝟖</m:t>
                      </m:r>
                    </m:den>
                  </m:f>
                </m:oMath>
              </a14:m>
              <a:r>
                <a:rPr lang="pt-BR" b="1">
                  <a:ea typeface="Calibri" panose="020F0502020204030204" pitchFamily="34" charset="0"/>
                </a:rPr>
                <a:t> </a:t>
              </a:r>
              <a14:m>
                <m:oMath xmlns:m="http://schemas.openxmlformats.org/officeDocument/2006/math">
                  <m:r>
                    <a:rPr lang="pt-BR" b="1" i="1">
                      <a:latin typeface="Cambria Math" panose="02040503050406030204" pitchFamily="18" charset="0"/>
                      <a:ea typeface="Calibri" panose="020F0502020204030204" pitchFamily="34" charset="0"/>
                    </a:rPr>
                    <m:t>= </m:t>
                  </m:r>
                </m:oMath>
              </a14:m>
              <a:r>
                <a:rPr lang="pt-BR" b="1">
                  <a:latin typeface="Times New Roman" panose="02020603050405020304" pitchFamily="18" charset="0"/>
                  <a:ea typeface="Calibri" panose="020F0502020204030204" pitchFamily="34" charset="0"/>
                </a:rPr>
                <a:t>0	</a:t>
              </a:r>
              <a:endParaRPr lang="pt-BR"/>
            </a:p>
          </xdr:txBody>
        </xdr:sp>
      </mc:Choice>
      <mc:Fallback xmlns="">
        <xdr:sp macro="" textlink="">
          <xdr:nvSpPr>
            <xdr:cNvPr id="6" name="Retângulo 5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600-00000A000000}"/>
                </a:ext>
              </a:extLst>
            </xdr:cNvPr>
            <xdr:cNvSpPr/>
          </xdr:nvSpPr>
          <xdr:spPr>
            <a:xfrm>
              <a:off x="3076575" y="7458075"/>
              <a:ext cx="2031325" cy="513795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</a:rPr>
                <a:t>𝑪𝑹=𝟎/(𝟎,𝟓𝟖)</a:t>
              </a:r>
              <a:r>
                <a:rPr lang="pt-BR" b="1">
                  <a:ea typeface="Calibri" panose="020F0502020204030204" pitchFamily="34" charset="0"/>
                </a:rPr>
                <a:t> </a:t>
              </a:r>
              <a:r>
                <a:rPr lang="pt-BR" b="1" i="0">
                  <a:latin typeface="Cambria Math" panose="02040503050406030204" pitchFamily="18" charset="0"/>
                  <a:ea typeface="Calibri" panose="020F0502020204030204" pitchFamily="34" charset="0"/>
                </a:rPr>
                <a:t>= </a:t>
              </a:r>
              <a:r>
                <a:rPr lang="pt-BR" b="1">
                  <a:latin typeface="Times New Roman" panose="02020603050405020304" pitchFamily="18" charset="0"/>
                  <a:ea typeface="Calibri" panose="020F0502020204030204" pitchFamily="34" charset="0"/>
                </a:rPr>
                <a:t>0	</a:t>
              </a:r>
              <a:endParaRPr lang="pt-BR"/>
            </a:p>
          </xdr:txBody>
        </xdr:sp>
      </mc:Fallback>
    </mc:AlternateContent>
    <xdr:clientData/>
  </xdr:twoCellAnchor>
  <xdr:twoCellAnchor>
    <xdr:from>
      <xdr:col>10</xdr:col>
      <xdr:colOff>200025</xdr:colOff>
      <xdr:row>4</xdr:row>
      <xdr:rowOff>66675</xdr:rowOff>
    </xdr:from>
    <xdr:to>
      <xdr:col>17</xdr:col>
      <xdr:colOff>511451</xdr:colOff>
      <xdr:row>19</xdr:row>
      <xdr:rowOff>130865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81"/>
  <sheetViews>
    <sheetView tabSelected="1" zoomScaleNormal="100" workbookViewId="0">
      <selection activeCell="AB283" sqref="AB283"/>
    </sheetView>
  </sheetViews>
  <sheetFormatPr defaultColWidth="9.140625" defaultRowHeight="15" x14ac:dyDescent="0.25"/>
  <cols>
    <col min="1" max="2" width="1.5703125" style="4" bestFit="1" customWidth="1"/>
    <col min="3" max="3" width="2" style="4" bestFit="1" customWidth="1"/>
    <col min="4" max="15" width="1.5703125" style="4" bestFit="1" customWidth="1"/>
    <col min="16" max="16" width="25" style="4" bestFit="1" customWidth="1"/>
    <col min="17" max="17" width="2.5703125" style="4" customWidth="1"/>
    <col min="18" max="18" width="25" style="4" bestFit="1" customWidth="1"/>
    <col min="19" max="19" width="23.42578125" style="4" bestFit="1" customWidth="1"/>
    <col min="20" max="20" width="25" style="4" bestFit="1" customWidth="1"/>
    <col min="21" max="21" width="26.85546875" style="4" bestFit="1" customWidth="1"/>
    <col min="22" max="22" width="23.28515625" style="4" customWidth="1"/>
    <col min="23" max="23" width="54.5703125" style="4" customWidth="1"/>
    <col min="24" max="24" width="12.140625" style="4" customWidth="1"/>
    <col min="25" max="25" width="7.140625" style="4" bestFit="1" customWidth="1"/>
    <col min="26" max="26" width="16.28515625" style="4" customWidth="1"/>
    <col min="27" max="27" width="11.85546875" style="4" customWidth="1"/>
    <col min="28" max="28" width="26.28515625" style="4" customWidth="1"/>
    <col min="29" max="29" width="16" style="4" customWidth="1"/>
    <col min="30" max="30" width="51.85546875" style="4" bestFit="1" customWidth="1"/>
    <col min="31" max="31" width="9.140625" style="66"/>
    <col min="32" max="16384" width="9.140625" style="4"/>
  </cols>
  <sheetData>
    <row r="1" spans="1:26" x14ac:dyDescent="0.25">
      <c r="A1" s="4" t="s">
        <v>25</v>
      </c>
      <c r="B1" s="4" t="s">
        <v>25</v>
      </c>
      <c r="C1" s="4" t="s">
        <v>25</v>
      </c>
      <c r="D1" s="4" t="s">
        <v>25</v>
      </c>
      <c r="E1" s="4" t="s">
        <v>25</v>
      </c>
      <c r="F1" s="4" t="s">
        <v>25</v>
      </c>
      <c r="G1" s="4" t="s">
        <v>25</v>
      </c>
      <c r="H1" s="4" t="s">
        <v>25</v>
      </c>
      <c r="I1" s="4" t="s">
        <v>25</v>
      </c>
      <c r="J1" s="4" t="s">
        <v>25</v>
      </c>
      <c r="K1" s="4" t="s">
        <v>25</v>
      </c>
      <c r="L1" s="4" t="s">
        <v>25</v>
      </c>
      <c r="M1" s="4" t="s">
        <v>25</v>
      </c>
      <c r="N1" s="4" t="s">
        <v>25</v>
      </c>
      <c r="O1" s="4" t="s">
        <v>25</v>
      </c>
    </row>
    <row r="2" spans="1:26" x14ac:dyDescent="0.25">
      <c r="P2" s="138" t="s">
        <v>5</v>
      </c>
      <c r="Q2" s="139"/>
      <c r="R2" s="140"/>
      <c r="S2" s="139"/>
      <c r="T2" s="139"/>
      <c r="U2" s="139"/>
      <c r="V2" s="141"/>
    </row>
    <row r="3" spans="1:26" x14ac:dyDescent="0.25">
      <c r="P3" s="144" t="s">
        <v>2</v>
      </c>
      <c r="Q3" s="145"/>
      <c r="R3" s="134" t="s">
        <v>28</v>
      </c>
      <c r="S3" s="131" t="s">
        <v>12</v>
      </c>
      <c r="T3" s="129" t="s">
        <v>14</v>
      </c>
      <c r="U3" s="129" t="s">
        <v>13</v>
      </c>
      <c r="V3" s="129" t="s">
        <v>35</v>
      </c>
    </row>
    <row r="4" spans="1:26" x14ac:dyDescent="0.25">
      <c r="A4" s="45"/>
      <c r="P4" s="133"/>
      <c r="Q4" s="132"/>
      <c r="R4" s="130">
        <v>9</v>
      </c>
      <c r="S4" s="18">
        <v>7</v>
      </c>
      <c r="T4" s="18">
        <v>7</v>
      </c>
      <c r="U4" s="18">
        <v>3</v>
      </c>
      <c r="V4" s="18">
        <v>1</v>
      </c>
    </row>
    <row r="5" spans="1:26" x14ac:dyDescent="0.25">
      <c r="P5" s="129" t="s">
        <v>28</v>
      </c>
      <c r="Q5" s="130">
        <v>9</v>
      </c>
      <c r="R5" s="19">
        <f>Q5/$R$4</f>
        <v>1</v>
      </c>
      <c r="S5" s="20">
        <f>Q5/$S$4</f>
        <v>1.2857142857142858</v>
      </c>
      <c r="T5" s="20">
        <f>Q5/$T$4</f>
        <v>1.2857142857142858</v>
      </c>
      <c r="U5" s="20">
        <f>Q5/$U$4</f>
        <v>3</v>
      </c>
      <c r="V5" s="20">
        <f>Q5/$V$4</f>
        <v>9</v>
      </c>
    </row>
    <row r="6" spans="1:26" x14ac:dyDescent="0.25">
      <c r="P6" s="129" t="s">
        <v>12</v>
      </c>
      <c r="Q6" s="18">
        <v>7</v>
      </c>
      <c r="R6" s="21">
        <f>Q6/$R$4</f>
        <v>0.77777777777777779</v>
      </c>
      <c r="S6" s="19">
        <f t="shared" ref="S6:S9" si="0">Q6/$S$4</f>
        <v>1</v>
      </c>
      <c r="T6" s="20">
        <f t="shared" ref="T6:T9" si="1">Q6/$T$4</f>
        <v>1</v>
      </c>
      <c r="U6" s="20">
        <f t="shared" ref="U6:U9" si="2">Q6/$U$4</f>
        <v>2.3333333333333335</v>
      </c>
      <c r="V6" s="20">
        <f t="shared" ref="V6:V9" si="3">Q6/$V$4</f>
        <v>7</v>
      </c>
    </row>
    <row r="7" spans="1:26" x14ac:dyDescent="0.25">
      <c r="P7" s="129" t="s">
        <v>14</v>
      </c>
      <c r="Q7" s="18">
        <v>7</v>
      </c>
      <c r="R7" s="21">
        <f>Q7/$R$4</f>
        <v>0.77777777777777779</v>
      </c>
      <c r="S7" s="21">
        <f t="shared" si="0"/>
        <v>1</v>
      </c>
      <c r="T7" s="19">
        <f t="shared" si="1"/>
        <v>1</v>
      </c>
      <c r="U7" s="20">
        <f t="shared" si="2"/>
        <v>2.3333333333333335</v>
      </c>
      <c r="V7" s="20">
        <f t="shared" si="3"/>
        <v>7</v>
      </c>
    </row>
    <row r="8" spans="1:26" x14ac:dyDescent="0.25">
      <c r="P8" s="129" t="s">
        <v>13</v>
      </c>
      <c r="Q8" s="18">
        <v>3</v>
      </c>
      <c r="R8" s="21">
        <f>Q8/$R$4</f>
        <v>0.33333333333333331</v>
      </c>
      <c r="S8" s="21">
        <f t="shared" si="0"/>
        <v>0.42857142857142855</v>
      </c>
      <c r="T8" s="21">
        <f t="shared" si="1"/>
        <v>0.42857142857142855</v>
      </c>
      <c r="U8" s="19">
        <f t="shared" si="2"/>
        <v>1</v>
      </c>
      <c r="V8" s="20">
        <f t="shared" si="3"/>
        <v>3</v>
      </c>
    </row>
    <row r="9" spans="1:26" x14ac:dyDescent="0.25">
      <c r="P9" s="129" t="s">
        <v>35</v>
      </c>
      <c r="Q9" s="18">
        <v>1</v>
      </c>
      <c r="R9" s="21">
        <f>Q9/$R$4</f>
        <v>0.1111111111111111</v>
      </c>
      <c r="S9" s="21">
        <f t="shared" si="0"/>
        <v>0.14285714285714285</v>
      </c>
      <c r="T9" s="21">
        <f t="shared" si="1"/>
        <v>0.14285714285714285</v>
      </c>
      <c r="U9" s="21">
        <f t="shared" si="2"/>
        <v>0.33333333333333331</v>
      </c>
      <c r="V9" s="19">
        <f t="shared" si="3"/>
        <v>1</v>
      </c>
    </row>
    <row r="10" spans="1:26" x14ac:dyDescent="0.25">
      <c r="P10" s="142" t="s">
        <v>6</v>
      </c>
      <c r="Q10" s="143"/>
      <c r="R10" s="17">
        <f>SUM(R5:R9)</f>
        <v>3</v>
      </c>
      <c r="S10" s="17">
        <f t="shared" ref="S10:V10" si="4">SUM(S5:S9)</f>
        <v>3.8571428571428568</v>
      </c>
      <c r="T10" s="17">
        <f t="shared" si="4"/>
        <v>3.8571428571428568</v>
      </c>
      <c r="U10" s="17">
        <f t="shared" si="4"/>
        <v>9.0000000000000018</v>
      </c>
      <c r="V10" s="17">
        <f t="shared" si="4"/>
        <v>27</v>
      </c>
    </row>
    <row r="11" spans="1:26" ht="15.75" thickBot="1" x14ac:dyDescent="0.3"/>
    <row r="12" spans="1:26" x14ac:dyDescent="0.25">
      <c r="L12" s="55"/>
      <c r="M12" s="55"/>
      <c r="N12" s="55"/>
      <c r="O12" s="55"/>
      <c r="P12" s="156" t="s">
        <v>0</v>
      </c>
      <c r="Q12" s="157"/>
      <c r="R12" s="157"/>
      <c r="S12" s="157"/>
      <c r="T12" s="157"/>
      <c r="U12" s="157"/>
      <c r="V12" s="158"/>
      <c r="W12" s="26" t="s">
        <v>1</v>
      </c>
      <c r="X12" s="26"/>
      <c r="Y12" s="6" t="s">
        <v>4</v>
      </c>
      <c r="Z12" s="7" t="s">
        <v>3</v>
      </c>
    </row>
    <row r="13" spans="1:26" x14ac:dyDescent="0.25">
      <c r="L13" s="13"/>
      <c r="M13" s="13"/>
      <c r="N13" s="13"/>
      <c r="O13" s="13"/>
      <c r="P13" s="2" t="s">
        <v>28</v>
      </c>
      <c r="Q13" s="8"/>
      <c r="R13" s="9">
        <f>R5/$R$10</f>
        <v>0.33333333333333331</v>
      </c>
      <c r="S13" s="9">
        <f>S5/$S$10</f>
        <v>0.33333333333333337</v>
      </c>
      <c r="T13" s="9">
        <f>T5/$T$10</f>
        <v>0.33333333333333337</v>
      </c>
      <c r="U13" s="9">
        <f>U5/$U$10</f>
        <v>0.33333333333333326</v>
      </c>
      <c r="V13" s="9">
        <f>V5/$V$10</f>
        <v>0.33333333333333331</v>
      </c>
      <c r="W13" s="9">
        <f>AVERAGE(R13:V13)</f>
        <v>0.33333333333333331</v>
      </c>
      <c r="X13" s="10">
        <f>W13:W17</f>
        <v>0.33333333333333331</v>
      </c>
      <c r="Y13" s="11">
        <f>1-X13</f>
        <v>0.66666666666666674</v>
      </c>
      <c r="Z13" s="12">
        <f>X13+$I$13</f>
        <v>0.33333333333333331</v>
      </c>
    </row>
    <row r="14" spans="1:26" x14ac:dyDescent="0.25">
      <c r="L14" s="13"/>
      <c r="M14" s="13"/>
      <c r="N14" s="13"/>
      <c r="O14" s="13"/>
      <c r="P14" s="2" t="s">
        <v>12</v>
      </c>
      <c r="Q14" s="8"/>
      <c r="R14" s="9">
        <f t="shared" ref="R14:R17" si="5">R6/$R$10</f>
        <v>0.25925925925925924</v>
      </c>
      <c r="S14" s="9">
        <f t="shared" ref="S14:S17" si="6">S6/$S$10</f>
        <v>0.2592592592592593</v>
      </c>
      <c r="T14" s="9">
        <f t="shared" ref="T14:T17" si="7">T6/$T$10</f>
        <v>0.2592592592592593</v>
      </c>
      <c r="U14" s="9">
        <f t="shared" ref="U14:U17" si="8">U6/$U$10</f>
        <v>0.25925925925925924</v>
      </c>
      <c r="V14" s="9">
        <f t="shared" ref="V14:V17" si="9">V6/$V$10</f>
        <v>0.25925925925925924</v>
      </c>
      <c r="W14" s="9">
        <f t="shared" ref="W14:W17" si="10">AVERAGE(R14:V14)</f>
        <v>0.2592592592592593</v>
      </c>
      <c r="X14" s="10">
        <f>W14:W17</f>
        <v>0.2592592592592593</v>
      </c>
      <c r="Y14" s="11">
        <f t="shared" ref="Y14:Y17" si="11">1-X14</f>
        <v>0.7407407407407407</v>
      </c>
      <c r="Z14" s="12">
        <f t="shared" ref="Z14:Z17" si="12">X14+$I$13</f>
        <v>0.2592592592592593</v>
      </c>
    </row>
    <row r="15" spans="1:26" x14ac:dyDescent="0.25">
      <c r="L15" s="13"/>
      <c r="M15" s="13"/>
      <c r="N15" s="13"/>
      <c r="O15" s="13"/>
      <c r="P15" s="2" t="s">
        <v>14</v>
      </c>
      <c r="Q15" s="8"/>
      <c r="R15" s="9">
        <f t="shared" si="5"/>
        <v>0.25925925925925924</v>
      </c>
      <c r="S15" s="9">
        <f t="shared" si="6"/>
        <v>0.2592592592592593</v>
      </c>
      <c r="T15" s="9">
        <f t="shared" si="7"/>
        <v>0.2592592592592593</v>
      </c>
      <c r="U15" s="9">
        <f t="shared" si="8"/>
        <v>0.25925925925925924</v>
      </c>
      <c r="V15" s="9">
        <f t="shared" si="9"/>
        <v>0.25925925925925924</v>
      </c>
      <c r="W15" s="9">
        <f t="shared" si="10"/>
        <v>0.2592592592592593</v>
      </c>
      <c r="X15" s="10">
        <f>W15:W17</f>
        <v>0.2592592592592593</v>
      </c>
      <c r="Y15" s="11">
        <f t="shared" si="11"/>
        <v>0.7407407407407407</v>
      </c>
      <c r="Z15" s="12">
        <f t="shared" si="12"/>
        <v>0.2592592592592593</v>
      </c>
    </row>
    <row r="16" spans="1:26" x14ac:dyDescent="0.25">
      <c r="P16" s="2" t="s">
        <v>13</v>
      </c>
      <c r="Q16" s="8"/>
      <c r="R16" s="9">
        <f t="shared" si="5"/>
        <v>0.1111111111111111</v>
      </c>
      <c r="S16" s="9">
        <f t="shared" si="6"/>
        <v>0.11111111111111112</v>
      </c>
      <c r="T16" s="9">
        <f t="shared" si="7"/>
        <v>0.11111111111111112</v>
      </c>
      <c r="U16" s="9">
        <f t="shared" si="8"/>
        <v>0.11111111111111109</v>
      </c>
      <c r="V16" s="9">
        <f t="shared" si="9"/>
        <v>0.1111111111111111</v>
      </c>
      <c r="W16" s="9">
        <f t="shared" si="10"/>
        <v>0.11111111111111112</v>
      </c>
      <c r="X16" s="10">
        <f>W16:W17</f>
        <v>0.11111111111111112</v>
      </c>
      <c r="Y16" s="11">
        <f t="shared" si="11"/>
        <v>0.88888888888888884</v>
      </c>
      <c r="Z16" s="12">
        <f t="shared" si="12"/>
        <v>0.11111111111111112</v>
      </c>
    </row>
    <row r="17" spans="5:31" ht="15.75" thickBot="1" x14ac:dyDescent="0.3">
      <c r="P17" s="3" t="s">
        <v>35</v>
      </c>
      <c r="Q17" s="14"/>
      <c r="R17" s="96">
        <f t="shared" si="5"/>
        <v>3.7037037037037035E-2</v>
      </c>
      <c r="S17" s="96">
        <f t="shared" si="6"/>
        <v>3.7037037037037042E-2</v>
      </c>
      <c r="T17" s="96">
        <f t="shared" si="7"/>
        <v>3.7037037037037042E-2</v>
      </c>
      <c r="U17" s="96">
        <f t="shared" si="8"/>
        <v>3.7037037037037028E-2</v>
      </c>
      <c r="V17" s="96">
        <f t="shared" si="9"/>
        <v>3.7037037037037035E-2</v>
      </c>
      <c r="W17" s="96">
        <f t="shared" si="10"/>
        <v>3.7037037037037035E-2</v>
      </c>
      <c r="X17" s="15">
        <f>W17:W17</f>
        <v>3.7037037037037035E-2</v>
      </c>
      <c r="Y17" s="16">
        <f t="shared" si="11"/>
        <v>0.96296296296296302</v>
      </c>
      <c r="Z17" s="97">
        <f t="shared" si="12"/>
        <v>3.7037037037037035E-2</v>
      </c>
    </row>
    <row r="18" spans="5:31" ht="15.75" thickBot="1" x14ac:dyDescent="0.3">
      <c r="Q18" s="23"/>
      <c r="R18" s="24"/>
      <c r="S18" s="24"/>
      <c r="T18" s="24"/>
      <c r="U18" s="24"/>
      <c r="V18" s="24"/>
      <c r="W18" s="24"/>
      <c r="X18" s="25"/>
      <c r="Y18" s="13"/>
      <c r="Z18" s="13"/>
    </row>
    <row r="19" spans="5:31" x14ac:dyDescent="0.25">
      <c r="R19" s="151" t="s">
        <v>21</v>
      </c>
      <c r="S19" s="152"/>
      <c r="T19" s="152" t="s">
        <v>22</v>
      </c>
      <c r="U19" s="152"/>
      <c r="V19" s="153"/>
      <c r="AE19" s="67"/>
    </row>
    <row r="20" spans="5:31" x14ac:dyDescent="0.25">
      <c r="R20" s="149" t="s">
        <v>28</v>
      </c>
      <c r="S20" s="154">
        <v>33.33</v>
      </c>
      <c r="T20" s="56" t="s">
        <v>15</v>
      </c>
      <c r="U20" s="57" t="s">
        <v>16</v>
      </c>
      <c r="V20" s="58" t="s">
        <v>41</v>
      </c>
    </row>
    <row r="21" spans="5:31" x14ac:dyDescent="0.25">
      <c r="R21" s="149"/>
      <c r="S21" s="154"/>
      <c r="T21" s="50">
        <f>LIMITAÇÃO!H13</f>
        <v>0.46666666666666662</v>
      </c>
      <c r="U21" s="51">
        <f>LIMITAÇÃO!H14</f>
        <v>0.33333333333333331</v>
      </c>
      <c r="V21" s="52">
        <f>LIMITAÇÃO!H15</f>
        <v>0.19999999999999998</v>
      </c>
    </row>
    <row r="22" spans="5:31" x14ac:dyDescent="0.25">
      <c r="R22" s="149" t="s">
        <v>12</v>
      </c>
      <c r="S22" s="155">
        <v>25.93</v>
      </c>
      <c r="T22" s="56" t="s">
        <v>15</v>
      </c>
      <c r="U22" s="57" t="s">
        <v>16</v>
      </c>
      <c r="V22" s="58" t="s">
        <v>17</v>
      </c>
    </row>
    <row r="23" spans="5:31" x14ac:dyDescent="0.25">
      <c r="R23" s="149"/>
      <c r="S23" s="155"/>
      <c r="T23" s="50">
        <f>'LIMITAÇÃO DE CULTURAS'!H13</f>
        <v>0.69230769230769218</v>
      </c>
      <c r="U23" s="51">
        <f>'LIMITAÇÃO DE CULTURAS'!H14</f>
        <v>0.23076923076923075</v>
      </c>
      <c r="V23" s="52">
        <f>'LIMITAÇÃO DE CULTURAS'!H15</f>
        <v>7.6923076923076927E-2</v>
      </c>
    </row>
    <row r="24" spans="5:31" x14ac:dyDescent="0.25">
      <c r="R24" s="149" t="s">
        <v>14</v>
      </c>
      <c r="S24" s="155">
        <v>25.93</v>
      </c>
      <c r="T24" s="56" t="s">
        <v>39</v>
      </c>
      <c r="U24" s="57" t="s">
        <v>40</v>
      </c>
      <c r="V24" s="58" t="s">
        <v>42</v>
      </c>
    </row>
    <row r="25" spans="5:31" x14ac:dyDescent="0.25">
      <c r="R25" s="149"/>
      <c r="S25" s="155"/>
      <c r="T25" s="50">
        <f>'RISCOS COMPLEMENTARES'!H13</f>
        <v>0.6</v>
      </c>
      <c r="U25" s="51">
        <f>'RISCOS COMPLEMENTARES'!H14</f>
        <v>0.33333333333333331</v>
      </c>
      <c r="V25" s="77">
        <f>'RISCOS COMPLEMENTARES'!H15</f>
        <v>6.6666666666666666E-2</v>
      </c>
    </row>
    <row r="26" spans="5:31" x14ac:dyDescent="0.25">
      <c r="R26" s="149" t="s">
        <v>13</v>
      </c>
      <c r="S26" s="146">
        <v>11.11</v>
      </c>
      <c r="T26" s="56" t="s">
        <v>18</v>
      </c>
      <c r="U26" s="74" t="s">
        <v>23</v>
      </c>
      <c r="V26" s="58" t="s">
        <v>24</v>
      </c>
      <c r="W26" s="76"/>
    </row>
    <row r="27" spans="5:31" x14ac:dyDescent="0.25">
      <c r="E27" s="45"/>
      <c r="R27" s="149"/>
      <c r="S27" s="146"/>
      <c r="T27" s="50">
        <f>'ÁREA ATINGIDA'!H13</f>
        <v>0.63636363636363635</v>
      </c>
      <c r="U27" s="75">
        <f>'ÁREA ATINGIDA'!H14</f>
        <v>0.27272727272727271</v>
      </c>
      <c r="V27" s="52">
        <f>'ÁREA ATINGIDA'!H15</f>
        <v>9.0909090909090898E-2</v>
      </c>
      <c r="W27" s="76"/>
    </row>
    <row r="28" spans="5:31" ht="45" x14ac:dyDescent="0.25">
      <c r="R28" s="149" t="s">
        <v>35</v>
      </c>
      <c r="S28" s="147">
        <v>3.7</v>
      </c>
      <c r="T28" s="57" t="s">
        <v>33</v>
      </c>
      <c r="U28" s="74" t="s">
        <v>43</v>
      </c>
      <c r="V28" s="58" t="s">
        <v>34</v>
      </c>
      <c r="W28" s="76"/>
    </row>
    <row r="29" spans="5:31" ht="15.75" thickBot="1" x14ac:dyDescent="0.3">
      <c r="R29" s="150"/>
      <c r="S29" s="148"/>
      <c r="T29" s="53">
        <f>RECUPERAÇÃO!H13</f>
        <v>0.55555555555555558</v>
      </c>
      <c r="U29" s="54">
        <f>RECUPERAÇÃO!H14</f>
        <v>0.33333333333333326</v>
      </c>
      <c r="V29" s="78">
        <f>RECUPERAÇÃO!H15</f>
        <v>0.1111111111111111</v>
      </c>
    </row>
    <row r="30" spans="5:31" x14ac:dyDescent="0.25">
      <c r="U30" s="46"/>
    </row>
    <row r="31" spans="5:31" x14ac:dyDescent="0.25">
      <c r="E31" s="45"/>
    </row>
    <row r="33" spans="18:31" x14ac:dyDescent="0.25">
      <c r="R33" s="4">
        <v>6.67</v>
      </c>
      <c r="S33" s="4">
        <v>100</v>
      </c>
      <c r="T33" s="4">
        <v>71.430000000000007</v>
      </c>
      <c r="U33" s="4">
        <v>14.29</v>
      </c>
    </row>
    <row r="34" spans="18:31" x14ac:dyDescent="0.25">
      <c r="R34" s="4">
        <v>33.33</v>
      </c>
      <c r="S34" s="4">
        <v>100</v>
      </c>
      <c r="T34" s="4">
        <v>55.56</v>
      </c>
      <c r="U34" s="4">
        <v>33.33</v>
      </c>
    </row>
    <row r="35" spans="18:31" x14ac:dyDescent="0.25">
      <c r="R35" s="4">
        <v>60</v>
      </c>
      <c r="S35" s="4">
        <v>100</v>
      </c>
      <c r="T35" s="4">
        <v>55.56</v>
      </c>
      <c r="U35" s="4">
        <v>11.11</v>
      </c>
    </row>
    <row r="37" spans="18:31" ht="15.75" thickBot="1" x14ac:dyDescent="0.3">
      <c r="S37" s="4">
        <f>(R33*S33)+(R34*S34)+(R35*T35)</f>
        <v>7333.6</v>
      </c>
      <c r="AE37" s="67"/>
    </row>
    <row r="38" spans="18:31" ht="45.75" thickBot="1" x14ac:dyDescent="0.3">
      <c r="W38" s="137" t="s">
        <v>45</v>
      </c>
      <c r="X38" s="137"/>
      <c r="Z38" s="63" t="s">
        <v>28</v>
      </c>
      <c r="AA38" s="64" t="s">
        <v>12</v>
      </c>
      <c r="AB38" s="64" t="s">
        <v>14</v>
      </c>
      <c r="AC38" s="115" t="s">
        <v>13</v>
      </c>
      <c r="AD38" s="117" t="s">
        <v>35</v>
      </c>
      <c r="AE38" s="116" t="s">
        <v>27</v>
      </c>
    </row>
    <row r="39" spans="18:31" x14ac:dyDescent="0.25">
      <c r="V39" s="4" t="s">
        <v>30</v>
      </c>
      <c r="W39" s="40" t="s">
        <v>15</v>
      </c>
      <c r="X39" s="72">
        <v>46.67</v>
      </c>
      <c r="Z39" s="112" t="s">
        <v>15</v>
      </c>
      <c r="AA39" s="107" t="s">
        <v>15</v>
      </c>
      <c r="AB39" s="107" t="s">
        <v>39</v>
      </c>
      <c r="AC39" s="118" t="s">
        <v>18</v>
      </c>
      <c r="AD39" s="120" t="s">
        <v>33</v>
      </c>
      <c r="AE39" s="69">
        <f>(X13*LIMITAÇÃO!D5)+(APRESENTAÇÃO!X14*'LIMITAÇÃO DE CULTURAS'!D5)+(APRESENTAÇÃO!X15*'RISCOS COMPLEMENTARES'!D5)+(APRESENTAÇÃO!X16*'ÁREA ATINGIDA'!D5)+(APRESENTAÇÃO!X17*RECUPERAÇÃO!D5)</f>
        <v>1</v>
      </c>
    </row>
    <row r="40" spans="18:31" x14ac:dyDescent="0.25">
      <c r="V40" s="4" t="s">
        <v>32</v>
      </c>
      <c r="W40" s="128" t="s">
        <v>16</v>
      </c>
      <c r="X40" s="73">
        <v>33.33</v>
      </c>
      <c r="Z40" s="113" t="s">
        <v>15</v>
      </c>
      <c r="AA40" s="114" t="s">
        <v>15</v>
      </c>
      <c r="AB40" s="108" t="s">
        <v>39</v>
      </c>
      <c r="AC40" s="119" t="s">
        <v>18</v>
      </c>
      <c r="AD40" s="100" t="s">
        <v>43</v>
      </c>
      <c r="AE40" s="65">
        <f>(X13*LIMITAÇÃO!D5)+(APRESENTAÇÃO!X14*'LIMITAÇÃO DE CULTURAS'!D5)+(APRESENTAÇÃO!X15*'RISCOS COMPLEMENTARES'!D5)+(APRESENTAÇÃO!X16*'ÁREA ATINGIDA'!D5)+(APRESENTAÇÃO!X17*RECUPERAÇÃO!D6)</f>
        <v>0.98518518518518527</v>
      </c>
    </row>
    <row r="41" spans="18:31" x14ac:dyDescent="0.25">
      <c r="V41" s="4" t="s">
        <v>31</v>
      </c>
      <c r="W41" s="128" t="s">
        <v>29</v>
      </c>
      <c r="X41" s="127">
        <v>20</v>
      </c>
      <c r="Z41" s="113" t="s">
        <v>15</v>
      </c>
      <c r="AA41" s="114" t="s">
        <v>15</v>
      </c>
      <c r="AB41" s="108" t="s">
        <v>39</v>
      </c>
      <c r="AC41" s="119" t="s">
        <v>18</v>
      </c>
      <c r="AD41" s="100" t="s">
        <v>34</v>
      </c>
      <c r="AE41" s="65">
        <f>(X13*LIMITAÇÃO!D5)+(APRESENTAÇÃO!X14*'LIMITAÇÃO DE CULTURAS'!D5)+(APRESENTAÇÃO!X15*'RISCOS COMPLEMENTARES'!D5)+(APRESENTAÇÃO!X16*'ÁREA ATINGIDA'!D5)+(APRESENTAÇÃO!X17*RECUPERAÇÃO!D7)</f>
        <v>0.97037037037037044</v>
      </c>
    </row>
    <row r="42" spans="18:31" x14ac:dyDescent="0.25">
      <c r="W42" s="137" t="s">
        <v>12</v>
      </c>
      <c r="X42" s="137"/>
      <c r="Z42" s="113" t="s">
        <v>15</v>
      </c>
      <c r="AA42" s="114" t="s">
        <v>15</v>
      </c>
      <c r="AB42" s="108" t="s">
        <v>39</v>
      </c>
      <c r="AC42" s="17" t="s">
        <v>26</v>
      </c>
      <c r="AD42" s="121" t="s">
        <v>33</v>
      </c>
      <c r="AE42" s="65">
        <f>(X13*LIMITAÇÃO!D5)+(APRESENTAÇÃO!X14*'LIMITAÇÃO DE CULTURAS'!D5)+(APRESENTAÇÃO!X15*'RISCOS COMPLEMENTARES'!D5)+(APRESENTAÇÃO!X16*'ÁREA ATINGIDA'!D6)+(APRESENTAÇÃO!X17*RECUPERAÇÃO!D5)</f>
        <v>0.93650793650793651</v>
      </c>
    </row>
    <row r="43" spans="18:31" x14ac:dyDescent="0.25">
      <c r="W43" s="40" t="s">
        <v>15</v>
      </c>
      <c r="X43" s="72">
        <v>69.23</v>
      </c>
      <c r="Z43" s="113" t="s">
        <v>15</v>
      </c>
      <c r="AA43" s="114" t="s">
        <v>15</v>
      </c>
      <c r="AB43" s="108" t="s">
        <v>39</v>
      </c>
      <c r="AC43" s="17" t="s">
        <v>26</v>
      </c>
      <c r="AD43" s="100" t="s">
        <v>43</v>
      </c>
      <c r="AE43" s="65">
        <f>(X13*LIMITAÇÃO!D5)+(APRESENTAÇÃO!X14*'LIMITAÇÃO DE CULTURAS'!D5)+(APRESENTAÇÃO!X15*'RISCOS COMPLEMENTARES'!D5)+(APRESENTAÇÃO!X16*'ÁREA ATINGIDA'!D6)+(APRESENTAÇÃO!X17*RECUPERAÇÃO!D6)</f>
        <v>0.92169312169312179</v>
      </c>
    </row>
    <row r="44" spans="18:31" x14ac:dyDescent="0.25">
      <c r="W44" s="40" t="s">
        <v>16</v>
      </c>
      <c r="X44" s="73">
        <v>23.08</v>
      </c>
      <c r="Z44" s="113" t="s">
        <v>15</v>
      </c>
      <c r="AA44" s="114" t="s">
        <v>15</v>
      </c>
      <c r="AB44" s="108" t="s">
        <v>39</v>
      </c>
      <c r="AC44" s="17" t="s">
        <v>26</v>
      </c>
      <c r="AD44" s="100" t="s">
        <v>34</v>
      </c>
      <c r="AE44" s="65">
        <f>(X13*LIMITAÇÃO!D5)+(APRESENTAÇÃO!X14*'LIMITAÇÃO DE CULTURAS'!D5)+(APRESENTAÇÃO!X15*'RISCOS COMPLEMENTARES'!D5)+(APRESENTAÇÃO!X16*'ÁREA ATINGIDA'!D6)+(APRESENTAÇÃO!X17*RECUPERAÇÃO!D7)</f>
        <v>0.90687830687830695</v>
      </c>
    </row>
    <row r="45" spans="18:31" x14ac:dyDescent="0.25">
      <c r="W45" s="40" t="s">
        <v>17</v>
      </c>
      <c r="X45" s="127">
        <v>7.69</v>
      </c>
      <c r="Z45" s="113" t="s">
        <v>15</v>
      </c>
      <c r="AA45" s="114" t="s">
        <v>15</v>
      </c>
      <c r="AB45" s="108" t="s">
        <v>39</v>
      </c>
      <c r="AC45" s="17" t="s">
        <v>19</v>
      </c>
      <c r="AD45" s="121" t="s">
        <v>33</v>
      </c>
      <c r="AE45" s="65">
        <f>(X13*LIMITAÇÃO!D5)+(APRESENTAÇÃO!X14*'LIMITAÇÃO DE CULTURAS'!D5)+(APRESENTAÇÃO!X15*'RISCOS COMPLEMENTARES'!D5)+(APRESENTAÇÃO!X16*'ÁREA ATINGIDA'!D7)+(APRESENTAÇÃO!X17*RECUPERAÇÃO!D5)</f>
        <v>0.90476190476190466</v>
      </c>
    </row>
    <row r="46" spans="18:31" x14ac:dyDescent="0.25">
      <c r="W46" s="137" t="s">
        <v>14</v>
      </c>
      <c r="X46" s="137"/>
      <c r="Z46" s="113" t="s">
        <v>15</v>
      </c>
      <c r="AA46" s="114" t="s">
        <v>15</v>
      </c>
      <c r="AB46" s="108" t="s">
        <v>39</v>
      </c>
      <c r="AC46" s="17" t="s">
        <v>19</v>
      </c>
      <c r="AD46" s="100" t="s">
        <v>43</v>
      </c>
      <c r="AE46" s="65">
        <f>(X13*LIMITAÇÃO!D5)+(APRESENTAÇÃO!X14*'LIMITAÇÃO DE CULTURAS'!D5)+(APRESENTAÇÃO!X15*'RISCOS COMPLEMENTARES'!D5)+(APRESENTAÇÃO!X16*'ÁREA ATINGIDA'!D7)+(APRESENTAÇÃO!X17*RECUPERAÇÃO!D6)</f>
        <v>0.88994708994708993</v>
      </c>
    </row>
    <row r="47" spans="18:31" x14ac:dyDescent="0.25">
      <c r="V47" s="4" t="s">
        <v>36</v>
      </c>
      <c r="W47" s="71" t="s">
        <v>39</v>
      </c>
      <c r="X47" s="72">
        <v>60</v>
      </c>
      <c r="Z47" s="113" t="s">
        <v>15</v>
      </c>
      <c r="AA47" s="114" t="s">
        <v>15</v>
      </c>
      <c r="AB47" s="108" t="s">
        <v>39</v>
      </c>
      <c r="AC47" s="17" t="s">
        <v>19</v>
      </c>
      <c r="AD47" s="100" t="s">
        <v>34</v>
      </c>
      <c r="AE47" s="65">
        <f>(X13*LIMITAÇÃO!D5)+(APRESENTAÇÃO!X14*'LIMITAÇÃO DE CULTURAS'!D5)+(APRESENTAÇÃO!X15*'RISCOS COMPLEMENTARES'!D5)+(APRESENTAÇÃO!X16*'ÁREA ATINGIDA'!D7)+(APRESENTAÇÃO!X17*RECUPERAÇÃO!D7)</f>
        <v>0.87513227513227509</v>
      </c>
    </row>
    <row r="48" spans="18:31" x14ac:dyDescent="0.25">
      <c r="V48" s="4" t="s">
        <v>37</v>
      </c>
      <c r="W48" s="71" t="s">
        <v>40</v>
      </c>
      <c r="X48" s="73">
        <v>33.33</v>
      </c>
      <c r="Z48" s="113" t="s">
        <v>15</v>
      </c>
      <c r="AA48" s="114" t="s">
        <v>15</v>
      </c>
      <c r="AB48" s="79" t="s">
        <v>40</v>
      </c>
      <c r="AC48" s="17" t="s">
        <v>18</v>
      </c>
      <c r="AD48" s="121" t="s">
        <v>33</v>
      </c>
      <c r="AE48" s="65">
        <f>(X13*LIMITAÇÃO!D5)+(APRESENTAÇÃO!X14*'LIMITAÇÃO DE CULTURAS'!D5)+(APRESENTAÇÃO!X15*'RISCOS COMPLEMENTARES'!D6)+(APRESENTAÇÃO!X16*'ÁREA ATINGIDA'!D5)+(APRESENTAÇÃO!X17*RECUPERAÇÃO!D5)</f>
        <v>0.88477366255144041</v>
      </c>
    </row>
    <row r="49" spans="22:31" x14ac:dyDescent="0.25">
      <c r="V49" s="4" t="s">
        <v>38</v>
      </c>
      <c r="W49" s="71" t="s">
        <v>42</v>
      </c>
      <c r="X49" s="127">
        <v>6.67</v>
      </c>
      <c r="Z49" s="113" t="s">
        <v>15</v>
      </c>
      <c r="AA49" s="114" t="s">
        <v>15</v>
      </c>
      <c r="AB49" s="79" t="s">
        <v>40</v>
      </c>
      <c r="AC49" s="17" t="s">
        <v>18</v>
      </c>
      <c r="AD49" s="100" t="s">
        <v>43</v>
      </c>
      <c r="AE49" s="65">
        <f>(X13*LIMITAÇÃO!D5)+(APRESENTAÇÃO!X14*'LIMITAÇÃO DE CULTURAS'!D5)+(APRESENTAÇÃO!X15*'RISCOS COMPLEMENTARES'!D6)+(APRESENTAÇÃO!X16*'ÁREA ATINGIDA'!D5)+(APRESENTAÇÃO!X17*RECUPERAÇÃO!D6)</f>
        <v>0.86995884773662557</v>
      </c>
    </row>
    <row r="50" spans="22:31" x14ac:dyDescent="0.25">
      <c r="W50" s="137" t="s">
        <v>13</v>
      </c>
      <c r="X50" s="137"/>
      <c r="Z50" s="113" t="s">
        <v>15</v>
      </c>
      <c r="AA50" s="114" t="s">
        <v>15</v>
      </c>
      <c r="AB50" s="79" t="s">
        <v>40</v>
      </c>
      <c r="AC50" s="17" t="s">
        <v>18</v>
      </c>
      <c r="AD50" s="100" t="s">
        <v>34</v>
      </c>
      <c r="AE50" s="65">
        <f>(X13*LIMITAÇÃO!D5)+(APRESENTAÇÃO!X14*'LIMITAÇÃO DE CULTURAS'!D5)+(APRESENTAÇÃO!X15*'RISCOS COMPLEMENTARES'!D6)+(APRESENTAÇÃO!X16*'ÁREA ATINGIDA'!D5)+(APRESENTAÇÃO!X17*RECUPERAÇÃO!D7)</f>
        <v>0.85514403292181074</v>
      </c>
    </row>
    <row r="51" spans="22:31" x14ac:dyDescent="0.25">
      <c r="W51" s="40" t="s">
        <v>18</v>
      </c>
      <c r="X51" s="72">
        <v>63.64</v>
      </c>
      <c r="Z51" s="113" t="s">
        <v>15</v>
      </c>
      <c r="AA51" s="114" t="s">
        <v>15</v>
      </c>
      <c r="AB51" s="79" t="s">
        <v>40</v>
      </c>
      <c r="AC51" s="17" t="s">
        <v>26</v>
      </c>
      <c r="AD51" s="121" t="s">
        <v>33</v>
      </c>
      <c r="AE51" s="65">
        <f>(X13*LIMITAÇÃO!D5)+(APRESENTAÇÃO!X14*'LIMITAÇÃO DE CULTURAS'!D5)+(APRESENTAÇÃO!X15*'RISCOS COMPLEMENTARES'!D6)+(APRESENTAÇÃO!X16*'ÁREA ATINGIDA'!D6)+(APRESENTAÇÃO!X17*RECUPERAÇÃO!D5)</f>
        <v>0.8212815990593767</v>
      </c>
    </row>
    <row r="52" spans="22:31" x14ac:dyDescent="0.25">
      <c r="W52" s="40" t="s">
        <v>26</v>
      </c>
      <c r="X52" s="73">
        <v>27.27</v>
      </c>
      <c r="Z52" s="113" t="s">
        <v>15</v>
      </c>
      <c r="AA52" s="114" t="s">
        <v>15</v>
      </c>
      <c r="AB52" s="79" t="s">
        <v>40</v>
      </c>
      <c r="AC52" s="17" t="s">
        <v>26</v>
      </c>
      <c r="AD52" s="100" t="s">
        <v>43</v>
      </c>
      <c r="AE52" s="65">
        <f>(X13*LIMITAÇÃO!D5)+(APRESENTAÇÃO!X14*'LIMITAÇÃO DE CULTURAS'!D5)+(APRESENTAÇÃO!X15*'RISCOS COMPLEMENTARES'!D6)+(APRESENTAÇÃO!X16*'ÁREA ATINGIDA'!D6)+(APRESENTAÇÃO!X17*RECUPERAÇÃO!D6)</f>
        <v>0.80646678424456197</v>
      </c>
    </row>
    <row r="53" spans="22:31" x14ac:dyDescent="0.25">
      <c r="W53" s="40" t="s">
        <v>19</v>
      </c>
      <c r="X53" s="127">
        <v>9.09</v>
      </c>
      <c r="Z53" s="113" t="s">
        <v>15</v>
      </c>
      <c r="AA53" s="114" t="s">
        <v>15</v>
      </c>
      <c r="AB53" s="79" t="s">
        <v>40</v>
      </c>
      <c r="AC53" s="17" t="s">
        <v>26</v>
      </c>
      <c r="AD53" s="100" t="s">
        <v>34</v>
      </c>
      <c r="AE53" s="65">
        <f>(X13*LIMITAÇÃO!D5)+(APRESENTAÇÃO!X14*'LIMITAÇÃO DE CULTURAS'!D5)+(APRESENTAÇÃO!X15*'RISCOS COMPLEMENTARES'!D6)+(APRESENTAÇÃO!X16*'ÁREA ATINGIDA'!D6)+(APRESENTAÇÃO!X17*RECUPERAÇÃO!D7)</f>
        <v>0.79165196942974714</v>
      </c>
    </row>
    <row r="54" spans="22:31" x14ac:dyDescent="0.25">
      <c r="W54" s="137" t="s">
        <v>35</v>
      </c>
      <c r="X54" s="137"/>
      <c r="Z54" s="113" t="s">
        <v>15</v>
      </c>
      <c r="AA54" s="114" t="s">
        <v>15</v>
      </c>
      <c r="AB54" s="79" t="s">
        <v>40</v>
      </c>
      <c r="AC54" s="17" t="s">
        <v>19</v>
      </c>
      <c r="AD54" s="121" t="s">
        <v>33</v>
      </c>
      <c r="AE54" s="65">
        <f>(X13*LIMITAÇÃO!D5)+(APRESENTAÇÃO!X14*'LIMITAÇÃO DE CULTURAS'!D5)+(APRESENTAÇÃO!X15*'RISCOS COMPLEMENTARES'!D6)+(APRESENTAÇÃO!X16*'ÁREA ATINGIDA'!D7)+(APRESENTAÇÃO!X17*RECUPERAÇÃO!D5)</f>
        <v>0.78953556731334507</v>
      </c>
    </row>
    <row r="55" spans="22:31" x14ac:dyDescent="0.25">
      <c r="W55" s="40" t="s">
        <v>33</v>
      </c>
      <c r="X55" s="72">
        <v>55.56</v>
      </c>
      <c r="Z55" s="113" t="s">
        <v>15</v>
      </c>
      <c r="AA55" s="114" t="s">
        <v>15</v>
      </c>
      <c r="AB55" s="79" t="s">
        <v>40</v>
      </c>
      <c r="AC55" s="17" t="s">
        <v>19</v>
      </c>
      <c r="AD55" s="100" t="s">
        <v>43</v>
      </c>
      <c r="AE55" s="65">
        <f>(X13*LIMITAÇÃO!D5)+(APRESENTAÇÃO!X14*'LIMITAÇÃO DE CULTURAS'!D5)+(APRESENTAÇÃO!X15*'RISCOS COMPLEMENTARES'!D6)+(APRESENTAÇÃO!X16*'ÁREA ATINGIDA'!D7)+(APRESENTAÇÃO!X17*RECUPERAÇÃO!D6)</f>
        <v>0.77472075249853034</v>
      </c>
    </row>
    <row r="56" spans="22:31" x14ac:dyDescent="0.25">
      <c r="W56" s="40" t="s">
        <v>43</v>
      </c>
      <c r="X56" s="73">
        <v>33.33</v>
      </c>
      <c r="Z56" s="113" t="s">
        <v>15</v>
      </c>
      <c r="AA56" s="114" t="s">
        <v>15</v>
      </c>
      <c r="AB56" s="79" t="s">
        <v>40</v>
      </c>
      <c r="AC56" s="17" t="s">
        <v>19</v>
      </c>
      <c r="AD56" s="100" t="s">
        <v>34</v>
      </c>
      <c r="AE56" s="65">
        <f>(X13*LIMITAÇÃO!D5)+(APRESENTAÇÃO!X14*'LIMITAÇÃO DE CULTURAS'!D5)+(APRESENTAÇÃO!X15*'RISCOS COMPLEMENTARES'!D6)+(APRESENTAÇÃO!X16*'ÁREA ATINGIDA'!D7)+(APRESENTAÇÃO!X17*RECUPERAÇÃO!D7)</f>
        <v>0.7599059376837155</v>
      </c>
    </row>
    <row r="57" spans="22:31" x14ac:dyDescent="0.25">
      <c r="W57" s="40" t="s">
        <v>34</v>
      </c>
      <c r="X57" s="127">
        <v>11.11</v>
      </c>
      <c r="Z57" s="113" t="s">
        <v>15</v>
      </c>
      <c r="AA57" s="114" t="s">
        <v>15</v>
      </c>
      <c r="AB57" s="79" t="s">
        <v>42</v>
      </c>
      <c r="AC57" s="17" t="s">
        <v>18</v>
      </c>
      <c r="AD57" s="121" t="s">
        <v>33</v>
      </c>
      <c r="AE57" s="65">
        <f>(X13*LIMITAÇÃO!D5)+(APRESENTAÇÃO!X14*'LIMITAÇÃO DE CULTURAS'!D5)+(APRESENTAÇÃO!X15*'RISCOS COMPLEMENTARES'!D7)+(APRESENTAÇÃO!X16*'ÁREA ATINGIDA'!D5)+(APRESENTAÇÃO!X17*RECUPERAÇÃO!D5)</f>
        <v>0.7695473251028806</v>
      </c>
    </row>
    <row r="58" spans="22:31" x14ac:dyDescent="0.25">
      <c r="Z58" s="113" t="s">
        <v>15</v>
      </c>
      <c r="AA58" s="114" t="s">
        <v>15</v>
      </c>
      <c r="AB58" s="79" t="s">
        <v>42</v>
      </c>
      <c r="AC58" s="17" t="s">
        <v>18</v>
      </c>
      <c r="AD58" s="100" t="s">
        <v>43</v>
      </c>
      <c r="AE58" s="65">
        <f>(X13*LIMITAÇÃO!D5)+(APRESENTAÇÃO!X14*'LIMITAÇÃO DE CULTURAS'!D5)+(APRESENTAÇÃO!X15*'RISCOS COMPLEMENTARES'!D7)+(APRESENTAÇÃO!X16*'ÁREA ATINGIDA'!D5)+(APRESENTAÇÃO!X17*RECUPERAÇÃO!D6)</f>
        <v>0.75473251028806587</v>
      </c>
    </row>
    <row r="59" spans="22:31" x14ac:dyDescent="0.25">
      <c r="Z59" s="113" t="s">
        <v>15</v>
      </c>
      <c r="AA59" s="114" t="s">
        <v>15</v>
      </c>
      <c r="AB59" s="79" t="s">
        <v>42</v>
      </c>
      <c r="AC59" s="17" t="s">
        <v>18</v>
      </c>
      <c r="AD59" s="100" t="s">
        <v>34</v>
      </c>
      <c r="AE59" s="65">
        <f>(X13*LIMITAÇÃO!D5)+(APRESENTAÇÃO!X14*'LIMITAÇÃO DE CULTURAS'!D5)+(APRESENTAÇÃO!X15*'RISCOS COMPLEMENTARES'!D7)+(APRESENTAÇÃO!X16*'ÁREA ATINGIDA'!D5)+(APRESENTAÇÃO!X17*RECUPERAÇÃO!D7)</f>
        <v>0.73991769547325104</v>
      </c>
    </row>
    <row r="60" spans="22:31" x14ac:dyDescent="0.25">
      <c r="Z60" s="113" t="s">
        <v>15</v>
      </c>
      <c r="AA60" s="114" t="s">
        <v>15</v>
      </c>
      <c r="AB60" s="79" t="s">
        <v>42</v>
      </c>
      <c r="AC60" s="17" t="s">
        <v>26</v>
      </c>
      <c r="AD60" s="121" t="s">
        <v>33</v>
      </c>
      <c r="AE60" s="65">
        <f>(X13*LIMITAÇÃO!D5)+(APRESENTAÇÃO!X14*'LIMITAÇÃO DE CULTURAS'!D5)+(APRESENTAÇÃO!X15*'RISCOS COMPLEMENTARES'!D7)+(APRESENTAÇÃO!X16*'ÁREA ATINGIDA'!D6)+(APRESENTAÇÃO!X17*RECUPERAÇÃO!D5)</f>
        <v>0.70605526161081711</v>
      </c>
    </row>
    <row r="61" spans="22:31" x14ac:dyDescent="0.25">
      <c r="Z61" s="113" t="s">
        <v>15</v>
      </c>
      <c r="AA61" s="114" t="s">
        <v>15</v>
      </c>
      <c r="AB61" s="79" t="s">
        <v>42</v>
      </c>
      <c r="AC61" s="17" t="s">
        <v>26</v>
      </c>
      <c r="AD61" s="100" t="s">
        <v>43</v>
      </c>
      <c r="AE61" s="65">
        <f>(X13*LIMITAÇÃO!D5)+(APRESENTAÇÃO!X14*'LIMITAÇÃO DE CULTURAS'!D5)+(APRESENTAÇÃO!X15*'RISCOS COMPLEMENTARES'!D7)+(APRESENTAÇÃO!X16*'ÁREA ATINGIDA'!D6)+(APRESENTAÇÃO!X17*RECUPERAÇÃO!D6)</f>
        <v>0.69124044679600238</v>
      </c>
    </row>
    <row r="62" spans="22:31" x14ac:dyDescent="0.25">
      <c r="Z62" s="113" t="s">
        <v>15</v>
      </c>
      <c r="AA62" s="114" t="s">
        <v>15</v>
      </c>
      <c r="AB62" s="79" t="s">
        <v>42</v>
      </c>
      <c r="AC62" s="17" t="s">
        <v>26</v>
      </c>
      <c r="AD62" s="100" t="s">
        <v>34</v>
      </c>
      <c r="AE62" s="65">
        <f>(X13*LIMITAÇÃO!D5)+(APRESENTAÇÃO!X14*'LIMITAÇÃO DE CULTURAS'!D5)+(APRESENTAÇÃO!X15*'RISCOS COMPLEMENTARES'!D7)+(APRESENTAÇÃO!X16*'ÁREA ATINGIDA'!D6)+(APRESENTAÇÃO!X17*RECUPERAÇÃO!D7)</f>
        <v>0.67642563198118755</v>
      </c>
    </row>
    <row r="63" spans="22:31" x14ac:dyDescent="0.25">
      <c r="Z63" s="113" t="s">
        <v>15</v>
      </c>
      <c r="AA63" s="114" t="s">
        <v>15</v>
      </c>
      <c r="AB63" s="79" t="s">
        <v>42</v>
      </c>
      <c r="AC63" s="17" t="s">
        <v>19</v>
      </c>
      <c r="AD63" s="121" t="s">
        <v>33</v>
      </c>
      <c r="AE63" s="65">
        <f>(X13*LIMITAÇÃO!D5)+(APRESENTAÇÃO!X14*'LIMITAÇÃO DE CULTURAS'!D5)+(APRESENTAÇÃO!X15*'RISCOS COMPLEMENTARES'!D7)+(APRESENTAÇÃO!X16*'ÁREA ATINGIDA'!D7)+(APRESENTAÇÃO!X17*RECUPERAÇÃO!D5)</f>
        <v>0.67430922986478525</v>
      </c>
    </row>
    <row r="64" spans="22:31" x14ac:dyDescent="0.25">
      <c r="Z64" s="113" t="s">
        <v>15</v>
      </c>
      <c r="AA64" s="114" t="s">
        <v>15</v>
      </c>
      <c r="AB64" s="79" t="s">
        <v>42</v>
      </c>
      <c r="AC64" s="17" t="s">
        <v>19</v>
      </c>
      <c r="AD64" s="100" t="s">
        <v>43</v>
      </c>
      <c r="AE64" s="65">
        <f>(X13*LIMITAÇÃO!D5)+(APRESENTAÇÃO!X14*'LIMITAÇÃO DE CULTURAS'!D5)+(APRESENTAÇÃO!X15*'RISCOS COMPLEMENTARES'!D7)+(APRESENTAÇÃO!X16*'ÁREA ATINGIDA'!D7)+(APRESENTAÇÃO!X17*RECUPERAÇÃO!D6)</f>
        <v>0.65949441504997053</v>
      </c>
    </row>
    <row r="65" spans="26:31" x14ac:dyDescent="0.25">
      <c r="Z65" s="113" t="s">
        <v>15</v>
      </c>
      <c r="AA65" s="114" t="s">
        <v>15</v>
      </c>
      <c r="AB65" s="79" t="s">
        <v>42</v>
      </c>
      <c r="AC65" s="17" t="s">
        <v>19</v>
      </c>
      <c r="AD65" s="100" t="s">
        <v>34</v>
      </c>
      <c r="AE65" s="65">
        <f>(X13*LIMITAÇÃO!D5)+(APRESENTAÇÃO!X14*'LIMITAÇÃO DE CULTURAS'!D5)+(APRESENTAÇÃO!X15*'RISCOS COMPLEMENTARES'!D7)+(APRESENTAÇÃO!X16*'ÁREA ATINGIDA'!D7)+(APRESENTAÇÃO!X17*RECUPERAÇÃO!D7)</f>
        <v>0.64467960023515569</v>
      </c>
    </row>
    <row r="66" spans="26:31" x14ac:dyDescent="0.25">
      <c r="Z66" s="113" t="s">
        <v>15</v>
      </c>
      <c r="AA66" s="114" t="s">
        <v>16</v>
      </c>
      <c r="AB66" s="108" t="s">
        <v>39</v>
      </c>
      <c r="AC66" s="17" t="s">
        <v>18</v>
      </c>
      <c r="AD66" s="121" t="s">
        <v>33</v>
      </c>
      <c r="AE66" s="65">
        <f>(X13*LIMITAÇÃO!D5)+(APRESENTAÇÃO!X14*'LIMITAÇÃO DE CULTURAS'!D6)+(APRESENTAÇÃO!X15*'RISCOS COMPLEMENTARES'!D5)+(APRESENTAÇÃO!X16*'ÁREA ATINGIDA'!D5)+(APRESENTAÇÃO!X17*RECUPERAÇÃO!D5)</f>
        <v>0.82716049382716061</v>
      </c>
    </row>
    <row r="67" spans="26:31" x14ac:dyDescent="0.25">
      <c r="Z67" s="113" t="s">
        <v>15</v>
      </c>
      <c r="AA67" s="114" t="s">
        <v>16</v>
      </c>
      <c r="AB67" s="108" t="s">
        <v>39</v>
      </c>
      <c r="AC67" s="17" t="s">
        <v>18</v>
      </c>
      <c r="AD67" s="100" t="s">
        <v>43</v>
      </c>
      <c r="AE67" s="65">
        <f>(X13*LIMITAÇÃO!D5)+(APRESENTAÇÃO!X14*'LIMITAÇÃO DE CULTURAS'!D6)+(APRESENTAÇÃO!X15*'RISCOS COMPLEMENTARES'!D5)+(APRESENTAÇÃO!X16*'ÁREA ATINGIDA'!D5)+(APRESENTAÇÃO!X17*RECUPERAÇÃO!D6)</f>
        <v>0.81234567901234578</v>
      </c>
    </row>
    <row r="68" spans="26:31" x14ac:dyDescent="0.25">
      <c r="Z68" s="113" t="s">
        <v>15</v>
      </c>
      <c r="AA68" s="114" t="s">
        <v>16</v>
      </c>
      <c r="AB68" s="108" t="s">
        <v>39</v>
      </c>
      <c r="AC68" s="17" t="s">
        <v>18</v>
      </c>
      <c r="AD68" s="100" t="s">
        <v>34</v>
      </c>
      <c r="AE68" s="65">
        <f>(X13*LIMITAÇÃO!D5)+(APRESENTAÇÃO!X14*'LIMITAÇÃO DE CULTURAS'!D6)+(APRESENTAÇÃO!X15*'RISCOS COMPLEMENTARES'!D5)+(APRESENTAÇÃO!X16*'ÁREA ATINGIDA'!D5)+(APRESENTAÇÃO!X17*RECUPERAÇÃO!D7)</f>
        <v>0.79753086419753094</v>
      </c>
    </row>
    <row r="69" spans="26:31" x14ac:dyDescent="0.25">
      <c r="Z69" s="113" t="s">
        <v>15</v>
      </c>
      <c r="AA69" s="114" t="s">
        <v>16</v>
      </c>
      <c r="AB69" s="108" t="s">
        <v>39</v>
      </c>
      <c r="AC69" s="17" t="s">
        <v>26</v>
      </c>
      <c r="AD69" s="121" t="s">
        <v>33</v>
      </c>
      <c r="AE69" s="65">
        <f>(X13*LIMITAÇÃO!D5)+(APRESENTAÇÃO!X14*'LIMITAÇÃO DE CULTURAS'!D6)+(APRESENTAÇÃO!X15*'RISCOS COMPLEMENTARES'!D5)+(APRESENTAÇÃO!X16*'ÁREA ATINGIDA'!D6)+(APRESENTAÇÃO!X17*RECUPERAÇÃO!D5)</f>
        <v>0.7636684303350969</v>
      </c>
    </row>
    <row r="70" spans="26:31" x14ac:dyDescent="0.25">
      <c r="Z70" s="48" t="s">
        <v>15</v>
      </c>
      <c r="AA70" s="17" t="s">
        <v>16</v>
      </c>
      <c r="AB70" s="108" t="s">
        <v>39</v>
      </c>
      <c r="AC70" s="17" t="s">
        <v>26</v>
      </c>
      <c r="AD70" s="100" t="s">
        <v>43</v>
      </c>
      <c r="AE70" s="65">
        <f>(X13*LIMITAÇÃO!D5)+(APRESENTAÇÃO!X14*'LIMITAÇÃO DE CULTURAS'!D6)+(APRESENTAÇÃO!X15*'RISCOS COMPLEMENTARES'!D5)+(APRESENTAÇÃO!X16*'ÁREA ATINGIDA'!D6)+(APRESENTAÇÃO!X17*RECUPERAÇÃO!D6)</f>
        <v>0.74885361552028218</v>
      </c>
    </row>
    <row r="71" spans="26:31" x14ac:dyDescent="0.25">
      <c r="Z71" s="48" t="s">
        <v>15</v>
      </c>
      <c r="AA71" s="17" t="s">
        <v>16</v>
      </c>
      <c r="AB71" s="108" t="s">
        <v>39</v>
      </c>
      <c r="AC71" s="17" t="s">
        <v>26</v>
      </c>
      <c r="AD71" s="100" t="s">
        <v>34</v>
      </c>
      <c r="AE71" s="65">
        <f>(X13*LIMITAÇÃO!D5)+(APRESENTAÇÃO!X14*'LIMITAÇÃO DE CULTURAS'!D6)+(APRESENTAÇÃO!X15*'RISCOS COMPLEMENTARES'!D5)+(APRESENTAÇÃO!X16*'ÁREA ATINGIDA'!D6)+(APRESENTAÇÃO!X17*RECUPERAÇÃO!D7)</f>
        <v>0.73403880070546734</v>
      </c>
    </row>
    <row r="72" spans="26:31" x14ac:dyDescent="0.25">
      <c r="Z72" s="48" t="s">
        <v>15</v>
      </c>
      <c r="AA72" s="17" t="s">
        <v>16</v>
      </c>
      <c r="AB72" s="108" t="s">
        <v>39</v>
      </c>
      <c r="AC72" s="17" t="s">
        <v>19</v>
      </c>
      <c r="AD72" s="121" t="s">
        <v>33</v>
      </c>
      <c r="AE72" s="65">
        <f>(X13*LIMITAÇÃO!D5)+(APRESENTAÇÃO!X14*'LIMITAÇÃO DE CULTURAS'!D6)+(APRESENTAÇÃO!X15*'RISCOS COMPLEMENTARES'!D5)+(APRESENTAÇÃO!X16*'ÁREA ATINGIDA'!D7)+(APRESENTAÇÃO!X17*RECUPERAÇÃO!D5)</f>
        <v>0.73192239858906527</v>
      </c>
    </row>
    <row r="73" spans="26:31" x14ac:dyDescent="0.25">
      <c r="Z73" s="48" t="s">
        <v>15</v>
      </c>
      <c r="AA73" s="17" t="s">
        <v>16</v>
      </c>
      <c r="AB73" s="108" t="s">
        <v>39</v>
      </c>
      <c r="AC73" s="17" t="s">
        <v>19</v>
      </c>
      <c r="AD73" s="100" t="s">
        <v>43</v>
      </c>
      <c r="AE73" s="65">
        <f>(X13*LIMITAÇÃO!D5)+(APRESENTAÇÃO!X14*'LIMITAÇÃO DE CULTURAS'!D6)+(APRESENTAÇÃO!X15*'RISCOS COMPLEMENTARES'!D5)+(APRESENTAÇÃO!X16*'ÁREA ATINGIDA'!D7)+(APRESENTAÇÃO!X17*RECUPERAÇÃO!D6)</f>
        <v>0.71710758377425055</v>
      </c>
    </row>
    <row r="74" spans="26:31" x14ac:dyDescent="0.25">
      <c r="Z74" s="48" t="s">
        <v>15</v>
      </c>
      <c r="AA74" s="17" t="s">
        <v>16</v>
      </c>
      <c r="AB74" s="108" t="s">
        <v>39</v>
      </c>
      <c r="AC74" s="17" t="s">
        <v>19</v>
      </c>
      <c r="AD74" s="100" t="s">
        <v>34</v>
      </c>
      <c r="AE74" s="65">
        <f>(X13*LIMITAÇÃO!D5)+(APRESENTAÇÃO!X14*'LIMITAÇÃO DE CULTURAS'!D6)+(APRESENTAÇÃO!X15*'RISCOS COMPLEMENTARES'!D5)+(APRESENTAÇÃO!X16*'ÁREA ATINGIDA'!D7)+(APRESENTAÇÃO!X17*RECUPERAÇÃO!D7)</f>
        <v>0.70229276895943571</v>
      </c>
    </row>
    <row r="75" spans="26:31" x14ac:dyDescent="0.25">
      <c r="Z75" s="48" t="s">
        <v>15</v>
      </c>
      <c r="AA75" s="17" t="s">
        <v>16</v>
      </c>
      <c r="AB75" s="47" t="s">
        <v>40</v>
      </c>
      <c r="AC75" s="17" t="s">
        <v>18</v>
      </c>
      <c r="AD75" s="121" t="s">
        <v>33</v>
      </c>
      <c r="AE75" s="65">
        <f>(X13*LIMITAÇÃO!D5)+(APRESENTAÇÃO!X14*'LIMITAÇÃO DE CULTURAS'!D6)+(APRESENTAÇÃO!X15*'RISCOS COMPLEMENTARES'!D6)+(APRESENTAÇÃO!X16*'ÁREA ATINGIDA'!D5)+(APRESENTAÇÃO!X17*RECUPERAÇÃO!D5)</f>
        <v>0.7119341563786008</v>
      </c>
    </row>
    <row r="76" spans="26:31" x14ac:dyDescent="0.25">
      <c r="Z76" s="48" t="s">
        <v>15</v>
      </c>
      <c r="AA76" s="17" t="s">
        <v>16</v>
      </c>
      <c r="AB76" s="47" t="s">
        <v>40</v>
      </c>
      <c r="AC76" s="17" t="s">
        <v>18</v>
      </c>
      <c r="AD76" s="100" t="s">
        <v>43</v>
      </c>
      <c r="AE76" s="65">
        <f>(X13*LIMITAÇÃO!D5)+(APRESENTAÇÃO!X14*'LIMITAÇÃO DE CULTURAS'!D6)+(APRESENTAÇÃO!X15*'RISCOS COMPLEMENTARES'!D6)+(APRESENTAÇÃO!X16*'ÁREA ATINGIDA'!D5)+(APRESENTAÇÃO!X17*RECUPERAÇÃO!D6)</f>
        <v>0.69711934156378608</v>
      </c>
    </row>
    <row r="77" spans="26:31" x14ac:dyDescent="0.25">
      <c r="Z77" s="48" t="s">
        <v>15</v>
      </c>
      <c r="AA77" s="17" t="s">
        <v>16</v>
      </c>
      <c r="AB77" s="47" t="s">
        <v>40</v>
      </c>
      <c r="AC77" s="17" t="s">
        <v>18</v>
      </c>
      <c r="AD77" s="100" t="s">
        <v>34</v>
      </c>
      <c r="AE77" s="65">
        <f>(X13*LIMITAÇÃO!D5)+(APRESENTAÇÃO!X14*'LIMITAÇÃO DE CULTURAS'!D6)+(APRESENTAÇÃO!X15*'RISCOS COMPLEMENTARES'!D6)+(APRESENTAÇÃO!X16*'ÁREA ATINGIDA'!D5)+(APRESENTAÇÃO!X17*RECUPERAÇÃO!D7)</f>
        <v>0.68230452674897124</v>
      </c>
    </row>
    <row r="78" spans="26:31" x14ac:dyDescent="0.25">
      <c r="Z78" s="48" t="s">
        <v>15</v>
      </c>
      <c r="AA78" s="17" t="s">
        <v>16</v>
      </c>
      <c r="AB78" s="47" t="s">
        <v>40</v>
      </c>
      <c r="AC78" s="17" t="s">
        <v>26</v>
      </c>
      <c r="AD78" s="121" t="s">
        <v>33</v>
      </c>
      <c r="AE78" s="65">
        <f>(X13*LIMITAÇÃO!D5)+(APRESENTAÇÃO!X14*'LIMITAÇÃO DE CULTURAS'!D6)+(APRESENTAÇÃO!X15*'RISCOS COMPLEMENTARES'!D6)+(APRESENTAÇÃO!X16*'ÁREA ATINGIDA'!D6)+(APRESENTAÇÃO!X17*RECUPERAÇÃO!D5)</f>
        <v>0.64844209288653731</v>
      </c>
    </row>
    <row r="79" spans="26:31" x14ac:dyDescent="0.25">
      <c r="Z79" s="48" t="s">
        <v>15</v>
      </c>
      <c r="AA79" s="17" t="s">
        <v>16</v>
      </c>
      <c r="AB79" s="47" t="s">
        <v>40</v>
      </c>
      <c r="AC79" s="17" t="s">
        <v>26</v>
      </c>
      <c r="AD79" s="100" t="s">
        <v>43</v>
      </c>
      <c r="AE79" s="65">
        <f>(X13*LIMITAÇÃO!D5)+(APRESENTAÇÃO!X14*'LIMITAÇÃO DE CULTURAS'!D6)+(APRESENTAÇÃO!X15*'RISCOS COMPLEMENTARES'!D6)+(APRESENTAÇÃO!X16*'ÁREA ATINGIDA'!D6)+(APRESENTAÇÃO!X17*RECUPERAÇÃO!D6)</f>
        <v>0.63362727807172259</v>
      </c>
    </row>
    <row r="80" spans="26:31" x14ac:dyDescent="0.25">
      <c r="Z80" s="48" t="s">
        <v>15</v>
      </c>
      <c r="AA80" s="17" t="s">
        <v>16</v>
      </c>
      <c r="AB80" s="47" t="s">
        <v>40</v>
      </c>
      <c r="AC80" s="17" t="s">
        <v>26</v>
      </c>
      <c r="AD80" s="100" t="s">
        <v>34</v>
      </c>
      <c r="AE80" s="65">
        <f>(X13*LIMITAÇÃO!D5)+(APRESENTAÇÃO!X14*'LIMITAÇÃO DE CULTURAS'!D6)+(APRESENTAÇÃO!X15*'RISCOS COMPLEMENTARES'!D6)+(APRESENTAÇÃO!X16*'ÁREA ATINGIDA'!D6)+(APRESENTAÇÃO!X17*RECUPERAÇÃO!D7)</f>
        <v>0.61881246325690775</v>
      </c>
    </row>
    <row r="81" spans="26:31" x14ac:dyDescent="0.25">
      <c r="Z81" s="48" t="s">
        <v>15</v>
      </c>
      <c r="AA81" s="17" t="s">
        <v>16</v>
      </c>
      <c r="AB81" s="47" t="s">
        <v>40</v>
      </c>
      <c r="AC81" s="17" t="s">
        <v>19</v>
      </c>
      <c r="AD81" s="121" t="s">
        <v>33</v>
      </c>
      <c r="AE81" s="65">
        <f>(X13*LIMITAÇÃO!D5)+(APRESENTAÇÃO!X14*'LIMITAÇÃO DE CULTURAS'!D6)+(APRESENTAÇÃO!X15*'RISCOS COMPLEMENTARES'!D6)+(APRESENTAÇÃO!X16*'ÁREA ATINGIDA'!D7)+(APRESENTAÇÃO!X17*RECUPERAÇÃO!D5)</f>
        <v>0.61669606114050546</v>
      </c>
    </row>
    <row r="82" spans="26:31" x14ac:dyDescent="0.25">
      <c r="Z82" s="48" t="s">
        <v>15</v>
      </c>
      <c r="AA82" s="17" t="s">
        <v>16</v>
      </c>
      <c r="AB82" s="47" t="s">
        <v>40</v>
      </c>
      <c r="AC82" s="17" t="s">
        <v>19</v>
      </c>
      <c r="AD82" s="100" t="s">
        <v>43</v>
      </c>
      <c r="AE82" s="65">
        <f>(X13*LIMITAÇÃO!D5)+(APRESENTAÇÃO!X14*'LIMITAÇÃO DE CULTURAS'!D6)+(APRESENTAÇÃO!X15*'RISCOS COMPLEMENTARES'!D6)+(APRESENTAÇÃO!X16*'ÁREA ATINGIDA'!D7)+(APRESENTAÇÃO!X17*RECUPERAÇÃO!D6)</f>
        <v>0.60188124632569073</v>
      </c>
    </row>
    <row r="83" spans="26:31" x14ac:dyDescent="0.25">
      <c r="Z83" s="48" t="s">
        <v>15</v>
      </c>
      <c r="AA83" s="17" t="s">
        <v>16</v>
      </c>
      <c r="AB83" s="47" t="s">
        <v>40</v>
      </c>
      <c r="AC83" s="17" t="s">
        <v>19</v>
      </c>
      <c r="AD83" s="100" t="s">
        <v>34</v>
      </c>
      <c r="AE83" s="65">
        <f>(X13*LIMITAÇÃO!D5)+(APRESENTAÇÃO!X14*'LIMITAÇÃO DE CULTURAS'!D6)+(APRESENTAÇÃO!X15*'RISCOS COMPLEMENTARES'!D6)+(APRESENTAÇÃO!X16*'ÁREA ATINGIDA'!D7)+(APRESENTAÇÃO!X17*RECUPERAÇÃO!D7)</f>
        <v>0.5870664315108759</v>
      </c>
    </row>
    <row r="84" spans="26:31" x14ac:dyDescent="0.25">
      <c r="Z84" s="48" t="s">
        <v>15</v>
      </c>
      <c r="AA84" s="17" t="s">
        <v>16</v>
      </c>
      <c r="AB84" s="47" t="s">
        <v>42</v>
      </c>
      <c r="AC84" s="17" t="s">
        <v>18</v>
      </c>
      <c r="AD84" s="121" t="s">
        <v>33</v>
      </c>
      <c r="AE84" s="65">
        <f>(X13*LIMITAÇÃO!D5)+(APRESENTAÇÃO!X14*'LIMITAÇÃO DE CULTURAS'!D6)+(APRESENTAÇÃO!X15*'RISCOS COMPLEMENTARES'!D7)+(APRESENTAÇÃO!X16*'ÁREA ATINGIDA'!D5)+(APRESENTAÇÃO!X17*RECUPERAÇÃO!D5)</f>
        <v>0.59670781893004121</v>
      </c>
    </row>
    <row r="85" spans="26:31" x14ac:dyDescent="0.25">
      <c r="Z85" s="48" t="s">
        <v>15</v>
      </c>
      <c r="AA85" s="17" t="s">
        <v>16</v>
      </c>
      <c r="AB85" s="47" t="s">
        <v>42</v>
      </c>
      <c r="AC85" s="17" t="s">
        <v>18</v>
      </c>
      <c r="AD85" s="100" t="s">
        <v>43</v>
      </c>
      <c r="AE85" s="65">
        <f>(X13*LIMITAÇÃO!D5)+(APRESENTAÇÃO!X14*'LIMITAÇÃO DE CULTURAS'!D6)+(APRESENTAÇÃO!X15*'RISCOS COMPLEMENTARES'!D7)+(APRESENTAÇÃO!X16*'ÁREA ATINGIDA'!D5)+(APRESENTAÇÃO!X17*RECUPERAÇÃO!D6)</f>
        <v>0.58189300411522638</v>
      </c>
    </row>
    <row r="86" spans="26:31" x14ac:dyDescent="0.25">
      <c r="Z86" s="48" t="s">
        <v>15</v>
      </c>
      <c r="AA86" s="17" t="s">
        <v>16</v>
      </c>
      <c r="AB86" s="47" t="s">
        <v>42</v>
      </c>
      <c r="AC86" s="17" t="s">
        <v>18</v>
      </c>
      <c r="AD86" s="100" t="s">
        <v>34</v>
      </c>
      <c r="AE86" s="65">
        <f>(X13*LIMITAÇÃO!D5)+(APRESENTAÇÃO!X14*'LIMITAÇÃO DE CULTURAS'!D6)+(APRESENTAÇÃO!X15*'RISCOS COMPLEMENTARES'!D7)+(APRESENTAÇÃO!X16*'ÁREA ATINGIDA'!D5)+(APRESENTAÇÃO!X17*RECUPERAÇÃO!D7)</f>
        <v>0.56707818930041154</v>
      </c>
    </row>
    <row r="87" spans="26:31" x14ac:dyDescent="0.25">
      <c r="Z87" s="48" t="s">
        <v>15</v>
      </c>
      <c r="AA87" s="17" t="s">
        <v>16</v>
      </c>
      <c r="AB87" s="47" t="s">
        <v>42</v>
      </c>
      <c r="AC87" s="17" t="s">
        <v>26</v>
      </c>
      <c r="AD87" s="121" t="s">
        <v>33</v>
      </c>
      <c r="AE87" s="65">
        <f>(X13*LIMITAÇÃO!D5)+(APRESENTAÇÃO!X14*'LIMITAÇÃO DE CULTURAS'!D6)+(APRESENTAÇÃO!X15*'RISCOS COMPLEMENTARES'!D7)+(APRESENTAÇÃO!X16*'ÁREA ATINGIDA'!D6)+(APRESENTAÇÃO!X17*RECUPERAÇÃO!D5)</f>
        <v>0.53321575543797761</v>
      </c>
    </row>
    <row r="88" spans="26:31" x14ac:dyDescent="0.25">
      <c r="Z88" s="48" t="s">
        <v>15</v>
      </c>
      <c r="AA88" s="17" t="s">
        <v>16</v>
      </c>
      <c r="AB88" s="47" t="s">
        <v>42</v>
      </c>
      <c r="AC88" s="17" t="s">
        <v>26</v>
      </c>
      <c r="AD88" s="100" t="s">
        <v>43</v>
      </c>
      <c r="AE88" s="65">
        <f>(X13*LIMITAÇÃO!D5)+(APRESENTAÇÃO!X14*'LIMITAÇÃO DE CULTURAS'!D6)+(APRESENTAÇÃO!X15*'RISCOS COMPLEMENTARES'!D7)+(APRESENTAÇÃO!X16*'ÁREA ATINGIDA'!D6)+(APRESENTAÇÃO!X17*RECUPERAÇÃO!D6)</f>
        <v>0.51840094062316278</v>
      </c>
    </row>
    <row r="89" spans="26:31" x14ac:dyDescent="0.25">
      <c r="Z89" s="48" t="s">
        <v>15</v>
      </c>
      <c r="AA89" s="17" t="s">
        <v>16</v>
      </c>
      <c r="AB89" s="47" t="s">
        <v>42</v>
      </c>
      <c r="AC89" s="17" t="s">
        <v>26</v>
      </c>
      <c r="AD89" s="100" t="s">
        <v>34</v>
      </c>
      <c r="AE89" s="65">
        <f>(X13*LIMITAÇÃO!D5)+(APRESENTAÇÃO!X14*'LIMITAÇÃO DE CULTURAS'!D6)+(APRESENTAÇÃO!X15*'RISCOS COMPLEMENTARES'!D7)+(APRESENTAÇÃO!X16*'ÁREA ATINGIDA'!D6)+(APRESENTAÇÃO!X17*RECUPERAÇÃO!D7)</f>
        <v>0.50358612580834794</v>
      </c>
    </row>
    <row r="90" spans="26:31" x14ac:dyDescent="0.25">
      <c r="Z90" s="48" t="s">
        <v>15</v>
      </c>
      <c r="AA90" s="17" t="s">
        <v>16</v>
      </c>
      <c r="AB90" s="47" t="s">
        <v>42</v>
      </c>
      <c r="AC90" s="17" t="s">
        <v>19</v>
      </c>
      <c r="AD90" s="121" t="s">
        <v>33</v>
      </c>
      <c r="AE90" s="65">
        <f>(X13*LIMITAÇÃO!D5)+(APRESENTAÇÃO!X14*'LIMITAÇÃO DE CULTURAS'!D6)+(APRESENTAÇÃO!X15*'RISCOS COMPLEMENTARES'!D7)+(APRESENTAÇÃO!X16*'ÁREA ATINGIDA'!D7)+(APRESENTAÇÃO!X17*RECUPERAÇÃO!D5)</f>
        <v>0.50146972369194587</v>
      </c>
    </row>
    <row r="91" spans="26:31" x14ac:dyDescent="0.25">
      <c r="Z91" s="48" t="s">
        <v>15</v>
      </c>
      <c r="AA91" s="17" t="s">
        <v>16</v>
      </c>
      <c r="AB91" s="47" t="s">
        <v>42</v>
      </c>
      <c r="AC91" s="17" t="s">
        <v>19</v>
      </c>
      <c r="AD91" s="100" t="s">
        <v>43</v>
      </c>
      <c r="AE91" s="65">
        <f>(X13*LIMITAÇÃO!D5)+(APRESENTAÇÃO!X14*'LIMITAÇÃO DE CULTURAS'!D6)+(APRESENTAÇÃO!X15*'RISCOS COMPLEMENTARES'!D7)+(APRESENTAÇÃO!X16*'ÁREA ATINGIDA'!D7)+(APRESENTAÇÃO!X17*RECUPERAÇÃO!D6)</f>
        <v>0.48665490887713103</v>
      </c>
    </row>
    <row r="92" spans="26:31" x14ac:dyDescent="0.25">
      <c r="Z92" s="48" t="s">
        <v>15</v>
      </c>
      <c r="AA92" s="17" t="s">
        <v>16</v>
      </c>
      <c r="AB92" s="47" t="s">
        <v>42</v>
      </c>
      <c r="AC92" s="17" t="s">
        <v>19</v>
      </c>
      <c r="AD92" s="100" t="s">
        <v>34</v>
      </c>
      <c r="AE92" s="65">
        <f>(X13*LIMITAÇÃO!D5)+(APRESENTAÇÃO!X14*'LIMITAÇÃO DE CULTURAS'!D6)+(APRESENTAÇÃO!X15*'RISCOS COMPLEMENTARES'!D7)+(APRESENTAÇÃO!X16*'ÁREA ATINGIDA'!D7)+(APRESENTAÇÃO!X17*RECUPERAÇÃO!D7)</f>
        <v>0.47184009406231625</v>
      </c>
    </row>
    <row r="93" spans="26:31" x14ac:dyDescent="0.25">
      <c r="Z93" s="48" t="s">
        <v>15</v>
      </c>
      <c r="AA93" s="17" t="s">
        <v>17</v>
      </c>
      <c r="AB93" s="108" t="s">
        <v>39</v>
      </c>
      <c r="AC93" s="17" t="s">
        <v>18</v>
      </c>
      <c r="AD93" s="121" t="s">
        <v>33</v>
      </c>
      <c r="AE93" s="65">
        <f>(X13*LIMITAÇÃO!D5)+(APRESENTAÇÃO!X14*'LIMITAÇÃO DE CULTURAS'!D7)+(APRESENTAÇÃO!X15*'RISCOS COMPLEMENTARES'!D5)+(APRESENTAÇÃO!X16*'ÁREA ATINGIDA'!D5)+(APRESENTAÇÃO!X17*RECUPERAÇÃO!D5)</f>
        <v>0.7695473251028806</v>
      </c>
    </row>
    <row r="94" spans="26:31" x14ac:dyDescent="0.25">
      <c r="Z94" s="48" t="s">
        <v>15</v>
      </c>
      <c r="AA94" s="17" t="s">
        <v>17</v>
      </c>
      <c r="AB94" s="108" t="s">
        <v>39</v>
      </c>
      <c r="AC94" s="17" t="s">
        <v>18</v>
      </c>
      <c r="AD94" s="100" t="s">
        <v>43</v>
      </c>
      <c r="AE94" s="65">
        <f>(X13*LIMITAÇÃO!D5)+(APRESENTAÇÃO!X14*'LIMITAÇÃO DE CULTURAS'!D7)+(APRESENTAÇÃO!X15*'RISCOS COMPLEMENTARES'!D5)+(APRESENTAÇÃO!X16*'ÁREA ATINGIDA'!D5)+(APRESENTAÇÃO!X17*RECUPERAÇÃO!D6)</f>
        <v>0.75473251028806587</v>
      </c>
    </row>
    <row r="95" spans="26:31" x14ac:dyDescent="0.25">
      <c r="Z95" s="48" t="s">
        <v>15</v>
      </c>
      <c r="AA95" s="17" t="s">
        <v>17</v>
      </c>
      <c r="AB95" s="108" t="s">
        <v>39</v>
      </c>
      <c r="AC95" s="17" t="s">
        <v>18</v>
      </c>
      <c r="AD95" s="100" t="s">
        <v>34</v>
      </c>
      <c r="AE95" s="65">
        <f>(X13*LIMITAÇÃO!D5)+(APRESENTAÇÃO!X14*'LIMITAÇÃO DE CULTURAS'!D7)+(APRESENTAÇÃO!X15*'RISCOS COMPLEMENTARES'!D5)+(APRESENTAÇÃO!X16*'ÁREA ATINGIDA'!D5)+(APRESENTAÇÃO!X17*RECUPERAÇÃO!D7)</f>
        <v>0.73991769547325104</v>
      </c>
    </row>
    <row r="96" spans="26:31" x14ac:dyDescent="0.25">
      <c r="Z96" s="48" t="s">
        <v>15</v>
      </c>
      <c r="AA96" s="17" t="s">
        <v>17</v>
      </c>
      <c r="AB96" s="108" t="s">
        <v>39</v>
      </c>
      <c r="AC96" s="17" t="s">
        <v>26</v>
      </c>
      <c r="AD96" s="121" t="s">
        <v>33</v>
      </c>
      <c r="AE96" s="65">
        <f>(X13*LIMITAÇÃO!D5)+(APRESENTAÇÃO!X14*'LIMITAÇÃO DE CULTURAS'!D7)+(APRESENTAÇÃO!X15*'RISCOS COMPLEMENTARES'!D5)+(APRESENTAÇÃO!X16*'ÁREA ATINGIDA'!D6)+(APRESENTAÇÃO!X17*RECUPERAÇÃO!D5)</f>
        <v>0.70605526161081711</v>
      </c>
    </row>
    <row r="97" spans="26:31" x14ac:dyDescent="0.25">
      <c r="Z97" s="48" t="s">
        <v>15</v>
      </c>
      <c r="AA97" s="17" t="s">
        <v>17</v>
      </c>
      <c r="AB97" s="108" t="s">
        <v>39</v>
      </c>
      <c r="AC97" s="17" t="s">
        <v>26</v>
      </c>
      <c r="AD97" s="100" t="s">
        <v>43</v>
      </c>
      <c r="AE97" s="65">
        <f>(X13*LIMITAÇÃO!D5)+(APRESENTAÇÃO!X14*'LIMITAÇÃO DE CULTURAS'!D7)+(APRESENTAÇÃO!X15*'RISCOS COMPLEMENTARES'!D5)+(APRESENTAÇÃO!X16*'ÁREA ATINGIDA'!D6)+(APRESENTAÇÃO!X17*RECUPERAÇÃO!D6)</f>
        <v>0.69124044679600238</v>
      </c>
    </row>
    <row r="98" spans="26:31" x14ac:dyDescent="0.25">
      <c r="Z98" s="48" t="s">
        <v>15</v>
      </c>
      <c r="AA98" s="17" t="s">
        <v>17</v>
      </c>
      <c r="AB98" s="108" t="s">
        <v>39</v>
      </c>
      <c r="AC98" s="17" t="s">
        <v>26</v>
      </c>
      <c r="AD98" s="100" t="s">
        <v>34</v>
      </c>
      <c r="AE98" s="65">
        <f>(X13*LIMITAÇÃO!D5)+(APRESENTAÇÃO!X14*'LIMITAÇÃO DE CULTURAS'!D7)+(APRESENTAÇÃO!X15*'RISCOS COMPLEMENTARES'!D5)+(APRESENTAÇÃO!X16*'ÁREA ATINGIDA'!D6)+(APRESENTAÇÃO!X17*RECUPERAÇÃO!D7)</f>
        <v>0.67642563198118755</v>
      </c>
    </row>
    <row r="99" spans="26:31" x14ac:dyDescent="0.25">
      <c r="Z99" s="48" t="s">
        <v>15</v>
      </c>
      <c r="AA99" s="17" t="s">
        <v>17</v>
      </c>
      <c r="AB99" s="108" t="s">
        <v>39</v>
      </c>
      <c r="AC99" s="17" t="s">
        <v>19</v>
      </c>
      <c r="AD99" s="121" t="s">
        <v>33</v>
      </c>
      <c r="AE99" s="65">
        <f>(X13*LIMITAÇÃO!D5)+(APRESENTAÇÃO!X14*'LIMITAÇÃO DE CULTURAS'!D7)+(APRESENTAÇÃO!X15*'RISCOS COMPLEMENTARES'!D5)+(APRESENTAÇÃO!X16*'ÁREA ATINGIDA'!D7)+(APRESENTAÇÃO!X17*RECUPERAÇÃO!D5)</f>
        <v>0.67430922986478525</v>
      </c>
    </row>
    <row r="100" spans="26:31" x14ac:dyDescent="0.25">
      <c r="Z100" s="48" t="s">
        <v>15</v>
      </c>
      <c r="AA100" s="17" t="s">
        <v>17</v>
      </c>
      <c r="AB100" s="108" t="s">
        <v>39</v>
      </c>
      <c r="AC100" s="17" t="s">
        <v>19</v>
      </c>
      <c r="AD100" s="100" t="s">
        <v>43</v>
      </c>
      <c r="AE100" s="65">
        <f>(X13*LIMITAÇÃO!D5)+(APRESENTAÇÃO!X14*'LIMITAÇÃO DE CULTURAS'!D7)+(APRESENTAÇÃO!X15*'RISCOS COMPLEMENTARES'!D5)+(APRESENTAÇÃO!X16*'ÁREA ATINGIDA'!D7)+(APRESENTAÇÃO!X17*RECUPERAÇÃO!D6)</f>
        <v>0.65949441504997053</v>
      </c>
    </row>
    <row r="101" spans="26:31" x14ac:dyDescent="0.25">
      <c r="Z101" s="48" t="s">
        <v>15</v>
      </c>
      <c r="AA101" s="17" t="s">
        <v>17</v>
      </c>
      <c r="AB101" s="108" t="s">
        <v>39</v>
      </c>
      <c r="AC101" s="17" t="s">
        <v>19</v>
      </c>
      <c r="AD101" s="100" t="s">
        <v>34</v>
      </c>
      <c r="AE101" s="65">
        <f>(X13*LIMITAÇÃO!D5)+(APRESENTAÇÃO!X14*'LIMITAÇÃO DE CULTURAS'!D7)+(APRESENTAÇÃO!X15*'RISCOS COMPLEMENTARES'!D5)+(APRESENTAÇÃO!X16*'ÁREA ATINGIDA'!D7)+(APRESENTAÇÃO!X17*RECUPERAÇÃO!D7)</f>
        <v>0.64467960023515569</v>
      </c>
    </row>
    <row r="102" spans="26:31" x14ac:dyDescent="0.25">
      <c r="Z102" s="48" t="s">
        <v>15</v>
      </c>
      <c r="AA102" s="17" t="s">
        <v>17</v>
      </c>
      <c r="AB102" s="47" t="s">
        <v>40</v>
      </c>
      <c r="AC102" s="17" t="s">
        <v>18</v>
      </c>
      <c r="AD102" s="121" t="s">
        <v>33</v>
      </c>
      <c r="AE102" s="65">
        <f>(X13*LIMITAÇÃO!D5)+(APRESENTAÇÃO!X14*'LIMITAÇÃO DE CULTURAS'!D7)+(APRESENTAÇÃO!X15*'RISCOS COMPLEMENTARES'!D6)+(APRESENTAÇÃO!X16*'ÁREA ATINGIDA'!D5)+(APRESENTAÇÃO!X17*RECUPERAÇÃO!D5)</f>
        <v>0.65432098765432101</v>
      </c>
    </row>
    <row r="103" spans="26:31" x14ac:dyDescent="0.25">
      <c r="Z103" s="48" t="s">
        <v>15</v>
      </c>
      <c r="AA103" s="17" t="s">
        <v>17</v>
      </c>
      <c r="AB103" s="47" t="s">
        <v>40</v>
      </c>
      <c r="AC103" s="17" t="s">
        <v>18</v>
      </c>
      <c r="AD103" s="100" t="s">
        <v>43</v>
      </c>
      <c r="AE103" s="65">
        <f>(X13*LIMITAÇÃO!D5)+(APRESENTAÇÃO!X14*'LIMITAÇÃO DE CULTURAS'!D7)+(APRESENTAÇÃO!X15*'RISCOS COMPLEMENTARES'!D6)+(APRESENTAÇÃO!X16*'ÁREA ATINGIDA'!D5)+(APRESENTAÇÃO!X17*RECUPERAÇÃO!D6)</f>
        <v>0.63950617283950628</v>
      </c>
    </row>
    <row r="104" spans="26:31" x14ac:dyDescent="0.25">
      <c r="Z104" s="48" t="s">
        <v>15</v>
      </c>
      <c r="AA104" s="17" t="s">
        <v>17</v>
      </c>
      <c r="AB104" s="47" t="s">
        <v>40</v>
      </c>
      <c r="AC104" s="17" t="s">
        <v>18</v>
      </c>
      <c r="AD104" s="100" t="s">
        <v>34</v>
      </c>
      <c r="AE104" s="65">
        <f>(X13*LIMITAÇÃO!D5)+(APRESENTAÇÃO!X14*'LIMITAÇÃO DE CULTURAS'!D7)+(APRESENTAÇÃO!X15*'RISCOS COMPLEMENTARES'!D6)+(APRESENTAÇÃO!X16*'ÁREA ATINGIDA'!D5)+(APRESENTAÇÃO!X17*RECUPERAÇÃO!D7)</f>
        <v>0.62469135802469145</v>
      </c>
    </row>
    <row r="105" spans="26:31" x14ac:dyDescent="0.25">
      <c r="Z105" s="48" t="s">
        <v>15</v>
      </c>
      <c r="AA105" s="17" t="s">
        <v>17</v>
      </c>
      <c r="AB105" s="47" t="s">
        <v>40</v>
      </c>
      <c r="AC105" s="17" t="s">
        <v>26</v>
      </c>
      <c r="AD105" s="121" t="s">
        <v>33</v>
      </c>
      <c r="AE105" s="65">
        <f>(X13*LIMITAÇÃO!D5)+(APRESENTAÇÃO!X14*'LIMITAÇÃO DE CULTURAS'!D7)+(APRESENTAÇÃO!X15*'RISCOS COMPLEMENTARES'!D6)+(APRESENTAÇÃO!X16*'ÁREA ATINGIDA'!D6)+(APRESENTAÇÃO!X17*RECUPERAÇÃO!D5)</f>
        <v>0.59082892416225752</v>
      </c>
    </row>
    <row r="106" spans="26:31" x14ac:dyDescent="0.25">
      <c r="Z106" s="48" t="s">
        <v>15</v>
      </c>
      <c r="AA106" s="17" t="s">
        <v>17</v>
      </c>
      <c r="AB106" s="47" t="s">
        <v>40</v>
      </c>
      <c r="AC106" s="17" t="s">
        <v>26</v>
      </c>
      <c r="AD106" s="100" t="s">
        <v>43</v>
      </c>
      <c r="AE106" s="65">
        <f>(X13*LIMITAÇÃO!D5)+(APRESENTAÇÃO!X14*'LIMITAÇÃO DE CULTURAS'!D7)+(APRESENTAÇÃO!X15*'RISCOS COMPLEMENTARES'!D6)+(APRESENTAÇÃO!X16*'ÁREA ATINGIDA'!D6)+(APRESENTAÇÃO!X17*RECUPERAÇÃO!D6)</f>
        <v>0.57601410934744279</v>
      </c>
    </row>
    <row r="107" spans="26:31" x14ac:dyDescent="0.25">
      <c r="Z107" s="48" t="s">
        <v>15</v>
      </c>
      <c r="AA107" s="17" t="s">
        <v>17</v>
      </c>
      <c r="AB107" s="47" t="s">
        <v>40</v>
      </c>
      <c r="AC107" s="17" t="s">
        <v>26</v>
      </c>
      <c r="AD107" s="100" t="s">
        <v>34</v>
      </c>
      <c r="AE107" s="65">
        <f>(X13*LIMITAÇÃO!D5)+(APRESENTAÇÃO!X14*'LIMITAÇÃO DE CULTURAS'!D7)+(APRESENTAÇÃO!X15*'RISCOS COMPLEMENTARES'!D6)+(APRESENTAÇÃO!X16*'ÁREA ATINGIDA'!D6)+(APRESENTAÇÃO!X17*RECUPERAÇÃO!D7)</f>
        <v>0.56119929453262796</v>
      </c>
    </row>
    <row r="108" spans="26:31" x14ac:dyDescent="0.25">
      <c r="Z108" s="48" t="s">
        <v>15</v>
      </c>
      <c r="AA108" s="17" t="s">
        <v>17</v>
      </c>
      <c r="AB108" s="47" t="s">
        <v>40</v>
      </c>
      <c r="AC108" s="17" t="s">
        <v>19</v>
      </c>
      <c r="AD108" s="121" t="s">
        <v>33</v>
      </c>
      <c r="AE108" s="65">
        <f>(X13*LIMITAÇÃO!D5)+(APRESENTAÇÃO!X14*'LIMITAÇÃO DE CULTURAS'!D7)+(APRESENTAÇÃO!X15*'RISCOS COMPLEMENTARES'!D6)+(APRESENTAÇÃO!X16*'ÁREA ATINGIDA'!D7)+(APRESENTAÇÃO!X17*RECUPERAÇÃO!D5)</f>
        <v>0.55908289241622566</v>
      </c>
    </row>
    <row r="109" spans="26:31" x14ac:dyDescent="0.25">
      <c r="Z109" s="48" t="s">
        <v>15</v>
      </c>
      <c r="AA109" s="17" t="s">
        <v>17</v>
      </c>
      <c r="AB109" s="47" t="s">
        <v>40</v>
      </c>
      <c r="AC109" s="17" t="s">
        <v>19</v>
      </c>
      <c r="AD109" s="100" t="s">
        <v>43</v>
      </c>
      <c r="AE109" s="65">
        <f>(X13*LIMITAÇÃO!D5)+(APRESENTAÇÃO!X14*'LIMITAÇÃO DE CULTURAS'!D7)+(APRESENTAÇÃO!X15*'RISCOS COMPLEMENTARES'!D6)+(APRESENTAÇÃO!X16*'ÁREA ATINGIDA'!D7)+(APRESENTAÇÃO!X17*RECUPERAÇÃO!D6)</f>
        <v>0.54426807760141094</v>
      </c>
    </row>
    <row r="110" spans="26:31" x14ac:dyDescent="0.25">
      <c r="Z110" s="48" t="s">
        <v>15</v>
      </c>
      <c r="AA110" s="17" t="s">
        <v>17</v>
      </c>
      <c r="AB110" s="47" t="s">
        <v>40</v>
      </c>
      <c r="AC110" s="17" t="s">
        <v>19</v>
      </c>
      <c r="AD110" s="100" t="s">
        <v>34</v>
      </c>
      <c r="AE110" s="65">
        <f>(X13*LIMITAÇÃO!D5)+(APRESENTAÇÃO!X14*'LIMITAÇÃO DE CULTURAS'!D7)+(APRESENTAÇÃO!X15*'RISCOS COMPLEMENTARES'!D6)+(APRESENTAÇÃO!X16*'ÁREA ATINGIDA'!D7)+(APRESENTAÇÃO!X17*RECUPERAÇÃO!D7)</f>
        <v>0.5294532627865961</v>
      </c>
    </row>
    <row r="111" spans="26:31" x14ac:dyDescent="0.25">
      <c r="Z111" s="48" t="s">
        <v>15</v>
      </c>
      <c r="AA111" s="17" t="s">
        <v>17</v>
      </c>
      <c r="AB111" s="47" t="s">
        <v>42</v>
      </c>
      <c r="AC111" s="17" t="s">
        <v>18</v>
      </c>
      <c r="AD111" s="121" t="s">
        <v>33</v>
      </c>
      <c r="AE111" s="65">
        <f>(X13*LIMITAÇÃO!D5)+(APRESENTAÇÃO!X14*'LIMITAÇÃO DE CULTURAS'!D7)+(APRESENTAÇÃO!X15*'RISCOS COMPLEMENTARES'!D7)+(APRESENTAÇÃO!X16*'ÁREA ATINGIDA'!D5)+(APRESENTAÇÃO!X17*RECUPERAÇÃO!D5)</f>
        <v>0.53909465020576119</v>
      </c>
    </row>
    <row r="112" spans="26:31" x14ac:dyDescent="0.25">
      <c r="Z112" s="48" t="s">
        <v>15</v>
      </c>
      <c r="AA112" s="17" t="s">
        <v>17</v>
      </c>
      <c r="AB112" s="47" t="s">
        <v>42</v>
      </c>
      <c r="AC112" s="17" t="s">
        <v>18</v>
      </c>
      <c r="AD112" s="100" t="s">
        <v>43</v>
      </c>
      <c r="AE112" s="65">
        <f>(X13*LIMITAÇÃO!D5)+(APRESENTAÇÃO!X14*'LIMITAÇÃO DE CULTURAS'!D7)+(APRESENTAÇÃO!X15*'RISCOS COMPLEMENTARES'!D7)+(APRESENTAÇÃO!X16*'ÁREA ATINGIDA'!D5)+(APRESENTAÇÃO!X17*RECUPERAÇÃO!D6)</f>
        <v>0.52427983539094647</v>
      </c>
    </row>
    <row r="113" spans="26:31" x14ac:dyDescent="0.25">
      <c r="Z113" s="48" t="s">
        <v>15</v>
      </c>
      <c r="AA113" s="17" t="s">
        <v>17</v>
      </c>
      <c r="AB113" s="47" t="s">
        <v>42</v>
      </c>
      <c r="AC113" s="17" t="s">
        <v>18</v>
      </c>
      <c r="AD113" s="100" t="s">
        <v>34</v>
      </c>
      <c r="AE113" s="65">
        <f>(X13*LIMITAÇÃO!D5)+(APRESENTAÇÃO!X14*'LIMITAÇÃO DE CULTURAS'!D7)+(APRESENTAÇÃO!X15*'RISCOS COMPLEMENTARES'!D7)+(APRESENTAÇÃO!X16*'ÁREA ATINGIDA'!D5)+(APRESENTAÇÃO!X17*RECUPERAÇÃO!D7)</f>
        <v>0.50946502057613163</v>
      </c>
    </row>
    <row r="114" spans="26:31" x14ac:dyDescent="0.25">
      <c r="Z114" s="48" t="s">
        <v>15</v>
      </c>
      <c r="AA114" s="17" t="s">
        <v>17</v>
      </c>
      <c r="AB114" s="47" t="s">
        <v>42</v>
      </c>
      <c r="AC114" s="17" t="s">
        <v>26</v>
      </c>
      <c r="AD114" s="121" t="s">
        <v>33</v>
      </c>
      <c r="AE114" s="65">
        <f>(X13*LIMITAÇÃO!D5)+(APRESENTAÇÃO!X14*'LIMITAÇÃO DE CULTURAS'!D7)+(APRESENTAÇÃO!X15*'RISCOS COMPLEMENTARES'!D7)+(APRESENTAÇÃO!X16*'ÁREA ATINGIDA'!D6)+(APRESENTAÇÃO!X17*RECUPERAÇÃO!D5)</f>
        <v>0.47560258671369776</v>
      </c>
    </row>
    <row r="115" spans="26:31" x14ac:dyDescent="0.25">
      <c r="Z115" s="48" t="s">
        <v>15</v>
      </c>
      <c r="AA115" s="17" t="s">
        <v>17</v>
      </c>
      <c r="AB115" s="47" t="s">
        <v>42</v>
      </c>
      <c r="AC115" s="17" t="s">
        <v>26</v>
      </c>
      <c r="AD115" s="100" t="s">
        <v>43</v>
      </c>
      <c r="AE115" s="65">
        <f>(X13*LIMITAÇÃO!D5)+(APRESENTAÇÃO!X14*'LIMITAÇÃO DE CULTURAS'!D7)+(APRESENTAÇÃO!X15*'RISCOS COMPLEMENTARES'!D7)+(APRESENTAÇÃO!X16*'ÁREA ATINGIDA'!D6)+(APRESENTAÇÃO!X17*RECUPERAÇÃO!D6)</f>
        <v>0.46078777189888293</v>
      </c>
    </row>
    <row r="116" spans="26:31" x14ac:dyDescent="0.25">
      <c r="Z116" s="48" t="s">
        <v>15</v>
      </c>
      <c r="AA116" s="17" t="s">
        <v>17</v>
      </c>
      <c r="AB116" s="47" t="s">
        <v>42</v>
      </c>
      <c r="AC116" s="17" t="s">
        <v>26</v>
      </c>
      <c r="AD116" s="100" t="s">
        <v>34</v>
      </c>
      <c r="AE116" s="65">
        <f>(X13*LIMITAÇÃO!D5)+(APRESENTAÇÃO!X14*'LIMITAÇÃO DE CULTURAS'!D7)+(APRESENTAÇÃO!X15*'RISCOS COMPLEMENTARES'!D7)+(APRESENTAÇÃO!X16*'ÁREA ATINGIDA'!D6)+(APRESENTAÇÃO!X17*RECUPERAÇÃO!D7)</f>
        <v>0.44597295708406814</v>
      </c>
    </row>
    <row r="117" spans="26:31" x14ac:dyDescent="0.25">
      <c r="Z117" s="48" t="s">
        <v>15</v>
      </c>
      <c r="AA117" s="17" t="s">
        <v>17</v>
      </c>
      <c r="AB117" s="47" t="s">
        <v>42</v>
      </c>
      <c r="AC117" s="17" t="s">
        <v>19</v>
      </c>
      <c r="AD117" s="121" t="s">
        <v>33</v>
      </c>
      <c r="AE117" s="65">
        <f>(X13*LIMITAÇÃO!D5)+(APRESENTAÇÃO!X14*'LIMITAÇÃO DE CULTURAS'!D7)+(APRESENTAÇÃO!X15*'RISCOS COMPLEMENTARES'!D7)+(APRESENTAÇÃO!X16*'ÁREA ATINGIDA'!D7)+(APRESENTAÇÃO!X17*RECUPERAÇÃO!D5)</f>
        <v>0.44385655496766602</v>
      </c>
    </row>
    <row r="118" spans="26:31" x14ac:dyDescent="0.25">
      <c r="Z118" s="103" t="s">
        <v>15</v>
      </c>
      <c r="AA118" s="17" t="s">
        <v>17</v>
      </c>
      <c r="AB118" s="61" t="s">
        <v>42</v>
      </c>
      <c r="AC118" s="17" t="s">
        <v>19</v>
      </c>
      <c r="AD118" s="123" t="s">
        <v>43</v>
      </c>
      <c r="AE118" s="65">
        <f>(X13*LIMITAÇÃO!D5)+(APRESENTAÇÃO!X14*'LIMITAÇÃO DE CULTURAS'!D7)+(APRESENTAÇÃO!X15*'RISCOS COMPLEMENTARES'!D7)+(APRESENTAÇÃO!X16*'ÁREA ATINGIDA'!D7)+(APRESENTAÇÃO!X17*RECUPERAÇÃO!D6)</f>
        <v>0.42904174015285118</v>
      </c>
    </row>
    <row r="119" spans="26:31" ht="15.75" thickBot="1" x14ac:dyDescent="0.3">
      <c r="Z119" s="49" t="s">
        <v>15</v>
      </c>
      <c r="AA119" s="109" t="s">
        <v>17</v>
      </c>
      <c r="AB119" s="59" t="s">
        <v>42</v>
      </c>
      <c r="AC119" s="109" t="s">
        <v>19</v>
      </c>
      <c r="AD119" s="124" t="s">
        <v>34</v>
      </c>
      <c r="AE119" s="122">
        <f>(X13*LIMITAÇÃO!D5)+(APRESENTAÇÃO!X14*'LIMITAÇÃO DE CULTURAS'!D7)+(APRESENTAÇÃO!X15*'RISCOS COMPLEMENTARES'!D7)+(APRESENTAÇÃO!X16*'ÁREA ATINGIDA'!D7)+(APRESENTAÇÃO!X17*RECUPERAÇÃO!D7)</f>
        <v>0.4142269253380364</v>
      </c>
    </row>
    <row r="120" spans="26:31" x14ac:dyDescent="0.25">
      <c r="Z120" s="101" t="s">
        <v>16</v>
      </c>
      <c r="AA120" s="60" t="s">
        <v>15</v>
      </c>
      <c r="AB120" s="108" t="s">
        <v>39</v>
      </c>
      <c r="AC120" s="60" t="s">
        <v>18</v>
      </c>
      <c r="AD120" s="121" t="s">
        <v>33</v>
      </c>
      <c r="AE120" s="70">
        <f>(X13*LIMITAÇÃO!D6)+(APRESENTAÇÃO!X14*'LIMITAÇÃO DE CULTURAS'!D5)+(APRESENTAÇÃO!X15*'RISCOS COMPLEMENTARES'!D5)+(APRESENTAÇÃO!X16*'ÁREA ATINGIDA'!D5)+(APRESENTAÇÃO!X17*RECUPERAÇÃO!D5)</f>
        <v>0.90476190476190488</v>
      </c>
    </row>
    <row r="121" spans="26:31" x14ac:dyDescent="0.25">
      <c r="Z121" s="101" t="s">
        <v>16</v>
      </c>
      <c r="AA121" s="17" t="s">
        <v>15</v>
      </c>
      <c r="AB121" s="108" t="s">
        <v>39</v>
      </c>
      <c r="AC121" s="17" t="s">
        <v>18</v>
      </c>
      <c r="AD121" s="123" t="s">
        <v>43</v>
      </c>
      <c r="AE121" s="65">
        <f>(X13*LIMITAÇÃO!D6)+(APRESENTAÇÃO!X14*'LIMITAÇÃO DE CULTURAS'!D5)+(APRESENTAÇÃO!X15*'RISCOS COMPLEMENTARES'!D5)+(APRESENTAÇÃO!X16*'ÁREA ATINGIDA'!D5)+(APRESENTAÇÃO!X17*RECUPERAÇÃO!D6)</f>
        <v>0.88994708994709015</v>
      </c>
    </row>
    <row r="122" spans="26:31" x14ac:dyDescent="0.25">
      <c r="Z122" s="101" t="s">
        <v>16</v>
      </c>
      <c r="AA122" s="17" t="s">
        <v>15</v>
      </c>
      <c r="AB122" s="108" t="s">
        <v>39</v>
      </c>
      <c r="AC122" s="17" t="s">
        <v>18</v>
      </c>
      <c r="AD122" s="100" t="s">
        <v>34</v>
      </c>
      <c r="AE122" s="65">
        <f>(X13*LIMITAÇÃO!D6)+(APRESENTAÇÃO!X14*'LIMITAÇÃO DE CULTURAS'!D5)+(APRESENTAÇÃO!X15*'RISCOS COMPLEMENTARES'!D5)+(APRESENTAÇÃO!X16*'ÁREA ATINGIDA'!D5)+(APRESENTAÇÃO!X17*RECUPERAÇÃO!D7)</f>
        <v>0.87513227513227532</v>
      </c>
    </row>
    <row r="123" spans="26:31" x14ac:dyDescent="0.25">
      <c r="Z123" s="101" t="s">
        <v>16</v>
      </c>
      <c r="AA123" s="17" t="s">
        <v>15</v>
      </c>
      <c r="AB123" s="108" t="s">
        <v>39</v>
      </c>
      <c r="AC123" s="17" t="s">
        <v>26</v>
      </c>
      <c r="AD123" s="121" t="s">
        <v>33</v>
      </c>
      <c r="AE123" s="65">
        <f>(X13*LIMITAÇÃO!D6)+(APRESENTAÇÃO!X14*'LIMITAÇÃO DE CULTURAS'!D5)+(APRESENTAÇÃO!X15*'RISCOS COMPLEMENTARES'!D5)+(APRESENTAÇÃO!X16*'ÁREA ATINGIDA'!D6)+(APRESENTAÇÃO!X17*RECUPERAÇÃO!D5)</f>
        <v>0.84126984126984139</v>
      </c>
    </row>
    <row r="124" spans="26:31" x14ac:dyDescent="0.25">
      <c r="Z124" s="101" t="s">
        <v>16</v>
      </c>
      <c r="AA124" s="17" t="s">
        <v>15</v>
      </c>
      <c r="AB124" s="108" t="s">
        <v>39</v>
      </c>
      <c r="AC124" s="17" t="s">
        <v>26</v>
      </c>
      <c r="AD124" s="123" t="s">
        <v>43</v>
      </c>
      <c r="AE124" s="65">
        <f>(X13*LIMITAÇÃO!D6)+(APRESENTAÇÃO!X14*'LIMITAÇÃO DE CULTURAS'!D5)+(APRESENTAÇÃO!X15*'RISCOS COMPLEMENTARES'!D5)+(APRESENTAÇÃO!X16*'ÁREA ATINGIDA'!D6)+(APRESENTAÇÃO!X17*RECUPERAÇÃO!D6)</f>
        <v>0.82645502645502666</v>
      </c>
    </row>
    <row r="125" spans="26:31" x14ac:dyDescent="0.25">
      <c r="Z125" s="101" t="s">
        <v>16</v>
      </c>
      <c r="AA125" s="17" t="s">
        <v>15</v>
      </c>
      <c r="AB125" s="108" t="s">
        <v>39</v>
      </c>
      <c r="AC125" s="17" t="s">
        <v>26</v>
      </c>
      <c r="AD125" s="100" t="s">
        <v>34</v>
      </c>
      <c r="AE125" s="65">
        <f>(X13*LIMITAÇÃO!D6)+(APRESENTAÇÃO!X14*'LIMITAÇÃO DE CULTURAS'!D5)+(APRESENTAÇÃO!X15*'RISCOS COMPLEMENTARES'!D5)+(APRESENTAÇÃO!X16*'ÁREA ATINGIDA'!D6)+(APRESENTAÇÃO!X17*RECUPERAÇÃO!D7)</f>
        <v>0.81164021164021183</v>
      </c>
    </row>
    <row r="126" spans="26:31" x14ac:dyDescent="0.25">
      <c r="Z126" s="101" t="s">
        <v>16</v>
      </c>
      <c r="AA126" s="17" t="s">
        <v>15</v>
      </c>
      <c r="AB126" s="108" t="s">
        <v>39</v>
      </c>
      <c r="AC126" s="17" t="s">
        <v>19</v>
      </c>
      <c r="AD126" s="121" t="s">
        <v>33</v>
      </c>
      <c r="AE126" s="65">
        <f>(X13*LIMITAÇÃO!D6)+(APRESENTAÇÃO!X14*'LIMITAÇÃO DE CULTURAS'!D5)+(APRESENTAÇÃO!X15*'RISCOS COMPLEMENTARES'!D5)+(APRESENTAÇÃO!X16*'ÁREA ATINGIDA'!D7)+(APRESENTAÇÃO!X17*RECUPERAÇÃO!D5)</f>
        <v>0.80952380952380953</v>
      </c>
    </row>
    <row r="127" spans="26:31" x14ac:dyDescent="0.25">
      <c r="Z127" s="101" t="s">
        <v>16</v>
      </c>
      <c r="AA127" s="17" t="s">
        <v>15</v>
      </c>
      <c r="AB127" s="108" t="s">
        <v>39</v>
      </c>
      <c r="AC127" s="17" t="s">
        <v>19</v>
      </c>
      <c r="AD127" s="123" t="s">
        <v>43</v>
      </c>
      <c r="AE127" s="65">
        <f>(X13*LIMITAÇÃO!D6)+(APRESENTAÇÃO!X14*'LIMITAÇÃO DE CULTURAS'!D5)+(APRESENTAÇÃO!X15*'RISCOS COMPLEMENTARES'!D5)+(APRESENTAÇÃO!X16*'ÁREA ATINGIDA'!D7)+(APRESENTAÇÃO!X17*RECUPERAÇÃO!D6)</f>
        <v>0.79470899470899481</v>
      </c>
    </row>
    <row r="128" spans="26:31" x14ac:dyDescent="0.25">
      <c r="Z128" s="101" t="s">
        <v>16</v>
      </c>
      <c r="AA128" s="17" t="s">
        <v>15</v>
      </c>
      <c r="AB128" s="108" t="s">
        <v>39</v>
      </c>
      <c r="AC128" s="17" t="s">
        <v>19</v>
      </c>
      <c r="AD128" s="100" t="s">
        <v>34</v>
      </c>
      <c r="AE128" s="65">
        <f>(X13*LIMITAÇÃO!D6)+(APRESENTAÇÃO!X14*'LIMITAÇÃO DE CULTURAS'!D5)+(APRESENTAÇÃO!X15*'RISCOS COMPLEMENTARES'!D5)+(APRESENTAÇÃO!X16*'ÁREA ATINGIDA'!D7)+(APRESENTAÇÃO!X17*RECUPERAÇÃO!D7)</f>
        <v>0.77989417989417997</v>
      </c>
    </row>
    <row r="129" spans="26:31" x14ac:dyDescent="0.25">
      <c r="Z129" s="101" t="s">
        <v>16</v>
      </c>
      <c r="AA129" s="17" t="s">
        <v>15</v>
      </c>
      <c r="AB129" s="47" t="s">
        <v>40</v>
      </c>
      <c r="AC129" s="17" t="s">
        <v>18</v>
      </c>
      <c r="AD129" s="121" t="s">
        <v>33</v>
      </c>
      <c r="AE129" s="65">
        <f>(X13*LIMITAÇÃO!D6)+(APRESENTAÇÃO!X14*'LIMITAÇÃO DE CULTURAS'!D5)+(APRESENTAÇÃO!X15*'RISCOS COMPLEMENTARES'!D6)+(APRESENTAÇÃO!X16*'ÁREA ATINGIDA'!D5)+(APRESENTAÇÃO!X17*RECUPERAÇÃO!D5)</f>
        <v>0.78953556731334529</v>
      </c>
    </row>
    <row r="130" spans="26:31" x14ac:dyDescent="0.25">
      <c r="Z130" s="101" t="s">
        <v>16</v>
      </c>
      <c r="AA130" s="17" t="s">
        <v>15</v>
      </c>
      <c r="AB130" s="47" t="s">
        <v>40</v>
      </c>
      <c r="AC130" s="17" t="s">
        <v>18</v>
      </c>
      <c r="AD130" s="123" t="s">
        <v>43</v>
      </c>
      <c r="AE130" s="65">
        <f>(X13*LIMITAÇÃO!D6)+(APRESENTAÇÃO!X14*'LIMITAÇÃO DE CULTURAS'!D5)+(APRESENTAÇÃO!X15*'RISCOS COMPLEMENTARES'!D6)+(APRESENTAÇÃO!X16*'ÁREA ATINGIDA'!D5)+(APRESENTAÇÃO!X17*RECUPERAÇÃO!D6)</f>
        <v>0.77472075249853045</v>
      </c>
    </row>
    <row r="131" spans="26:31" x14ac:dyDescent="0.25">
      <c r="Z131" s="101" t="s">
        <v>16</v>
      </c>
      <c r="AA131" s="17" t="s">
        <v>15</v>
      </c>
      <c r="AB131" s="47" t="s">
        <v>40</v>
      </c>
      <c r="AC131" s="17" t="s">
        <v>18</v>
      </c>
      <c r="AD131" s="100" t="s">
        <v>34</v>
      </c>
      <c r="AE131" s="65">
        <f>(X13*LIMITAÇÃO!D6)+(APRESENTAÇÃO!X14*'LIMITAÇÃO DE CULTURAS'!D5)+(APRESENTAÇÃO!X15*'RISCOS COMPLEMENTARES'!D6)+(APRESENTAÇÃO!X16*'ÁREA ATINGIDA'!D5)+(APRESENTAÇÃO!X17*RECUPERAÇÃO!D7)</f>
        <v>0.75990593768371562</v>
      </c>
    </row>
    <row r="132" spans="26:31" x14ac:dyDescent="0.25">
      <c r="Z132" s="101" t="s">
        <v>16</v>
      </c>
      <c r="AA132" s="17" t="s">
        <v>15</v>
      </c>
      <c r="AB132" s="47" t="s">
        <v>40</v>
      </c>
      <c r="AC132" s="17" t="s">
        <v>26</v>
      </c>
      <c r="AD132" s="121" t="s">
        <v>33</v>
      </c>
      <c r="AE132" s="65">
        <f>(X13*LIMITAÇÃO!D6)+(APRESENTAÇÃO!X14*'LIMITAÇÃO DE CULTURAS'!D5)+(APRESENTAÇÃO!X15*'RISCOS COMPLEMENTARES'!D6)+(APRESENTAÇÃO!X16*'ÁREA ATINGIDA'!D6)+(APRESENTAÇÃO!X17*RECUPERAÇÃO!D5)</f>
        <v>0.72604350382128158</v>
      </c>
    </row>
    <row r="133" spans="26:31" x14ac:dyDescent="0.25">
      <c r="Z133" s="101" t="s">
        <v>16</v>
      </c>
      <c r="AA133" s="17" t="s">
        <v>15</v>
      </c>
      <c r="AB133" s="47" t="s">
        <v>40</v>
      </c>
      <c r="AC133" s="17" t="s">
        <v>26</v>
      </c>
      <c r="AD133" s="123" t="s">
        <v>43</v>
      </c>
      <c r="AE133" s="65">
        <f>(X13*LIMITAÇÃO!D6)+(APRESENTAÇÃO!X14*'LIMITAÇÃO DE CULTURAS'!D5)+(APRESENTAÇÃO!X15*'RISCOS COMPLEMENTARES'!D6)+(APRESENTAÇÃO!X16*'ÁREA ATINGIDA'!D6)+(APRESENTAÇÃO!X17*RECUPERAÇÃO!D6)</f>
        <v>0.71122868900646685</v>
      </c>
    </row>
    <row r="134" spans="26:31" x14ac:dyDescent="0.25">
      <c r="Z134" s="101" t="s">
        <v>16</v>
      </c>
      <c r="AA134" s="17" t="s">
        <v>15</v>
      </c>
      <c r="AB134" s="47" t="s">
        <v>40</v>
      </c>
      <c r="AC134" s="17" t="s">
        <v>26</v>
      </c>
      <c r="AD134" s="100" t="s">
        <v>34</v>
      </c>
      <c r="AE134" s="65">
        <f>(X13*LIMITAÇÃO!D6)+(APRESENTAÇÃO!X14*'LIMITAÇÃO DE CULTURAS'!D5)+(APRESENTAÇÃO!X15*'RISCOS COMPLEMENTARES'!D6)+(APRESENTAÇÃO!X16*'ÁREA ATINGIDA'!D6)+(APRESENTAÇÃO!X17*RECUPERAÇÃO!D7)</f>
        <v>0.69641387419165202</v>
      </c>
    </row>
    <row r="135" spans="26:31" x14ac:dyDescent="0.25">
      <c r="Z135" s="101" t="s">
        <v>16</v>
      </c>
      <c r="AA135" s="17" t="s">
        <v>15</v>
      </c>
      <c r="AB135" s="47" t="s">
        <v>40</v>
      </c>
      <c r="AC135" s="17" t="s">
        <v>19</v>
      </c>
      <c r="AD135" s="121" t="s">
        <v>33</v>
      </c>
      <c r="AE135" s="65">
        <f>(X13*LIMITAÇÃO!D6)+(APRESENTAÇÃO!X14*'LIMITAÇÃO DE CULTURAS'!D5)+(APRESENTAÇÃO!X15*'RISCOS COMPLEMENTARES'!D6)+(APRESENTAÇÃO!X16*'ÁREA ATINGIDA'!D7)+(APRESENTAÇÃO!X17*RECUPERAÇÃO!D5)</f>
        <v>0.69429747207524994</v>
      </c>
    </row>
    <row r="136" spans="26:31" x14ac:dyDescent="0.25">
      <c r="Z136" s="101" t="s">
        <v>16</v>
      </c>
      <c r="AA136" s="17" t="s">
        <v>15</v>
      </c>
      <c r="AB136" s="47" t="s">
        <v>40</v>
      </c>
      <c r="AC136" s="17" t="s">
        <v>19</v>
      </c>
      <c r="AD136" s="123" t="s">
        <v>43</v>
      </c>
      <c r="AE136" s="65">
        <f>(X13*LIMITAÇÃO!D6)+(APRESENTAÇÃO!X14*'LIMITAÇÃO DE CULTURAS'!D5)+(APRESENTAÇÃO!X15*'RISCOS COMPLEMENTARES'!D6)+(APRESENTAÇÃO!X16*'ÁREA ATINGIDA'!D7)+(APRESENTAÇÃO!X17*RECUPERAÇÃO!D6)</f>
        <v>0.67948265726043522</v>
      </c>
    </row>
    <row r="137" spans="26:31" x14ac:dyDescent="0.25">
      <c r="Z137" s="101" t="s">
        <v>16</v>
      </c>
      <c r="AA137" s="17" t="s">
        <v>15</v>
      </c>
      <c r="AB137" s="47" t="s">
        <v>40</v>
      </c>
      <c r="AC137" s="17" t="s">
        <v>19</v>
      </c>
      <c r="AD137" s="100" t="s">
        <v>34</v>
      </c>
      <c r="AE137" s="65">
        <f>(X13*LIMITAÇÃO!D6)+(APRESENTAÇÃO!X14*'LIMITAÇÃO DE CULTURAS'!D5)+(APRESENTAÇÃO!X15*'RISCOS COMPLEMENTARES'!D6)+(APRESENTAÇÃO!X16*'ÁREA ATINGIDA'!D7)+(APRESENTAÇÃO!X17*RECUPERAÇÃO!D7)</f>
        <v>0.66466784244562038</v>
      </c>
    </row>
    <row r="138" spans="26:31" x14ac:dyDescent="0.25">
      <c r="Z138" s="101" t="s">
        <v>16</v>
      </c>
      <c r="AA138" s="17" t="s">
        <v>15</v>
      </c>
      <c r="AB138" s="47" t="s">
        <v>42</v>
      </c>
      <c r="AC138" s="17" t="s">
        <v>18</v>
      </c>
      <c r="AD138" s="121" t="s">
        <v>33</v>
      </c>
      <c r="AE138" s="65">
        <f>(X13*LIMITAÇÃO!D6)+(APRESENTAÇÃO!X14*'LIMITAÇÃO DE CULTURAS'!D5)+(APRESENTAÇÃO!X15*'RISCOS COMPLEMENTARES'!D7)+(APRESENTAÇÃO!X16*'ÁREA ATINGIDA'!D5)+(APRESENTAÇÃO!X17*RECUPERAÇÃO!D5)</f>
        <v>0.67430922986478548</v>
      </c>
    </row>
    <row r="139" spans="26:31" x14ac:dyDescent="0.25">
      <c r="Z139" s="101" t="s">
        <v>16</v>
      </c>
      <c r="AA139" s="17" t="s">
        <v>15</v>
      </c>
      <c r="AB139" s="47" t="s">
        <v>42</v>
      </c>
      <c r="AC139" s="17" t="s">
        <v>18</v>
      </c>
      <c r="AD139" s="123" t="s">
        <v>43</v>
      </c>
      <c r="AE139" s="65">
        <f>(X13*LIMITAÇÃO!D6)+(APRESENTAÇÃO!X14*'LIMITAÇÃO DE CULTURAS'!D5)+(APRESENTAÇÃO!X15*'RISCOS COMPLEMENTARES'!D7)+(APRESENTAÇÃO!X16*'ÁREA ATINGIDA'!D5)+(APRESENTAÇÃO!X17*RECUPERAÇÃO!D6)</f>
        <v>0.65949441504997075</v>
      </c>
    </row>
    <row r="140" spans="26:31" x14ac:dyDescent="0.25">
      <c r="Z140" s="101" t="s">
        <v>16</v>
      </c>
      <c r="AA140" s="17" t="s">
        <v>15</v>
      </c>
      <c r="AB140" s="47" t="s">
        <v>42</v>
      </c>
      <c r="AC140" s="17" t="s">
        <v>18</v>
      </c>
      <c r="AD140" s="100" t="s">
        <v>34</v>
      </c>
      <c r="AE140" s="65">
        <f>(X13*LIMITAÇÃO!D6)+(APRESENTAÇÃO!X14*'LIMITAÇÃO DE CULTURAS'!D5)+(APRESENTAÇÃO!X15*'RISCOS COMPLEMENTARES'!D7)+(APRESENTAÇÃO!X16*'ÁREA ATINGIDA'!D5)+(APRESENTAÇÃO!X17*RECUPERAÇÃO!D7)</f>
        <v>0.64467960023515591</v>
      </c>
    </row>
    <row r="141" spans="26:31" x14ac:dyDescent="0.25">
      <c r="Z141" s="101" t="s">
        <v>16</v>
      </c>
      <c r="AA141" s="17" t="s">
        <v>15</v>
      </c>
      <c r="AB141" s="47" t="s">
        <v>42</v>
      </c>
      <c r="AC141" s="17" t="s">
        <v>26</v>
      </c>
      <c r="AD141" s="121" t="s">
        <v>33</v>
      </c>
      <c r="AE141" s="65">
        <f>(X13*LIMITAÇÃO!D6)+(APRESENTAÇÃO!X14*'LIMITAÇÃO DE CULTURAS'!D5)+(APRESENTAÇÃO!X15*'RISCOS COMPLEMENTARES'!D7)+(APRESENTAÇÃO!X16*'ÁREA ATINGIDA'!D6)+(APRESENTAÇÃO!X17*RECUPERAÇÃO!D5)</f>
        <v>0.61081716637272199</v>
      </c>
    </row>
    <row r="142" spans="26:31" x14ac:dyDescent="0.25">
      <c r="Z142" s="101" t="s">
        <v>16</v>
      </c>
      <c r="AA142" s="17" t="s">
        <v>15</v>
      </c>
      <c r="AB142" s="47" t="s">
        <v>42</v>
      </c>
      <c r="AC142" s="17" t="s">
        <v>26</v>
      </c>
      <c r="AD142" s="123" t="s">
        <v>43</v>
      </c>
      <c r="AE142" s="65">
        <f>(X13*LIMITAÇÃO!D6)+(APRESENTAÇÃO!X14*'LIMITAÇÃO DE CULTURAS'!D5)+(APRESENTAÇÃO!X15*'RISCOS COMPLEMENTARES'!D7)+(APRESENTAÇÃO!X16*'ÁREA ATINGIDA'!D6)+(APRESENTAÇÃO!X17*RECUPERAÇÃO!D6)</f>
        <v>0.59600235155790726</v>
      </c>
    </row>
    <row r="143" spans="26:31" x14ac:dyDescent="0.25">
      <c r="Z143" s="101" t="s">
        <v>16</v>
      </c>
      <c r="AA143" s="17" t="s">
        <v>15</v>
      </c>
      <c r="AB143" s="47" t="s">
        <v>42</v>
      </c>
      <c r="AC143" s="17" t="s">
        <v>26</v>
      </c>
      <c r="AD143" s="100" t="s">
        <v>34</v>
      </c>
      <c r="AE143" s="65">
        <f>(X13*LIMITAÇÃO!D6)+(APRESENTAÇÃO!X14*'LIMITAÇÃO DE CULTURAS'!D5)+(APRESENTAÇÃO!X15*'RISCOS COMPLEMENTARES'!D7)+(APRESENTAÇÃO!X16*'ÁREA ATINGIDA'!D6)+(APRESENTAÇÃO!X17*RECUPERAÇÃO!D7)</f>
        <v>0.58118753674309243</v>
      </c>
    </row>
    <row r="144" spans="26:31" x14ac:dyDescent="0.25">
      <c r="Z144" s="101" t="s">
        <v>16</v>
      </c>
      <c r="AA144" s="17" t="s">
        <v>15</v>
      </c>
      <c r="AB144" s="47" t="s">
        <v>42</v>
      </c>
      <c r="AC144" s="17" t="s">
        <v>19</v>
      </c>
      <c r="AD144" s="121" t="s">
        <v>33</v>
      </c>
      <c r="AE144" s="65">
        <f>(X13*LIMITAÇÃO!D6)+(APRESENTAÇÃO!X14*'LIMITAÇÃO DE CULTURAS'!D5)+(APRESENTAÇÃO!X15*'RISCOS COMPLEMENTARES'!D7)+(APRESENTAÇÃO!X16*'ÁREA ATINGIDA'!D7)+(APRESENTAÇÃO!X17*RECUPERAÇÃO!D5)</f>
        <v>0.57907113462669013</v>
      </c>
    </row>
    <row r="145" spans="26:31" x14ac:dyDescent="0.25">
      <c r="Z145" s="101" t="s">
        <v>16</v>
      </c>
      <c r="AA145" s="17" t="s">
        <v>15</v>
      </c>
      <c r="AB145" s="47" t="s">
        <v>42</v>
      </c>
      <c r="AC145" s="17" t="s">
        <v>19</v>
      </c>
      <c r="AD145" s="123" t="s">
        <v>43</v>
      </c>
      <c r="AE145" s="65">
        <f>(X13*LIMITAÇÃO!D6)+(APRESENTAÇÃO!X14*'LIMITAÇÃO DE CULTURAS'!D5)+(APRESENTAÇÃO!X15*'RISCOS COMPLEMENTARES'!D7)+(APRESENTAÇÃO!X16*'ÁREA ATINGIDA'!D7)+(APRESENTAÇÃO!X17*RECUPERAÇÃO!D6)</f>
        <v>0.56425631981187541</v>
      </c>
    </row>
    <row r="146" spans="26:31" x14ac:dyDescent="0.25">
      <c r="Z146" s="101" t="s">
        <v>16</v>
      </c>
      <c r="AA146" s="17" t="s">
        <v>15</v>
      </c>
      <c r="AB146" s="47" t="s">
        <v>42</v>
      </c>
      <c r="AC146" s="17" t="s">
        <v>19</v>
      </c>
      <c r="AD146" s="100" t="s">
        <v>34</v>
      </c>
      <c r="AE146" s="65">
        <f>(X13*LIMITAÇÃO!D6)+(APRESENTAÇÃO!X14*'LIMITAÇÃO DE CULTURAS'!D5)+(APRESENTAÇÃO!X15*'RISCOS COMPLEMENTARES'!D7)+(APRESENTAÇÃO!X16*'ÁREA ATINGIDA'!D7)+(APRESENTAÇÃO!X17*RECUPERAÇÃO!D7)</f>
        <v>0.54944150499706057</v>
      </c>
    </row>
    <row r="147" spans="26:31" x14ac:dyDescent="0.25">
      <c r="Z147" s="101" t="s">
        <v>16</v>
      </c>
      <c r="AA147" s="17" t="s">
        <v>16</v>
      </c>
      <c r="AB147" s="108" t="s">
        <v>39</v>
      </c>
      <c r="AC147" s="17" t="s">
        <v>18</v>
      </c>
      <c r="AD147" s="121" t="s">
        <v>33</v>
      </c>
      <c r="AE147" s="65">
        <f>(X13*LIMITAÇÃO!D6)+(APRESENTAÇÃO!X14*'LIMITAÇÃO DE CULTURAS'!D6)+(APRESENTAÇÃO!X15*'RISCOS COMPLEMENTARES'!D5)+(APRESENTAÇÃO!X16*'ÁREA ATINGIDA'!D5)+(APRESENTAÇÃO!X17*RECUPERAÇÃO!D5)</f>
        <v>0.73192239858906527</v>
      </c>
    </row>
    <row r="148" spans="26:31" x14ac:dyDescent="0.25">
      <c r="Z148" s="101" t="s">
        <v>16</v>
      </c>
      <c r="AA148" s="17" t="s">
        <v>16</v>
      </c>
      <c r="AB148" s="108" t="s">
        <v>39</v>
      </c>
      <c r="AC148" s="17" t="s">
        <v>18</v>
      </c>
      <c r="AD148" s="123" t="s">
        <v>43</v>
      </c>
      <c r="AE148" s="65">
        <f>(X13*LIMITAÇÃO!D6)+(APRESENTAÇÃO!X14*'LIMITAÇÃO DE CULTURAS'!D6)+(APRESENTAÇÃO!X15*'RISCOS COMPLEMENTARES'!D5)+(APRESENTAÇÃO!X16*'ÁREA ATINGIDA'!D5)+(APRESENTAÇÃO!X17*RECUPERAÇÃO!D6)</f>
        <v>0.71710758377425055</v>
      </c>
    </row>
    <row r="149" spans="26:31" x14ac:dyDescent="0.25">
      <c r="Z149" s="101" t="s">
        <v>16</v>
      </c>
      <c r="AA149" s="17" t="s">
        <v>16</v>
      </c>
      <c r="AB149" s="108" t="s">
        <v>39</v>
      </c>
      <c r="AC149" s="17" t="s">
        <v>18</v>
      </c>
      <c r="AD149" s="100" t="s">
        <v>34</v>
      </c>
      <c r="AE149" s="65">
        <f>(X13*LIMITAÇÃO!D6)+(APRESENTAÇÃO!X14*'LIMITAÇÃO DE CULTURAS'!D6)+(APRESENTAÇÃO!X15*'RISCOS COMPLEMENTARES'!D5)+(APRESENTAÇÃO!X16*'ÁREA ATINGIDA'!D5)+(APRESENTAÇÃO!X17*RECUPERAÇÃO!D7)</f>
        <v>0.70229276895943571</v>
      </c>
    </row>
    <row r="150" spans="26:31" x14ac:dyDescent="0.25">
      <c r="Z150" s="101" t="s">
        <v>16</v>
      </c>
      <c r="AA150" s="17" t="s">
        <v>16</v>
      </c>
      <c r="AB150" s="108" t="s">
        <v>39</v>
      </c>
      <c r="AC150" s="17" t="s">
        <v>26</v>
      </c>
      <c r="AD150" s="121" t="s">
        <v>33</v>
      </c>
      <c r="AE150" s="65">
        <f>(X13*LIMITAÇÃO!D6)+(APRESENTAÇÃO!X14*'LIMITAÇÃO DE CULTURAS'!D6)+(APRESENTAÇÃO!X15*'RISCOS COMPLEMENTARES'!D5)+(APRESENTAÇÃO!X16*'ÁREA ATINGIDA'!D6)+(APRESENTAÇÃO!X17*RECUPERAÇÃO!D5)</f>
        <v>0.66843033509700178</v>
      </c>
    </row>
    <row r="151" spans="26:31" x14ac:dyDescent="0.25">
      <c r="Z151" s="101" t="s">
        <v>16</v>
      </c>
      <c r="AA151" s="17" t="s">
        <v>16</v>
      </c>
      <c r="AB151" s="108" t="s">
        <v>39</v>
      </c>
      <c r="AC151" s="17" t="s">
        <v>26</v>
      </c>
      <c r="AD151" s="123" t="s">
        <v>43</v>
      </c>
      <c r="AE151" s="65">
        <f>(X13*LIMITAÇÃO!D6)+(APRESENTAÇÃO!X14*'LIMITAÇÃO DE CULTURAS'!D6)+(APRESENTAÇÃO!X15*'RISCOS COMPLEMENTARES'!D5)+(APRESENTAÇÃO!X16*'ÁREA ATINGIDA'!D6)+(APRESENTAÇÃO!X17*RECUPERAÇÃO!D6)</f>
        <v>0.65361552028218706</v>
      </c>
    </row>
    <row r="152" spans="26:31" x14ac:dyDescent="0.25">
      <c r="Z152" s="101" t="s">
        <v>16</v>
      </c>
      <c r="AA152" s="17" t="s">
        <v>16</v>
      </c>
      <c r="AB152" s="108" t="s">
        <v>39</v>
      </c>
      <c r="AC152" s="17" t="s">
        <v>26</v>
      </c>
      <c r="AD152" s="100" t="s">
        <v>34</v>
      </c>
      <c r="AE152" s="65">
        <f>(X13*LIMITAÇÃO!D6)+(APRESENTAÇÃO!X14*'LIMITAÇÃO DE CULTURAS'!D6)+(APRESENTAÇÃO!X15*'RISCOS COMPLEMENTARES'!D5)+(APRESENTAÇÃO!X16*'ÁREA ATINGIDA'!D6)+(APRESENTAÇÃO!X17*RECUPERAÇÃO!D7)</f>
        <v>0.63880070546737222</v>
      </c>
    </row>
    <row r="153" spans="26:31" x14ac:dyDescent="0.25">
      <c r="Z153" s="101" t="s">
        <v>16</v>
      </c>
      <c r="AA153" s="17" t="s">
        <v>16</v>
      </c>
      <c r="AB153" s="108" t="s">
        <v>39</v>
      </c>
      <c r="AC153" s="17" t="s">
        <v>19</v>
      </c>
      <c r="AD153" s="121" t="s">
        <v>33</v>
      </c>
      <c r="AE153" s="65">
        <f>(X13*LIMITAÇÃO!D6)+(APRESENTAÇÃO!X14*'LIMITAÇÃO DE CULTURAS'!D6)+(APRESENTAÇÃO!X15*'RISCOS COMPLEMENTARES'!D5)+(APRESENTAÇÃO!X16*'ÁREA ATINGIDA'!D7)+(APRESENTAÇÃO!X17*RECUPERAÇÃO!D5)</f>
        <v>0.63668430335096993</v>
      </c>
    </row>
    <row r="154" spans="26:31" x14ac:dyDescent="0.25">
      <c r="Z154" s="101" t="s">
        <v>16</v>
      </c>
      <c r="AA154" s="17" t="s">
        <v>16</v>
      </c>
      <c r="AB154" s="108" t="s">
        <v>39</v>
      </c>
      <c r="AC154" s="17" t="s">
        <v>19</v>
      </c>
      <c r="AD154" s="123" t="s">
        <v>43</v>
      </c>
      <c r="AE154" s="65">
        <f>(X13*LIMITAÇÃO!D6)+(APRESENTAÇÃO!X14*'LIMITAÇÃO DE CULTURAS'!D6)+(APRESENTAÇÃO!X15*'RISCOS COMPLEMENTARES'!D5)+(APRESENTAÇÃO!X16*'ÁREA ATINGIDA'!D7)+(APRESENTAÇÃO!X17*RECUPERAÇÃO!D6)</f>
        <v>0.6218694885361552</v>
      </c>
    </row>
    <row r="155" spans="26:31" x14ac:dyDescent="0.25">
      <c r="Z155" s="101" t="s">
        <v>16</v>
      </c>
      <c r="AA155" s="17" t="s">
        <v>16</v>
      </c>
      <c r="AB155" s="108" t="s">
        <v>39</v>
      </c>
      <c r="AC155" s="17" t="s">
        <v>19</v>
      </c>
      <c r="AD155" s="100" t="s">
        <v>34</v>
      </c>
      <c r="AE155" s="65">
        <f>(X13*LIMITAÇÃO!D6)+(APRESENTAÇÃO!X14*'LIMITAÇÃO DE CULTURAS'!D6)+(APRESENTAÇÃO!X15*'RISCOS COMPLEMENTARES'!D5)+(APRESENTAÇÃO!X16*'ÁREA ATINGIDA'!D7)+(APRESENTAÇÃO!X17*RECUPERAÇÃO!D7)</f>
        <v>0.60705467372134037</v>
      </c>
    </row>
    <row r="156" spans="26:31" x14ac:dyDescent="0.25">
      <c r="Z156" s="101" t="s">
        <v>16</v>
      </c>
      <c r="AA156" s="17" t="s">
        <v>16</v>
      </c>
      <c r="AB156" s="47" t="s">
        <v>40</v>
      </c>
      <c r="AC156" s="17" t="s">
        <v>18</v>
      </c>
      <c r="AD156" s="121" t="s">
        <v>33</v>
      </c>
      <c r="AE156" s="65">
        <f>(X13*LIMITAÇÃO!D6)+(APRESENTAÇÃO!X14*'LIMITAÇÃO DE CULTURAS'!D6)+(APRESENTAÇÃO!X15*'RISCOS COMPLEMENTARES'!D6)+(APRESENTAÇÃO!X16*'ÁREA ATINGIDA'!D5)+(APRESENTAÇÃO!X17*RECUPERAÇÃO!D5)</f>
        <v>0.61669606114050568</v>
      </c>
    </row>
    <row r="157" spans="26:31" x14ac:dyDescent="0.25">
      <c r="Z157" s="101" t="s">
        <v>16</v>
      </c>
      <c r="AA157" s="17" t="s">
        <v>16</v>
      </c>
      <c r="AB157" s="47" t="s">
        <v>40</v>
      </c>
      <c r="AC157" s="17" t="s">
        <v>18</v>
      </c>
      <c r="AD157" s="123" t="s">
        <v>43</v>
      </c>
      <c r="AE157" s="65">
        <f>(X13*LIMITAÇÃO!D6)+(APRESENTAÇÃO!X14*'LIMITAÇÃO DE CULTURAS'!D6)+(APRESENTAÇÃO!X15*'RISCOS COMPLEMENTARES'!D6)+(APRESENTAÇÃO!X16*'ÁREA ATINGIDA'!D5)+(APRESENTAÇÃO!X17*RECUPERAÇÃO!D6)</f>
        <v>0.60188124632569084</v>
      </c>
    </row>
    <row r="158" spans="26:31" x14ac:dyDescent="0.25">
      <c r="Z158" s="101" t="s">
        <v>16</v>
      </c>
      <c r="AA158" s="17" t="s">
        <v>16</v>
      </c>
      <c r="AB158" s="47" t="s">
        <v>40</v>
      </c>
      <c r="AC158" s="17" t="s">
        <v>18</v>
      </c>
      <c r="AD158" s="100" t="s">
        <v>34</v>
      </c>
      <c r="AE158" s="65">
        <f>(X13*LIMITAÇÃO!D6)+(APRESENTAÇÃO!X14*'LIMITAÇÃO DE CULTURAS'!D6)+(APRESENTAÇÃO!X15*'RISCOS COMPLEMENTARES'!D6)+(APRESENTAÇÃO!X16*'ÁREA ATINGIDA'!D5)+(APRESENTAÇÃO!X17*RECUPERAÇÃO!D7)</f>
        <v>0.58706643151087601</v>
      </c>
    </row>
    <row r="159" spans="26:31" x14ac:dyDescent="0.25">
      <c r="Z159" s="101" t="s">
        <v>16</v>
      </c>
      <c r="AA159" s="17" t="s">
        <v>16</v>
      </c>
      <c r="AB159" s="47" t="s">
        <v>40</v>
      </c>
      <c r="AC159" s="17" t="s">
        <v>26</v>
      </c>
      <c r="AD159" s="121" t="s">
        <v>33</v>
      </c>
      <c r="AE159" s="65">
        <f>(X13*LIMITAÇÃO!D6)+(APRESENTAÇÃO!X14*'LIMITAÇÃO DE CULTURAS'!D6)+(APRESENTAÇÃO!X15*'RISCOS COMPLEMENTARES'!D6)+(APRESENTAÇÃO!X16*'ÁREA ATINGIDA'!D6)+(APRESENTAÇÃO!X17*RECUPERAÇÃO!D5)</f>
        <v>0.55320399764844197</v>
      </c>
    </row>
    <row r="160" spans="26:31" x14ac:dyDescent="0.25">
      <c r="Z160" s="101" t="s">
        <v>16</v>
      </c>
      <c r="AA160" s="17" t="s">
        <v>16</v>
      </c>
      <c r="AB160" s="47" t="s">
        <v>40</v>
      </c>
      <c r="AC160" s="17" t="s">
        <v>26</v>
      </c>
      <c r="AD160" s="123" t="s">
        <v>43</v>
      </c>
      <c r="AE160" s="65">
        <f>(X13*LIMITAÇÃO!D6)+(APRESENTAÇÃO!X14*'LIMITAÇÃO DE CULTURAS'!D6)+(APRESENTAÇÃO!X15*'RISCOS COMPLEMENTARES'!D6)+(APRESENTAÇÃO!X16*'ÁREA ATINGIDA'!D6)+(APRESENTAÇÃO!X17*RECUPERAÇÃO!D6)</f>
        <v>0.53838918283362724</v>
      </c>
    </row>
    <row r="161" spans="26:31" x14ac:dyDescent="0.25">
      <c r="Z161" s="101" t="s">
        <v>16</v>
      </c>
      <c r="AA161" s="17" t="s">
        <v>16</v>
      </c>
      <c r="AB161" s="47" t="s">
        <v>40</v>
      </c>
      <c r="AC161" s="17" t="s">
        <v>26</v>
      </c>
      <c r="AD161" s="100" t="s">
        <v>34</v>
      </c>
      <c r="AE161" s="65">
        <f>(X13*LIMITAÇÃO!D6)+(APRESENTAÇÃO!X14*'LIMITAÇÃO DE CULTURAS'!D6)+(APRESENTAÇÃO!X15*'RISCOS COMPLEMENTARES'!D6)+(APRESENTAÇÃO!X16*'ÁREA ATINGIDA'!D6)+(APRESENTAÇÃO!X17*RECUPERAÇÃO!D7)</f>
        <v>0.52357436801881241</v>
      </c>
    </row>
    <row r="162" spans="26:31" x14ac:dyDescent="0.25">
      <c r="Z162" s="101" t="s">
        <v>16</v>
      </c>
      <c r="AA162" s="17" t="s">
        <v>16</v>
      </c>
      <c r="AB162" s="47" t="s">
        <v>40</v>
      </c>
      <c r="AC162" s="17" t="s">
        <v>19</v>
      </c>
      <c r="AD162" s="121" t="s">
        <v>33</v>
      </c>
      <c r="AE162" s="65">
        <f>(X13*LIMITAÇÃO!D6)+(APRESENTAÇÃO!X14*'LIMITAÇÃO DE CULTURAS'!D6)+(APRESENTAÇÃO!X15*'RISCOS COMPLEMENTARES'!D6)+(APRESENTAÇÃO!X16*'ÁREA ATINGIDA'!D7)+(APRESENTAÇÃO!X17*RECUPERAÇÃO!D5)</f>
        <v>0.52145796590241034</v>
      </c>
    </row>
    <row r="163" spans="26:31" x14ac:dyDescent="0.25">
      <c r="Z163" s="101" t="s">
        <v>16</v>
      </c>
      <c r="AA163" s="17" t="s">
        <v>16</v>
      </c>
      <c r="AB163" s="47" t="s">
        <v>40</v>
      </c>
      <c r="AC163" s="17" t="s">
        <v>19</v>
      </c>
      <c r="AD163" s="123" t="s">
        <v>43</v>
      </c>
      <c r="AE163" s="65">
        <f>(X13*LIMITAÇÃO!D6)+(APRESENTAÇÃO!X14*'LIMITAÇÃO DE CULTURAS'!D6)+(APRESENTAÇÃO!X15*'RISCOS COMPLEMENTARES'!D6)+(APRESENTAÇÃO!X16*'ÁREA ATINGIDA'!D7)+(APRESENTAÇÃO!X17*RECUPERAÇÃO!D6)</f>
        <v>0.5066431510875955</v>
      </c>
    </row>
    <row r="164" spans="26:31" x14ac:dyDescent="0.25">
      <c r="Z164" s="101" t="s">
        <v>16</v>
      </c>
      <c r="AA164" s="17" t="s">
        <v>16</v>
      </c>
      <c r="AB164" s="47" t="s">
        <v>40</v>
      </c>
      <c r="AC164" s="17" t="s">
        <v>19</v>
      </c>
      <c r="AD164" s="100" t="s">
        <v>34</v>
      </c>
      <c r="AE164" s="65">
        <f>(X13*LIMITAÇÃO!D6)+(APRESENTAÇÃO!X14*'LIMITAÇÃO DE CULTURAS'!D6)+(APRESENTAÇÃO!X15*'RISCOS COMPLEMENTARES'!D6)+(APRESENTAÇÃO!X16*'ÁREA ATINGIDA'!D7)+(APRESENTAÇÃO!X17*RECUPERAÇÃO!D7)</f>
        <v>0.49182833627278072</v>
      </c>
    </row>
    <row r="165" spans="26:31" x14ac:dyDescent="0.25">
      <c r="Z165" s="101" t="s">
        <v>16</v>
      </c>
      <c r="AA165" s="17" t="s">
        <v>16</v>
      </c>
      <c r="AB165" s="47" t="s">
        <v>42</v>
      </c>
      <c r="AC165" s="17" t="s">
        <v>18</v>
      </c>
      <c r="AD165" s="121" t="s">
        <v>33</v>
      </c>
      <c r="AE165" s="65">
        <f>(X13*LIMITAÇÃO!D6)+(APRESENTAÇÃO!X14*'LIMITAÇÃO DE CULTURAS'!D6)+(APRESENTAÇÃO!X15*'RISCOS COMPLEMENTARES'!D7)+(APRESENTAÇÃO!X16*'ÁREA ATINGIDA'!D5)+(APRESENTAÇÃO!X17*RECUPERAÇÃO!D5)</f>
        <v>0.50146972369194587</v>
      </c>
    </row>
    <row r="166" spans="26:31" x14ac:dyDescent="0.25">
      <c r="Z166" s="101" t="s">
        <v>16</v>
      </c>
      <c r="AA166" s="17" t="s">
        <v>16</v>
      </c>
      <c r="AB166" s="47" t="s">
        <v>42</v>
      </c>
      <c r="AC166" s="17" t="s">
        <v>18</v>
      </c>
      <c r="AD166" s="123" t="s">
        <v>43</v>
      </c>
      <c r="AE166" s="65">
        <f>(X13*LIMITAÇÃO!D6)+(APRESENTAÇÃO!X14*'LIMITAÇÃO DE CULTURAS'!D6)+(APRESENTAÇÃO!X15*'RISCOS COMPLEMENTARES'!D7)+(APRESENTAÇÃO!X16*'ÁREA ATINGIDA'!D5)+(APRESENTAÇÃO!X17*RECUPERAÇÃO!D6)</f>
        <v>0.48665490887713103</v>
      </c>
    </row>
    <row r="167" spans="26:31" x14ac:dyDescent="0.25">
      <c r="Z167" s="101" t="s">
        <v>16</v>
      </c>
      <c r="AA167" s="17" t="s">
        <v>16</v>
      </c>
      <c r="AB167" s="47" t="s">
        <v>42</v>
      </c>
      <c r="AC167" s="17" t="s">
        <v>18</v>
      </c>
      <c r="AD167" s="100" t="s">
        <v>34</v>
      </c>
      <c r="AE167" s="65">
        <f>(X13*LIMITAÇÃO!D6)+(APRESENTAÇÃO!X14*'LIMITAÇÃO DE CULTURAS'!D6)+(APRESENTAÇÃO!X15*'RISCOS COMPLEMENTARES'!D7)+(APRESENTAÇÃO!X16*'ÁREA ATINGIDA'!D5)+(APRESENTAÇÃO!X17*RECUPERAÇÃO!D7)</f>
        <v>0.47184009406231625</v>
      </c>
    </row>
    <row r="168" spans="26:31" x14ac:dyDescent="0.25">
      <c r="Z168" s="101" t="s">
        <v>16</v>
      </c>
      <c r="AA168" s="17" t="s">
        <v>16</v>
      </c>
      <c r="AB168" s="47" t="s">
        <v>42</v>
      </c>
      <c r="AC168" s="17" t="s">
        <v>26</v>
      </c>
      <c r="AD168" s="121" t="s">
        <v>33</v>
      </c>
      <c r="AE168" s="65">
        <f>(X13*LIMITAÇÃO!D6)+(APRESENTAÇÃO!X14*'LIMITAÇÃO DE CULTURAS'!D6)+(APRESENTAÇÃO!X15*'RISCOS COMPLEMENTARES'!D7)+(APRESENTAÇÃO!X16*'ÁREA ATINGIDA'!D6)+(APRESENTAÇÃO!X17*RECUPERAÇÃO!D5)</f>
        <v>0.43797766019988238</v>
      </c>
    </row>
    <row r="169" spans="26:31" x14ac:dyDescent="0.25">
      <c r="Z169" s="101" t="s">
        <v>16</v>
      </c>
      <c r="AA169" s="17" t="s">
        <v>16</v>
      </c>
      <c r="AB169" s="47" t="s">
        <v>42</v>
      </c>
      <c r="AC169" s="17" t="s">
        <v>26</v>
      </c>
      <c r="AD169" s="123" t="s">
        <v>43</v>
      </c>
      <c r="AE169" s="65">
        <f>(X13*LIMITAÇÃO!D6)+(APRESENTAÇÃO!X14*'LIMITAÇÃO DE CULTURAS'!D6)+(APRESENTAÇÃO!X15*'RISCOS COMPLEMENTARES'!D7)+(APRESENTAÇÃO!X16*'ÁREA ATINGIDA'!D6)+(APRESENTAÇÃO!X17*RECUPERAÇÃO!D6)</f>
        <v>0.42316284538506754</v>
      </c>
    </row>
    <row r="170" spans="26:31" x14ac:dyDescent="0.25">
      <c r="Z170" s="101" t="s">
        <v>16</v>
      </c>
      <c r="AA170" s="17" t="s">
        <v>16</v>
      </c>
      <c r="AB170" s="47" t="s">
        <v>42</v>
      </c>
      <c r="AC170" s="17" t="s">
        <v>26</v>
      </c>
      <c r="AD170" s="100" t="s">
        <v>34</v>
      </c>
      <c r="AE170" s="65">
        <f>(X13*LIMITAÇÃO!D6)+(APRESENTAÇÃO!X14*'LIMITAÇÃO DE CULTURAS'!D6)+(APRESENTAÇÃO!X15*'RISCOS COMPLEMENTARES'!D7)+(APRESENTAÇÃO!X16*'ÁREA ATINGIDA'!D6)+(APRESENTAÇÃO!X17*RECUPERAÇÃO!D7)</f>
        <v>0.40834803057025276</v>
      </c>
    </row>
    <row r="171" spans="26:31" x14ac:dyDescent="0.25">
      <c r="Z171" s="101" t="s">
        <v>16</v>
      </c>
      <c r="AA171" s="17" t="s">
        <v>16</v>
      </c>
      <c r="AB171" s="47" t="s">
        <v>42</v>
      </c>
      <c r="AC171" s="17" t="s">
        <v>19</v>
      </c>
      <c r="AD171" s="121" t="s">
        <v>33</v>
      </c>
      <c r="AE171" s="65">
        <f>(X13*LIMITAÇÃO!D6)+(APRESENTAÇÃO!X14*'LIMITAÇÃO DE CULTURAS'!D6)+(APRESENTAÇÃO!X15*'RISCOS COMPLEMENTARES'!D7)+(APRESENTAÇÃO!X16*'ÁREA ATINGIDA'!D7)+(APRESENTAÇÃO!X17*RECUPERAÇÃO!D5)</f>
        <v>0.40623162845385064</v>
      </c>
    </row>
    <row r="172" spans="26:31" x14ac:dyDescent="0.25">
      <c r="Z172" s="101" t="s">
        <v>16</v>
      </c>
      <c r="AA172" s="17" t="s">
        <v>16</v>
      </c>
      <c r="AB172" s="47" t="s">
        <v>42</v>
      </c>
      <c r="AC172" s="17" t="s">
        <v>19</v>
      </c>
      <c r="AD172" s="123" t="s">
        <v>43</v>
      </c>
      <c r="AE172" s="65">
        <f>(X13*LIMITAÇÃO!D6)+(APRESENTAÇÃO!X14*'LIMITAÇÃO DE CULTURAS'!D6)+(APRESENTAÇÃO!X15*'RISCOS COMPLEMENTARES'!D7)+(APRESENTAÇÃO!X16*'ÁREA ATINGIDA'!D7)+(APRESENTAÇÃO!X17*RECUPERAÇÃO!D6)</f>
        <v>0.3914168136390358</v>
      </c>
    </row>
    <row r="173" spans="26:31" x14ac:dyDescent="0.25">
      <c r="Z173" s="101" t="s">
        <v>16</v>
      </c>
      <c r="AA173" s="17" t="s">
        <v>16</v>
      </c>
      <c r="AB173" s="47" t="s">
        <v>42</v>
      </c>
      <c r="AC173" s="17" t="s">
        <v>19</v>
      </c>
      <c r="AD173" s="100" t="s">
        <v>34</v>
      </c>
      <c r="AE173" s="65">
        <f>(X13*LIMITAÇÃO!D6)+(APRESENTAÇÃO!X14*'LIMITAÇÃO DE CULTURAS'!D6)+(APRESENTAÇÃO!X15*'RISCOS COMPLEMENTARES'!D7)+(APRESENTAÇÃO!X16*'ÁREA ATINGIDA'!D7)+(APRESENTAÇÃO!X17*RECUPERAÇÃO!D7)</f>
        <v>0.37660199882422102</v>
      </c>
    </row>
    <row r="174" spans="26:31" x14ac:dyDescent="0.25">
      <c r="Z174" s="101" t="s">
        <v>16</v>
      </c>
      <c r="AA174" s="17" t="s">
        <v>17</v>
      </c>
      <c r="AB174" s="108" t="s">
        <v>39</v>
      </c>
      <c r="AC174" s="17" t="s">
        <v>18</v>
      </c>
      <c r="AD174" s="121" t="s">
        <v>33</v>
      </c>
      <c r="AE174" s="65">
        <f>(X13*LIMITAÇÃO!D6)+(APRESENTAÇÃO!X14*'LIMITAÇÃO DE CULTURAS'!D7)+(APRESENTAÇÃO!X15*'RISCOS COMPLEMENTARES'!D5)+(APRESENTAÇÃO!X16*'ÁREA ATINGIDA'!D5)+(APRESENTAÇÃO!X17*RECUPERAÇÃO!D5)</f>
        <v>0.67430922986478548</v>
      </c>
    </row>
    <row r="175" spans="26:31" x14ac:dyDescent="0.25">
      <c r="Z175" s="101" t="s">
        <v>16</v>
      </c>
      <c r="AA175" s="17" t="s">
        <v>17</v>
      </c>
      <c r="AB175" s="108" t="s">
        <v>39</v>
      </c>
      <c r="AC175" s="17" t="s">
        <v>18</v>
      </c>
      <c r="AD175" s="123" t="s">
        <v>43</v>
      </c>
      <c r="AE175" s="65">
        <f>(X13*LIMITAÇÃO!D6)+(APRESENTAÇÃO!X14*'LIMITAÇÃO DE CULTURAS'!D7)+(APRESENTAÇÃO!X15*'RISCOS COMPLEMENTARES'!D5)+(APRESENTAÇÃO!X16*'ÁREA ATINGIDA'!D5)+(APRESENTAÇÃO!X17*RECUPERAÇÃO!D6)</f>
        <v>0.65949441504997075</v>
      </c>
    </row>
    <row r="176" spans="26:31" x14ac:dyDescent="0.25">
      <c r="Z176" s="101" t="s">
        <v>16</v>
      </c>
      <c r="AA176" s="17" t="s">
        <v>17</v>
      </c>
      <c r="AB176" s="108" t="s">
        <v>39</v>
      </c>
      <c r="AC176" s="17" t="s">
        <v>18</v>
      </c>
      <c r="AD176" s="100" t="s">
        <v>34</v>
      </c>
      <c r="AE176" s="65">
        <f>(X13*LIMITAÇÃO!D6)+(APRESENTAÇÃO!X14*'LIMITAÇÃO DE CULTURAS'!D7)+(APRESENTAÇÃO!X15*'RISCOS COMPLEMENTARES'!D5)+(APRESENTAÇÃO!X16*'ÁREA ATINGIDA'!D5)+(APRESENTAÇÃO!X17*RECUPERAÇÃO!D7)</f>
        <v>0.64467960023515591</v>
      </c>
    </row>
    <row r="177" spans="26:31" x14ac:dyDescent="0.25">
      <c r="Z177" s="101" t="s">
        <v>16</v>
      </c>
      <c r="AA177" s="17" t="s">
        <v>17</v>
      </c>
      <c r="AB177" s="108" t="s">
        <v>39</v>
      </c>
      <c r="AC177" s="17" t="s">
        <v>26</v>
      </c>
      <c r="AD177" s="121" t="s">
        <v>33</v>
      </c>
      <c r="AE177" s="65">
        <f>(X13*LIMITAÇÃO!D6)+(APRESENTAÇÃO!X14*'LIMITAÇÃO DE CULTURAS'!D7)+(APRESENTAÇÃO!X15*'RISCOS COMPLEMENTARES'!D5)+(APRESENTAÇÃO!X16*'ÁREA ATINGIDA'!D6)+(APRESENTAÇÃO!X17*RECUPERAÇÃO!D5)</f>
        <v>0.61081716637272199</v>
      </c>
    </row>
    <row r="178" spans="26:31" x14ac:dyDescent="0.25">
      <c r="Z178" s="101" t="s">
        <v>16</v>
      </c>
      <c r="AA178" s="17" t="s">
        <v>17</v>
      </c>
      <c r="AB178" s="108" t="s">
        <v>39</v>
      </c>
      <c r="AC178" s="17" t="s">
        <v>26</v>
      </c>
      <c r="AD178" s="123" t="s">
        <v>43</v>
      </c>
      <c r="AE178" s="65">
        <f>(X13*LIMITAÇÃO!D6)+(APRESENTAÇÃO!X14*'LIMITAÇÃO DE CULTURAS'!D7)+(APRESENTAÇÃO!X15*'RISCOS COMPLEMENTARES'!D5)+(APRESENTAÇÃO!X16*'ÁREA ATINGIDA'!D6)+(APRESENTAÇÃO!X17*RECUPERAÇÃO!D6)</f>
        <v>0.59600235155790726</v>
      </c>
    </row>
    <row r="179" spans="26:31" x14ac:dyDescent="0.25">
      <c r="Z179" s="101" t="s">
        <v>16</v>
      </c>
      <c r="AA179" s="17" t="s">
        <v>17</v>
      </c>
      <c r="AB179" s="108" t="s">
        <v>39</v>
      </c>
      <c r="AC179" s="17" t="s">
        <v>26</v>
      </c>
      <c r="AD179" s="100" t="s">
        <v>34</v>
      </c>
      <c r="AE179" s="65">
        <f>(X13*LIMITAÇÃO!D6)+(APRESENTAÇÃO!X14*'LIMITAÇÃO DE CULTURAS'!D7)+(APRESENTAÇÃO!X15*'RISCOS COMPLEMENTARES'!D5)+(APRESENTAÇÃO!X16*'ÁREA ATINGIDA'!D6)+(APRESENTAÇÃO!X17*RECUPERAÇÃO!D7)</f>
        <v>0.58118753674309243</v>
      </c>
    </row>
    <row r="180" spans="26:31" x14ac:dyDescent="0.25">
      <c r="Z180" s="101" t="s">
        <v>16</v>
      </c>
      <c r="AA180" s="17" t="s">
        <v>17</v>
      </c>
      <c r="AB180" s="108" t="s">
        <v>39</v>
      </c>
      <c r="AC180" s="17" t="s">
        <v>19</v>
      </c>
      <c r="AD180" s="121" t="s">
        <v>33</v>
      </c>
      <c r="AE180" s="65">
        <f>(X13*LIMITAÇÃO!D6)+(APRESENTAÇÃO!X14*'LIMITAÇÃO DE CULTURAS'!D7)+(APRESENTAÇÃO!X15*'RISCOS COMPLEMENTARES'!D5)+(APRESENTAÇÃO!X16*'ÁREA ATINGIDA'!D7)+(APRESENTAÇÃO!X17*RECUPERAÇÃO!D5)</f>
        <v>0.57907113462669013</v>
      </c>
    </row>
    <row r="181" spans="26:31" x14ac:dyDescent="0.25">
      <c r="Z181" s="101" t="s">
        <v>16</v>
      </c>
      <c r="AA181" s="17" t="s">
        <v>17</v>
      </c>
      <c r="AB181" s="108" t="s">
        <v>39</v>
      </c>
      <c r="AC181" s="17" t="s">
        <v>19</v>
      </c>
      <c r="AD181" s="123" t="s">
        <v>43</v>
      </c>
      <c r="AE181" s="65">
        <f>(X13*LIMITAÇÃO!D6)+(APRESENTAÇÃO!X14*'LIMITAÇÃO DE CULTURAS'!D7)+(APRESENTAÇÃO!X15*'RISCOS COMPLEMENTARES'!D5)+(APRESENTAÇÃO!X16*'ÁREA ATINGIDA'!D7)+(APRESENTAÇÃO!X17*RECUPERAÇÃO!D6)</f>
        <v>0.56425631981187541</v>
      </c>
    </row>
    <row r="182" spans="26:31" x14ac:dyDescent="0.25">
      <c r="Z182" s="101" t="s">
        <v>16</v>
      </c>
      <c r="AA182" s="17" t="s">
        <v>17</v>
      </c>
      <c r="AB182" s="108" t="s">
        <v>39</v>
      </c>
      <c r="AC182" s="17" t="s">
        <v>19</v>
      </c>
      <c r="AD182" s="100" t="s">
        <v>34</v>
      </c>
      <c r="AE182" s="65">
        <f>(X13*LIMITAÇÃO!D6)+(APRESENTAÇÃO!X14*'LIMITAÇÃO DE CULTURAS'!D7)+(APRESENTAÇÃO!X15*'RISCOS COMPLEMENTARES'!D5)+(APRESENTAÇÃO!X16*'ÁREA ATINGIDA'!D7)+(APRESENTAÇÃO!X17*RECUPERAÇÃO!D7)</f>
        <v>0.54944150499706057</v>
      </c>
    </row>
    <row r="183" spans="26:31" x14ac:dyDescent="0.25">
      <c r="Z183" s="101" t="s">
        <v>16</v>
      </c>
      <c r="AA183" s="17" t="s">
        <v>17</v>
      </c>
      <c r="AB183" s="47" t="s">
        <v>40</v>
      </c>
      <c r="AC183" s="17" t="s">
        <v>18</v>
      </c>
      <c r="AD183" s="121" t="s">
        <v>33</v>
      </c>
      <c r="AE183" s="65">
        <f>(X13*LIMITAÇÃO!D6)+(APRESENTAÇÃO!X14*'LIMITAÇÃO DE CULTURAS'!D7)+(APRESENTAÇÃO!X15*'RISCOS COMPLEMENTARES'!D6)+(APRESENTAÇÃO!X16*'ÁREA ATINGIDA'!D5)+(APRESENTAÇÃO!X17*RECUPERAÇÃO!D5)</f>
        <v>0.55908289241622589</v>
      </c>
    </row>
    <row r="184" spans="26:31" x14ac:dyDescent="0.25">
      <c r="Z184" s="101" t="s">
        <v>16</v>
      </c>
      <c r="AA184" s="17" t="s">
        <v>17</v>
      </c>
      <c r="AB184" s="47" t="s">
        <v>40</v>
      </c>
      <c r="AC184" s="17" t="s">
        <v>18</v>
      </c>
      <c r="AD184" s="123" t="s">
        <v>43</v>
      </c>
      <c r="AE184" s="65">
        <f>(X13*LIMITAÇÃO!D6)+(APRESENTAÇÃO!X14*'LIMITAÇÃO DE CULTURAS'!D7)+(APRESENTAÇÃO!X15*'RISCOS COMPLEMENTARES'!D6)+(APRESENTAÇÃO!X16*'ÁREA ATINGIDA'!D5)+(APRESENTAÇÃO!X17*RECUPERAÇÃO!D6)</f>
        <v>0.54426807760141105</v>
      </c>
    </row>
    <row r="185" spans="26:31" x14ac:dyDescent="0.25">
      <c r="Z185" s="101" t="s">
        <v>16</v>
      </c>
      <c r="AA185" s="17" t="s">
        <v>17</v>
      </c>
      <c r="AB185" s="47" t="s">
        <v>40</v>
      </c>
      <c r="AC185" s="17" t="s">
        <v>18</v>
      </c>
      <c r="AD185" s="100" t="s">
        <v>34</v>
      </c>
      <c r="AE185" s="65">
        <f>(X13*LIMITAÇÃO!D6)+(APRESENTAÇÃO!X14*'LIMITAÇÃO DE CULTURAS'!D7)+(APRESENTAÇÃO!X15*'RISCOS COMPLEMENTARES'!D6)+(APRESENTAÇÃO!X16*'ÁREA ATINGIDA'!D5)+(APRESENTAÇÃO!X17*RECUPERAÇÃO!D7)</f>
        <v>0.52945326278659621</v>
      </c>
    </row>
    <row r="186" spans="26:31" x14ac:dyDescent="0.25">
      <c r="Z186" s="101" t="s">
        <v>16</v>
      </c>
      <c r="AA186" s="17" t="s">
        <v>17</v>
      </c>
      <c r="AB186" s="47" t="s">
        <v>40</v>
      </c>
      <c r="AC186" s="17" t="s">
        <v>26</v>
      </c>
      <c r="AD186" s="121" t="s">
        <v>33</v>
      </c>
      <c r="AE186" s="65">
        <f>(X13*LIMITAÇÃO!D6)+(APRESENTAÇÃO!X14*'LIMITAÇÃO DE CULTURAS'!D7)+(APRESENTAÇÃO!X15*'RISCOS COMPLEMENTARES'!D6)+(APRESENTAÇÃO!X16*'ÁREA ATINGIDA'!D6)+(APRESENTAÇÃO!X17*RECUPERAÇÃO!D5)</f>
        <v>0.49559082892416229</v>
      </c>
    </row>
    <row r="187" spans="26:31" x14ac:dyDescent="0.25">
      <c r="Z187" s="101" t="s">
        <v>16</v>
      </c>
      <c r="AA187" s="17" t="s">
        <v>17</v>
      </c>
      <c r="AB187" s="47" t="s">
        <v>40</v>
      </c>
      <c r="AC187" s="17" t="s">
        <v>26</v>
      </c>
      <c r="AD187" s="123" t="s">
        <v>43</v>
      </c>
      <c r="AE187" s="65">
        <f>(X13*LIMITAÇÃO!D6)+(APRESENTAÇÃO!X14*'LIMITAÇÃO DE CULTURAS'!D7)+(APRESENTAÇÃO!X15*'RISCOS COMPLEMENTARES'!D6)+(APRESENTAÇÃO!X16*'ÁREA ATINGIDA'!D6)+(APRESENTAÇÃO!X17*RECUPERAÇÃO!D6)</f>
        <v>0.48077601410934745</v>
      </c>
    </row>
    <row r="188" spans="26:31" x14ac:dyDescent="0.25">
      <c r="Z188" s="101" t="s">
        <v>16</v>
      </c>
      <c r="AA188" s="17" t="s">
        <v>17</v>
      </c>
      <c r="AB188" s="47" t="s">
        <v>40</v>
      </c>
      <c r="AC188" s="17" t="s">
        <v>26</v>
      </c>
      <c r="AD188" s="100" t="s">
        <v>34</v>
      </c>
      <c r="AE188" s="65">
        <f>(X13*LIMITAÇÃO!D6)+(APRESENTAÇÃO!X14*'LIMITAÇÃO DE CULTURAS'!D7)+(APRESENTAÇÃO!X15*'RISCOS COMPLEMENTARES'!D6)+(APRESENTAÇÃO!X16*'ÁREA ATINGIDA'!D6)+(APRESENTAÇÃO!X17*RECUPERAÇÃO!D7)</f>
        <v>0.46596119929453267</v>
      </c>
    </row>
    <row r="189" spans="26:31" x14ac:dyDescent="0.25">
      <c r="Z189" s="101" t="s">
        <v>16</v>
      </c>
      <c r="AA189" s="17" t="s">
        <v>17</v>
      </c>
      <c r="AB189" s="47" t="s">
        <v>40</v>
      </c>
      <c r="AC189" s="17" t="s">
        <v>19</v>
      </c>
      <c r="AD189" s="121" t="s">
        <v>33</v>
      </c>
      <c r="AE189" s="65">
        <f>(X13*LIMITAÇÃO!D6)+(APRESENTAÇÃO!X14*'LIMITAÇÃO DE CULTURAS'!D7)+(APRESENTAÇÃO!X15*'RISCOS COMPLEMENTARES'!D6)+(APRESENTAÇÃO!X16*'ÁREA ATINGIDA'!D7)+(APRESENTAÇÃO!X17*RECUPERAÇÃO!D5)</f>
        <v>0.46384479717813054</v>
      </c>
    </row>
    <row r="190" spans="26:31" x14ac:dyDescent="0.25">
      <c r="Z190" s="101" t="s">
        <v>16</v>
      </c>
      <c r="AA190" s="17" t="s">
        <v>17</v>
      </c>
      <c r="AB190" s="47" t="s">
        <v>40</v>
      </c>
      <c r="AC190" s="17" t="s">
        <v>19</v>
      </c>
      <c r="AD190" s="123" t="s">
        <v>43</v>
      </c>
      <c r="AE190" s="65">
        <f>(X13*LIMITAÇÃO!D6)+(APRESENTAÇÃO!X14*'LIMITAÇÃO DE CULTURAS'!D7)+(APRESENTAÇÃO!X15*'RISCOS COMPLEMENTARES'!D6)+(APRESENTAÇÃO!X16*'ÁREA ATINGIDA'!D7)+(APRESENTAÇÃO!X17*RECUPERAÇÃO!D6)</f>
        <v>0.44902998236331571</v>
      </c>
    </row>
    <row r="191" spans="26:31" x14ac:dyDescent="0.25">
      <c r="Z191" s="101" t="s">
        <v>16</v>
      </c>
      <c r="AA191" s="17" t="s">
        <v>17</v>
      </c>
      <c r="AB191" s="47" t="s">
        <v>40</v>
      </c>
      <c r="AC191" s="17" t="s">
        <v>19</v>
      </c>
      <c r="AD191" s="100" t="s">
        <v>34</v>
      </c>
      <c r="AE191" s="65">
        <f>(X13*LIMITAÇÃO!D6)+(APRESENTAÇÃO!X14*'LIMITAÇÃO DE CULTURAS'!D7)+(APRESENTAÇÃO!X15*'RISCOS COMPLEMENTARES'!D6)+(APRESENTAÇÃO!X16*'ÁREA ATINGIDA'!D7)+(APRESENTAÇÃO!X17*RECUPERAÇÃO!D7)</f>
        <v>0.43421516754850092</v>
      </c>
    </row>
    <row r="192" spans="26:31" x14ac:dyDescent="0.25">
      <c r="Z192" s="101" t="s">
        <v>16</v>
      </c>
      <c r="AA192" s="17" t="s">
        <v>17</v>
      </c>
      <c r="AB192" s="47" t="s">
        <v>42</v>
      </c>
      <c r="AC192" s="17" t="s">
        <v>18</v>
      </c>
      <c r="AD192" s="121" t="s">
        <v>33</v>
      </c>
      <c r="AE192" s="65">
        <f>(X13*LIMITAÇÃO!D6)+(APRESENTAÇÃO!X14*'LIMITAÇÃO DE CULTURAS'!D7)+(APRESENTAÇÃO!X15*'RISCOS COMPLEMENTARES'!D7)+(APRESENTAÇÃO!X16*'ÁREA ATINGIDA'!D5)+(APRESENTAÇÃO!X17*RECUPERAÇÃO!D5)</f>
        <v>0.44385655496766602</v>
      </c>
    </row>
    <row r="193" spans="26:31" x14ac:dyDescent="0.25">
      <c r="Z193" s="101" t="s">
        <v>16</v>
      </c>
      <c r="AA193" s="17" t="s">
        <v>17</v>
      </c>
      <c r="AB193" s="47" t="s">
        <v>42</v>
      </c>
      <c r="AC193" s="17" t="s">
        <v>18</v>
      </c>
      <c r="AD193" s="123" t="s">
        <v>43</v>
      </c>
      <c r="AE193" s="65">
        <f>(X13*LIMITAÇÃO!D6)+(APRESENTAÇÃO!X14*'LIMITAÇÃO DE CULTURAS'!D7)+(APRESENTAÇÃO!X15*'RISCOS COMPLEMENTARES'!D7)+(APRESENTAÇÃO!X16*'ÁREA ATINGIDA'!D5)+(APRESENTAÇÃO!X17*RECUPERAÇÃO!D6)</f>
        <v>0.42904174015285118</v>
      </c>
    </row>
    <row r="194" spans="26:31" x14ac:dyDescent="0.25">
      <c r="Z194" s="101" t="s">
        <v>16</v>
      </c>
      <c r="AA194" s="17" t="s">
        <v>17</v>
      </c>
      <c r="AB194" s="47" t="s">
        <v>42</v>
      </c>
      <c r="AC194" s="17" t="s">
        <v>18</v>
      </c>
      <c r="AD194" s="100" t="s">
        <v>34</v>
      </c>
      <c r="AE194" s="65">
        <f>(X13*LIMITAÇÃO!D6)+(APRESENTAÇÃO!X14*'LIMITAÇÃO DE CULTURAS'!D7)+(APRESENTAÇÃO!X15*'RISCOS COMPLEMENTARES'!D7)+(APRESENTAÇÃO!X16*'ÁREA ATINGIDA'!D5)+(APRESENTAÇÃO!X17*RECUPERAÇÃO!D7)</f>
        <v>0.4142269253380364</v>
      </c>
    </row>
    <row r="195" spans="26:31" x14ac:dyDescent="0.25">
      <c r="Z195" s="101" t="s">
        <v>16</v>
      </c>
      <c r="AA195" s="17" t="s">
        <v>17</v>
      </c>
      <c r="AB195" s="47" t="s">
        <v>42</v>
      </c>
      <c r="AC195" s="17" t="s">
        <v>26</v>
      </c>
      <c r="AD195" s="121" t="s">
        <v>33</v>
      </c>
      <c r="AE195" s="65">
        <f>(X13*LIMITAÇÃO!D6)+(APRESENTAÇÃO!X14*'LIMITAÇÃO DE CULTURAS'!D7)+(APRESENTAÇÃO!X15*'RISCOS COMPLEMENTARES'!D7)+(APRESENTAÇÃO!X16*'ÁREA ATINGIDA'!D6)+(APRESENTAÇÃO!X17*RECUPERAÇÃO!D5)</f>
        <v>0.38036449147560253</v>
      </c>
    </row>
    <row r="196" spans="26:31" x14ac:dyDescent="0.25">
      <c r="Z196" s="101" t="s">
        <v>16</v>
      </c>
      <c r="AA196" s="17" t="s">
        <v>17</v>
      </c>
      <c r="AB196" s="47" t="s">
        <v>42</v>
      </c>
      <c r="AC196" s="17" t="s">
        <v>26</v>
      </c>
      <c r="AD196" s="123" t="s">
        <v>43</v>
      </c>
      <c r="AE196" s="65">
        <f>(X13*LIMITAÇÃO!D6)+(APRESENTAÇÃO!X14*'LIMITAÇÃO DE CULTURAS'!D7)+(APRESENTAÇÃO!X15*'RISCOS COMPLEMENTARES'!D7)+(APRESENTAÇÃO!X16*'ÁREA ATINGIDA'!D6)+(APRESENTAÇÃO!X17*RECUPERAÇÃO!D6)</f>
        <v>0.36554967666078769</v>
      </c>
    </row>
    <row r="197" spans="26:31" x14ac:dyDescent="0.25">
      <c r="Z197" s="101" t="s">
        <v>16</v>
      </c>
      <c r="AA197" s="17" t="s">
        <v>17</v>
      </c>
      <c r="AB197" s="47" t="s">
        <v>42</v>
      </c>
      <c r="AC197" s="17" t="s">
        <v>26</v>
      </c>
      <c r="AD197" s="100" t="s">
        <v>34</v>
      </c>
      <c r="AE197" s="65">
        <f>(X13*LIMITAÇÃO!D6)+(APRESENTAÇÃO!X14*'LIMITAÇÃO DE CULTURAS'!D7)+(APRESENTAÇÃO!X15*'RISCOS COMPLEMENTARES'!D7)+(APRESENTAÇÃO!X16*'ÁREA ATINGIDA'!D6)+(APRESENTAÇÃO!X17*RECUPERAÇÃO!D7)</f>
        <v>0.35073486184597291</v>
      </c>
    </row>
    <row r="198" spans="26:31" x14ac:dyDescent="0.25">
      <c r="Z198" s="101" t="s">
        <v>16</v>
      </c>
      <c r="AA198" s="17" t="s">
        <v>17</v>
      </c>
      <c r="AB198" s="47" t="s">
        <v>42</v>
      </c>
      <c r="AC198" s="17" t="s">
        <v>19</v>
      </c>
      <c r="AD198" s="121" t="s">
        <v>33</v>
      </c>
      <c r="AE198" s="65">
        <f>(X13*LIMITAÇÃO!D6)+(APRESENTAÇÃO!X14*'LIMITAÇÃO DE CULTURAS'!D7)+(APRESENTAÇÃO!X15*'RISCOS COMPLEMENTARES'!D7)+(APRESENTAÇÃO!X16*'ÁREA ATINGIDA'!D7)+(APRESENTAÇÃO!X17*RECUPERAÇÃO!D5)</f>
        <v>0.34861845972957078</v>
      </c>
    </row>
    <row r="199" spans="26:31" x14ac:dyDescent="0.25">
      <c r="Z199" s="101" t="s">
        <v>16</v>
      </c>
      <c r="AA199" s="17" t="s">
        <v>17</v>
      </c>
      <c r="AB199" s="61" t="s">
        <v>42</v>
      </c>
      <c r="AC199" s="17" t="s">
        <v>19</v>
      </c>
      <c r="AD199" s="123" t="s">
        <v>43</v>
      </c>
      <c r="AE199" s="65">
        <f>(X13*LIMITAÇÃO!D6)+(APRESENTAÇÃO!X14*'LIMITAÇÃO DE CULTURAS'!D7)+(APRESENTAÇÃO!X15*'RISCOS COMPLEMENTARES'!D7)+(APRESENTAÇÃO!X16*'ÁREA ATINGIDA'!D7)+(APRESENTAÇÃO!X17*RECUPERAÇÃO!D6)</f>
        <v>0.33380364491475595</v>
      </c>
    </row>
    <row r="200" spans="26:31" ht="15.75" thickBot="1" x14ac:dyDescent="0.3">
      <c r="Z200" s="101" t="s">
        <v>16</v>
      </c>
      <c r="AA200" s="110" t="s">
        <v>17</v>
      </c>
      <c r="AB200" s="59" t="s">
        <v>42</v>
      </c>
      <c r="AC200" s="111" t="s">
        <v>19</v>
      </c>
      <c r="AD200" s="123" t="s">
        <v>34</v>
      </c>
      <c r="AE200" s="68">
        <f>(X13*LIMITAÇÃO!D6)+(APRESENTAÇÃO!X14*'LIMITAÇÃO DE CULTURAS'!D7)+(APRESENTAÇÃO!X15*'RISCOS COMPLEMENTARES'!D7)+(APRESENTAÇÃO!X16*'ÁREA ATINGIDA'!D7)+(APRESENTAÇÃO!X17*RECUPERAÇÃO!D7)</f>
        <v>0.31898883009994117</v>
      </c>
    </row>
    <row r="201" spans="26:31" x14ac:dyDescent="0.25">
      <c r="Z201" s="102" t="s">
        <v>44</v>
      </c>
      <c r="AA201" s="62" t="s">
        <v>15</v>
      </c>
      <c r="AB201" s="108" t="s">
        <v>39</v>
      </c>
      <c r="AC201" s="118" t="s">
        <v>18</v>
      </c>
      <c r="AD201" s="120" t="s">
        <v>33</v>
      </c>
      <c r="AE201" s="125">
        <f>(X13*LIMITAÇÃO!D7)+(APRESENTAÇÃO!X14*'LIMITAÇÃO DE CULTURAS'!D5)+(APRESENTAÇÃO!X15*'RISCOS COMPLEMENTARES'!D5)+(APRESENTAÇÃO!X16*'ÁREA ATINGIDA'!D5)+(APRESENTAÇÃO!X17*RECUPERAÇÃO!D5)</f>
        <v>0.80952380952380953</v>
      </c>
    </row>
    <row r="202" spans="26:31" x14ac:dyDescent="0.25">
      <c r="Z202" s="104" t="s">
        <v>44</v>
      </c>
      <c r="AA202" s="17" t="s">
        <v>15</v>
      </c>
      <c r="AB202" s="108" t="s">
        <v>39</v>
      </c>
      <c r="AC202" s="119" t="s">
        <v>18</v>
      </c>
      <c r="AD202" s="123" t="s">
        <v>43</v>
      </c>
      <c r="AE202" s="126">
        <f>(X13*LIMITAÇÃO!D7)+(APRESENTAÇÃO!X14*'LIMITAÇÃO DE CULTURAS'!D5)+(APRESENTAÇÃO!X15*'RISCOS COMPLEMENTARES'!D5)+(APRESENTAÇÃO!X16*'ÁREA ATINGIDA'!D5)+(APRESENTAÇÃO!X17*RECUPERAÇÃO!D6)</f>
        <v>0.79470899470899481</v>
      </c>
    </row>
    <row r="203" spans="26:31" x14ac:dyDescent="0.25">
      <c r="Z203" s="104" t="s">
        <v>44</v>
      </c>
      <c r="AA203" s="17" t="s">
        <v>15</v>
      </c>
      <c r="AB203" s="108" t="s">
        <v>39</v>
      </c>
      <c r="AC203" s="119" t="s">
        <v>18</v>
      </c>
      <c r="AD203" s="100" t="s">
        <v>34</v>
      </c>
      <c r="AE203" s="126">
        <f>(X13*LIMITAÇÃO!D7)+(APRESENTAÇÃO!X14*'LIMITAÇÃO DE CULTURAS'!D5)+(APRESENTAÇÃO!X15*'RISCOS COMPLEMENTARES'!D5)+(APRESENTAÇÃO!X16*'ÁREA ATINGIDA'!D5)+(APRESENTAÇÃO!X17*RECUPERAÇÃO!D7)</f>
        <v>0.77989417989417997</v>
      </c>
    </row>
    <row r="204" spans="26:31" x14ac:dyDescent="0.25">
      <c r="Z204" s="104" t="s">
        <v>44</v>
      </c>
      <c r="AA204" s="17" t="s">
        <v>15</v>
      </c>
      <c r="AB204" s="108" t="s">
        <v>39</v>
      </c>
      <c r="AC204" s="17" t="s">
        <v>26</v>
      </c>
      <c r="AD204" s="121" t="s">
        <v>33</v>
      </c>
      <c r="AE204" s="65">
        <f>(X13*LIMITAÇÃO!D7)+(APRESENTAÇÃO!X14*'LIMITAÇÃO DE CULTURAS'!D5)+(APRESENTAÇÃO!X15*'RISCOS COMPLEMENTARES'!D5)+(APRESENTAÇÃO!X16*'ÁREA ATINGIDA'!D6)+(APRESENTAÇÃO!X17*RECUPERAÇÃO!D5)</f>
        <v>0.74603174603174605</v>
      </c>
    </row>
    <row r="205" spans="26:31" x14ac:dyDescent="0.25">
      <c r="Z205" s="104" t="s">
        <v>44</v>
      </c>
      <c r="AA205" s="17" t="s">
        <v>15</v>
      </c>
      <c r="AB205" s="108" t="s">
        <v>39</v>
      </c>
      <c r="AC205" s="17" t="s">
        <v>26</v>
      </c>
      <c r="AD205" s="123" t="s">
        <v>43</v>
      </c>
      <c r="AE205" s="65">
        <f>(X13*LIMITAÇÃO!D7)+(APRESENTAÇÃO!X14*'LIMITAÇÃO DE CULTURAS'!D5)+(APRESENTAÇÃO!X15*'RISCOS COMPLEMENTARES'!D5)+(APRESENTAÇÃO!X16*'ÁREA ATINGIDA'!D6)+(APRESENTAÇÃO!X17*RECUPERAÇÃO!D6)</f>
        <v>0.73121693121693132</v>
      </c>
    </row>
    <row r="206" spans="26:31" x14ac:dyDescent="0.25">
      <c r="Z206" s="104" t="s">
        <v>44</v>
      </c>
      <c r="AA206" s="17" t="s">
        <v>15</v>
      </c>
      <c r="AB206" s="108" t="s">
        <v>39</v>
      </c>
      <c r="AC206" s="17" t="s">
        <v>26</v>
      </c>
      <c r="AD206" s="100" t="s">
        <v>34</v>
      </c>
      <c r="AE206" s="65">
        <f>(X13*LIMITAÇÃO!D7)+(APRESENTAÇÃO!X14*'LIMITAÇÃO DE CULTURAS'!D5)+(APRESENTAÇÃO!X15*'RISCOS COMPLEMENTARES'!D5)+(APRESENTAÇÃO!X16*'ÁREA ATINGIDA'!D6)+(APRESENTAÇÃO!X17*RECUPERAÇÃO!D7)</f>
        <v>0.71640211640211648</v>
      </c>
    </row>
    <row r="207" spans="26:31" x14ac:dyDescent="0.25">
      <c r="Z207" s="104" t="s">
        <v>44</v>
      </c>
      <c r="AA207" s="17" t="s">
        <v>15</v>
      </c>
      <c r="AB207" s="108" t="s">
        <v>39</v>
      </c>
      <c r="AC207" s="17" t="s">
        <v>19</v>
      </c>
      <c r="AD207" s="121" t="s">
        <v>33</v>
      </c>
      <c r="AE207" s="65">
        <f>(X13*LIMITAÇÃO!D7)+(APRESENTAÇÃO!X14*'LIMITAÇÃO DE CULTURAS'!D5)+(APRESENTAÇÃO!X15*'RISCOS COMPLEMENTARES'!D5)+(APRESENTAÇÃO!X16*'ÁREA ATINGIDA'!D7)+(APRESENTAÇÃO!X17*RECUPERAÇÃO!D5)</f>
        <v>0.71428571428571419</v>
      </c>
    </row>
    <row r="208" spans="26:31" x14ac:dyDescent="0.25">
      <c r="Z208" s="104" t="s">
        <v>44</v>
      </c>
      <c r="AA208" s="17" t="s">
        <v>15</v>
      </c>
      <c r="AB208" s="108" t="s">
        <v>39</v>
      </c>
      <c r="AC208" s="17" t="s">
        <v>19</v>
      </c>
      <c r="AD208" s="123" t="s">
        <v>43</v>
      </c>
      <c r="AE208" s="65">
        <f>(X13*LIMITAÇÃO!D7)+(APRESENTAÇÃO!X14*'LIMITAÇÃO DE CULTURAS'!D5)+(APRESENTAÇÃO!X15*'RISCOS COMPLEMENTARES'!D5)+(APRESENTAÇÃO!X16*'ÁREA ATINGIDA'!D7)+(APRESENTAÇÃO!X17*RECUPERAÇÃO!D6)</f>
        <v>0.69947089947089947</v>
      </c>
    </row>
    <row r="209" spans="26:31" x14ac:dyDescent="0.25">
      <c r="Z209" s="104" t="s">
        <v>44</v>
      </c>
      <c r="AA209" s="17" t="s">
        <v>15</v>
      </c>
      <c r="AB209" s="108" t="s">
        <v>39</v>
      </c>
      <c r="AC209" s="17" t="s">
        <v>19</v>
      </c>
      <c r="AD209" s="100" t="s">
        <v>34</v>
      </c>
      <c r="AE209" s="65">
        <f>(X13*LIMITAÇÃO!D7)+(APRESENTAÇÃO!X14*'LIMITAÇÃO DE CULTURAS'!D5)+(APRESENTAÇÃO!X15*'RISCOS COMPLEMENTARES'!D5)+(APRESENTAÇÃO!X16*'ÁREA ATINGIDA'!D7)+(APRESENTAÇÃO!X17*RECUPERAÇÃO!D7)</f>
        <v>0.68465608465608463</v>
      </c>
    </row>
    <row r="210" spans="26:31" x14ac:dyDescent="0.25">
      <c r="Z210" s="104" t="s">
        <v>44</v>
      </c>
      <c r="AA210" s="17" t="s">
        <v>15</v>
      </c>
      <c r="AB210" s="47" t="s">
        <v>40</v>
      </c>
      <c r="AC210" s="17" t="s">
        <v>18</v>
      </c>
      <c r="AD210" s="121" t="s">
        <v>33</v>
      </c>
      <c r="AE210" s="65">
        <f>(X13*LIMITAÇÃO!D7)+(APRESENTAÇÃO!X14*'LIMITAÇÃO DE CULTURAS'!D5)+(APRESENTAÇÃO!X15*'RISCOS COMPLEMENTARES'!D6)+(APRESENTAÇÃO!X16*'ÁREA ATINGIDA'!D5)+(APRESENTAÇÃO!X17*RECUPERAÇÃO!D5)</f>
        <v>0.69429747207524994</v>
      </c>
    </row>
    <row r="211" spans="26:31" x14ac:dyDescent="0.25">
      <c r="Z211" s="104" t="s">
        <v>44</v>
      </c>
      <c r="AA211" s="17" t="s">
        <v>15</v>
      </c>
      <c r="AB211" s="47" t="s">
        <v>40</v>
      </c>
      <c r="AC211" s="17" t="s">
        <v>18</v>
      </c>
      <c r="AD211" s="123" t="s">
        <v>43</v>
      </c>
      <c r="AE211" s="65">
        <f>(X13*LIMITAÇÃO!D7)+(APRESENTAÇÃO!X14*'LIMITAÇÃO DE CULTURAS'!D5)+(APRESENTAÇÃO!X15*'RISCOS COMPLEMENTARES'!D6)+(APRESENTAÇÃO!X16*'ÁREA ATINGIDA'!D5)+(APRESENTAÇÃO!X17*RECUPERAÇÃO!D6)</f>
        <v>0.67948265726043522</v>
      </c>
    </row>
    <row r="212" spans="26:31" x14ac:dyDescent="0.25">
      <c r="Z212" s="104" t="s">
        <v>44</v>
      </c>
      <c r="AA212" s="17" t="s">
        <v>15</v>
      </c>
      <c r="AB212" s="47" t="s">
        <v>40</v>
      </c>
      <c r="AC212" s="17" t="s">
        <v>18</v>
      </c>
      <c r="AD212" s="100" t="s">
        <v>34</v>
      </c>
      <c r="AE212" s="65">
        <f>(X13*LIMITAÇÃO!D7)+(APRESENTAÇÃO!X14*'LIMITAÇÃO DE CULTURAS'!D5)+(APRESENTAÇÃO!X15*'RISCOS COMPLEMENTARES'!D6)+(APRESENTAÇÃO!X16*'ÁREA ATINGIDA'!D5)+(APRESENTAÇÃO!X17*RECUPERAÇÃO!D7)</f>
        <v>0.66466784244562038</v>
      </c>
    </row>
    <row r="213" spans="26:31" x14ac:dyDescent="0.25">
      <c r="Z213" s="104" t="s">
        <v>44</v>
      </c>
      <c r="AA213" s="17" t="s">
        <v>15</v>
      </c>
      <c r="AB213" s="47" t="s">
        <v>40</v>
      </c>
      <c r="AC213" s="17" t="s">
        <v>26</v>
      </c>
      <c r="AD213" s="121" t="s">
        <v>33</v>
      </c>
      <c r="AE213" s="65">
        <f>(X13*LIMITAÇÃO!D7)+(APRESENTAÇÃO!X14*'LIMITAÇÃO DE CULTURAS'!D5)+(APRESENTAÇÃO!X15*'RISCOS COMPLEMENTARES'!D6)+(APRESENTAÇÃO!X16*'ÁREA ATINGIDA'!D6)+(APRESENTAÇÃO!X17*RECUPERAÇÃO!D5)</f>
        <v>0.63080540858318646</v>
      </c>
    </row>
    <row r="214" spans="26:31" x14ac:dyDescent="0.25">
      <c r="Z214" s="104" t="s">
        <v>44</v>
      </c>
      <c r="AA214" s="17" t="s">
        <v>15</v>
      </c>
      <c r="AB214" s="47" t="s">
        <v>40</v>
      </c>
      <c r="AC214" s="17" t="s">
        <v>26</v>
      </c>
      <c r="AD214" s="123" t="s">
        <v>43</v>
      </c>
      <c r="AE214" s="65">
        <f>(X13*LIMITAÇÃO!D7)+(APRESENTAÇÃO!X14*'LIMITAÇÃO DE CULTURAS'!D5)+(APRESENTAÇÃO!X15*'RISCOS COMPLEMENTARES'!D6)+(APRESENTAÇÃO!X16*'ÁREA ATINGIDA'!D6)+(APRESENTAÇÃO!X17*RECUPERAÇÃO!D6)</f>
        <v>0.61599059376837173</v>
      </c>
    </row>
    <row r="215" spans="26:31" x14ac:dyDescent="0.25">
      <c r="Z215" s="104" t="s">
        <v>44</v>
      </c>
      <c r="AA215" s="17" t="s">
        <v>15</v>
      </c>
      <c r="AB215" s="47" t="s">
        <v>40</v>
      </c>
      <c r="AC215" s="17" t="s">
        <v>26</v>
      </c>
      <c r="AD215" s="100" t="s">
        <v>34</v>
      </c>
      <c r="AE215" s="65">
        <f>(X13*LIMITAÇÃO!D7)+(APRESENTAÇÃO!X14*'LIMITAÇÃO DE CULTURAS'!D5)+(APRESENTAÇÃO!X15*'RISCOS COMPLEMENTARES'!D6)+(APRESENTAÇÃO!X16*'ÁREA ATINGIDA'!D6)+(APRESENTAÇÃO!X17*RECUPERAÇÃO!D7)</f>
        <v>0.60117577895355689</v>
      </c>
    </row>
    <row r="216" spans="26:31" x14ac:dyDescent="0.25">
      <c r="Z216" s="104" t="s">
        <v>44</v>
      </c>
      <c r="AA216" s="17" t="s">
        <v>15</v>
      </c>
      <c r="AB216" s="47" t="s">
        <v>40</v>
      </c>
      <c r="AC216" s="17" t="s">
        <v>19</v>
      </c>
      <c r="AD216" s="121" t="s">
        <v>33</v>
      </c>
      <c r="AE216" s="65">
        <f>(X13*LIMITAÇÃO!D7)+(APRESENTAÇÃO!X14*'LIMITAÇÃO DE CULTURAS'!D5)+(APRESENTAÇÃO!X15*'RISCOS COMPLEMENTARES'!D6)+(APRESENTAÇÃO!X16*'ÁREA ATINGIDA'!D7)+(APRESENTAÇÃO!X17*RECUPERAÇÃO!D5)</f>
        <v>0.5990593768371546</v>
      </c>
    </row>
    <row r="217" spans="26:31" x14ac:dyDescent="0.25">
      <c r="Z217" s="104" t="s">
        <v>44</v>
      </c>
      <c r="AA217" s="17" t="s">
        <v>15</v>
      </c>
      <c r="AB217" s="47" t="s">
        <v>40</v>
      </c>
      <c r="AC217" s="17" t="s">
        <v>19</v>
      </c>
      <c r="AD217" s="123" t="s">
        <v>43</v>
      </c>
      <c r="AE217" s="65">
        <f>(X13*LIMITAÇÃO!D7)+(APRESENTAÇÃO!X14*'LIMITAÇÃO DE CULTURAS'!D5)+(APRESENTAÇÃO!X15*'RISCOS COMPLEMENTARES'!D6)+(APRESENTAÇÃO!X16*'ÁREA ATINGIDA'!D7)+(APRESENTAÇÃO!X17*RECUPERAÇÃO!D6)</f>
        <v>0.58424456202233988</v>
      </c>
    </row>
    <row r="218" spans="26:31" x14ac:dyDescent="0.25">
      <c r="Z218" s="104" t="s">
        <v>44</v>
      </c>
      <c r="AA218" s="17" t="s">
        <v>15</v>
      </c>
      <c r="AB218" s="47" t="s">
        <v>40</v>
      </c>
      <c r="AC218" s="17" t="s">
        <v>19</v>
      </c>
      <c r="AD218" s="100" t="s">
        <v>34</v>
      </c>
      <c r="AE218" s="65">
        <f>(X13*LIMITAÇÃO!D7)+(APRESENTAÇÃO!X14*'LIMITAÇÃO DE CULTURAS'!D5)+(APRESENTAÇÃO!X15*'RISCOS COMPLEMENTARES'!D6)+(APRESENTAÇÃO!X16*'ÁREA ATINGIDA'!D7)+(APRESENTAÇÃO!X17*RECUPERAÇÃO!D7)</f>
        <v>0.56942974720752504</v>
      </c>
    </row>
    <row r="219" spans="26:31" x14ac:dyDescent="0.25">
      <c r="Z219" s="104" t="s">
        <v>44</v>
      </c>
      <c r="AA219" s="17" t="s">
        <v>15</v>
      </c>
      <c r="AB219" s="47" t="s">
        <v>42</v>
      </c>
      <c r="AC219" s="17" t="s">
        <v>18</v>
      </c>
      <c r="AD219" s="121" t="s">
        <v>33</v>
      </c>
      <c r="AE219" s="65">
        <f>(X13*LIMITAÇÃO!D7)+(APRESENTAÇÃO!X14*'LIMITAÇÃO DE CULTURAS'!D5)+(APRESENTAÇÃO!X15*'RISCOS COMPLEMENTARES'!D7)+(APRESENTAÇÃO!X16*'ÁREA ATINGIDA'!D5)+(APRESENTAÇÃO!X17*RECUPERAÇÃO!D5)</f>
        <v>0.57907113462669013</v>
      </c>
    </row>
    <row r="220" spans="26:31" x14ac:dyDescent="0.25">
      <c r="Z220" s="104" t="s">
        <v>44</v>
      </c>
      <c r="AA220" s="17" t="s">
        <v>15</v>
      </c>
      <c r="AB220" s="47" t="s">
        <v>42</v>
      </c>
      <c r="AC220" s="17" t="s">
        <v>18</v>
      </c>
      <c r="AD220" s="123" t="s">
        <v>43</v>
      </c>
      <c r="AE220" s="65">
        <f>(X13*LIMITAÇÃO!D7)+(APRESENTAÇÃO!X14*'LIMITAÇÃO DE CULTURAS'!D5)+(APRESENTAÇÃO!X15*'RISCOS COMPLEMENTARES'!D7)+(APRESENTAÇÃO!X16*'ÁREA ATINGIDA'!D5)+(APRESENTAÇÃO!X17*RECUPERAÇÃO!D6)</f>
        <v>0.56425631981187541</v>
      </c>
    </row>
    <row r="221" spans="26:31" x14ac:dyDescent="0.25">
      <c r="Z221" s="104" t="s">
        <v>44</v>
      </c>
      <c r="AA221" s="17" t="s">
        <v>15</v>
      </c>
      <c r="AB221" s="47" t="s">
        <v>42</v>
      </c>
      <c r="AC221" s="17" t="s">
        <v>18</v>
      </c>
      <c r="AD221" s="100" t="s">
        <v>34</v>
      </c>
      <c r="AE221" s="65">
        <f>(X13*LIMITAÇÃO!D7)+(APRESENTAÇÃO!X14*'LIMITAÇÃO DE CULTURAS'!D5)+(APRESENTAÇÃO!X15*'RISCOS COMPLEMENTARES'!D7)+(APRESENTAÇÃO!X16*'ÁREA ATINGIDA'!D5)+(APRESENTAÇÃO!X17*RECUPERAÇÃO!D7)</f>
        <v>0.54944150499706057</v>
      </c>
    </row>
    <row r="222" spans="26:31" x14ac:dyDescent="0.25">
      <c r="Z222" s="104" t="s">
        <v>44</v>
      </c>
      <c r="AA222" s="17" t="s">
        <v>15</v>
      </c>
      <c r="AB222" s="47" t="s">
        <v>42</v>
      </c>
      <c r="AC222" s="17" t="s">
        <v>26</v>
      </c>
      <c r="AD222" s="121" t="s">
        <v>33</v>
      </c>
      <c r="AE222" s="65">
        <f>(X13*LIMITAÇÃO!D7)+(APRESENTAÇÃO!X14*'LIMITAÇÃO DE CULTURAS'!D5)+(APRESENTAÇÃO!X15*'RISCOS COMPLEMENTARES'!D7)+(APRESENTAÇÃO!X16*'ÁREA ATINGIDA'!D6)+(APRESENTAÇÃO!X17*RECUPERAÇÃO!D5)</f>
        <v>0.51557907113462664</v>
      </c>
    </row>
    <row r="223" spans="26:31" x14ac:dyDescent="0.25">
      <c r="Z223" s="104" t="s">
        <v>44</v>
      </c>
      <c r="AA223" s="17" t="s">
        <v>15</v>
      </c>
      <c r="AB223" s="47" t="s">
        <v>42</v>
      </c>
      <c r="AC223" s="17" t="s">
        <v>26</v>
      </c>
      <c r="AD223" s="123" t="s">
        <v>43</v>
      </c>
      <c r="AE223" s="65">
        <f>(X13*LIMITAÇÃO!D7)+(APRESENTAÇÃO!X14*'LIMITAÇÃO DE CULTURAS'!D5)+(APRESENTAÇÃO!X15*'RISCOS COMPLEMENTARES'!D7)+(APRESENTAÇÃO!X16*'ÁREA ATINGIDA'!D6)+(APRESENTAÇÃO!X17*RECUPERAÇÃO!D6)</f>
        <v>0.50076425631981192</v>
      </c>
    </row>
    <row r="224" spans="26:31" x14ac:dyDescent="0.25">
      <c r="Z224" s="104" t="s">
        <v>44</v>
      </c>
      <c r="AA224" s="17" t="s">
        <v>15</v>
      </c>
      <c r="AB224" s="47" t="s">
        <v>42</v>
      </c>
      <c r="AC224" s="17" t="s">
        <v>26</v>
      </c>
      <c r="AD224" s="100" t="s">
        <v>34</v>
      </c>
      <c r="AE224" s="65">
        <f>(X13*LIMITAÇÃO!D7)+(APRESENTAÇÃO!X14*'LIMITAÇÃO DE CULTURAS'!D5)+(APRESENTAÇÃO!X15*'RISCOS COMPLEMENTARES'!D7)+(APRESENTAÇÃO!X16*'ÁREA ATINGIDA'!D6)+(APRESENTAÇÃO!X17*RECUPERAÇÃO!D7)</f>
        <v>0.48594944150499708</v>
      </c>
    </row>
    <row r="225" spans="26:31" x14ac:dyDescent="0.25">
      <c r="Z225" s="104" t="s">
        <v>44</v>
      </c>
      <c r="AA225" s="17" t="s">
        <v>15</v>
      </c>
      <c r="AB225" s="47" t="s">
        <v>42</v>
      </c>
      <c r="AC225" s="17" t="s">
        <v>19</v>
      </c>
      <c r="AD225" s="121" t="s">
        <v>33</v>
      </c>
      <c r="AE225" s="65">
        <f>(X13*LIMITAÇÃO!D7)+(APRESENTAÇÃO!X14*'LIMITAÇÃO DE CULTURAS'!D5)+(APRESENTAÇÃO!X15*'RISCOS COMPLEMENTARES'!D7)+(APRESENTAÇÃO!X16*'ÁREA ATINGIDA'!D7)+(APRESENTAÇÃO!X17*RECUPERAÇÃO!D5)</f>
        <v>0.48383303938859495</v>
      </c>
    </row>
    <row r="226" spans="26:31" x14ac:dyDescent="0.25">
      <c r="Z226" s="104" t="s">
        <v>44</v>
      </c>
      <c r="AA226" s="17" t="s">
        <v>15</v>
      </c>
      <c r="AB226" s="47" t="s">
        <v>42</v>
      </c>
      <c r="AC226" s="17" t="s">
        <v>19</v>
      </c>
      <c r="AD226" s="123" t="s">
        <v>43</v>
      </c>
      <c r="AE226" s="65">
        <f>(X13*LIMITAÇÃO!D7)+(APRESENTAÇÃO!X14*'LIMITAÇÃO DE CULTURAS'!D5)+(APRESENTAÇÃO!X15*'RISCOS COMPLEMENTARES'!D7)+(APRESENTAÇÃO!X16*'ÁREA ATINGIDA'!D7)+(APRESENTAÇÃO!X17*RECUPERAÇÃO!D6)</f>
        <v>0.46901822457378012</v>
      </c>
    </row>
    <row r="227" spans="26:31" x14ac:dyDescent="0.25">
      <c r="Z227" s="104" t="s">
        <v>44</v>
      </c>
      <c r="AA227" s="17" t="s">
        <v>15</v>
      </c>
      <c r="AB227" s="47" t="s">
        <v>42</v>
      </c>
      <c r="AC227" s="17" t="s">
        <v>19</v>
      </c>
      <c r="AD227" s="100" t="s">
        <v>34</v>
      </c>
      <c r="AE227" s="65">
        <f>(X13*LIMITAÇÃO!D7)+(APRESENTAÇÃO!X14*'LIMITAÇÃO DE CULTURAS'!D5)+(APRESENTAÇÃO!X15*'RISCOS COMPLEMENTARES'!D7)+(APRESENTAÇÃO!X16*'ÁREA ATINGIDA'!D7)+(APRESENTAÇÃO!X17*RECUPERAÇÃO!D7)</f>
        <v>0.45420340975896534</v>
      </c>
    </row>
    <row r="228" spans="26:31" x14ac:dyDescent="0.25">
      <c r="Z228" s="104" t="s">
        <v>44</v>
      </c>
      <c r="AA228" s="17" t="s">
        <v>16</v>
      </c>
      <c r="AB228" s="108" t="s">
        <v>39</v>
      </c>
      <c r="AC228" s="17" t="s">
        <v>18</v>
      </c>
      <c r="AD228" s="121" t="s">
        <v>33</v>
      </c>
      <c r="AE228" s="65">
        <f>(X13*LIMITAÇÃO!D7)+(APRESENTAÇÃO!X14*'LIMITAÇÃO DE CULTURAS'!D6)+(APRESENTAÇÃO!X15*'RISCOS COMPLEMENTARES'!D5)+(APRESENTAÇÃO!X16*'ÁREA ATINGIDA'!D5)+(APRESENTAÇÃO!X17*RECUPERAÇÃO!D5)</f>
        <v>0.63668430335097015</v>
      </c>
    </row>
    <row r="229" spans="26:31" x14ac:dyDescent="0.25">
      <c r="Z229" s="104" t="s">
        <v>44</v>
      </c>
      <c r="AA229" s="17" t="s">
        <v>16</v>
      </c>
      <c r="AB229" s="108" t="s">
        <v>39</v>
      </c>
      <c r="AC229" s="17" t="s">
        <v>18</v>
      </c>
      <c r="AD229" s="123" t="s">
        <v>43</v>
      </c>
      <c r="AE229" s="65">
        <f>(X13*LIMITAÇÃO!D7)+(APRESENTAÇÃO!X14*'LIMITAÇÃO DE CULTURAS'!D6)+(APRESENTAÇÃO!X15*'RISCOS COMPLEMENTARES'!D5)+(APRESENTAÇÃO!X16*'ÁREA ATINGIDA'!D5)+(APRESENTAÇÃO!X17*RECUPERAÇÃO!D6)</f>
        <v>0.62186948853615531</v>
      </c>
    </row>
    <row r="230" spans="26:31" x14ac:dyDescent="0.25">
      <c r="Z230" s="104" t="s">
        <v>44</v>
      </c>
      <c r="AA230" s="17" t="s">
        <v>16</v>
      </c>
      <c r="AB230" s="108" t="s">
        <v>39</v>
      </c>
      <c r="AC230" s="17" t="s">
        <v>18</v>
      </c>
      <c r="AD230" s="100" t="s">
        <v>34</v>
      </c>
      <c r="AE230" s="65">
        <f>(X13*LIMITAÇÃO!D7)+(APRESENTAÇÃO!X14*'LIMITAÇÃO DE CULTURAS'!D6)+(APRESENTAÇÃO!X15*'RISCOS COMPLEMENTARES'!D5)+(APRESENTAÇÃO!X16*'ÁREA ATINGIDA'!D5)+(APRESENTAÇÃO!X17*RECUPERAÇÃO!D7)</f>
        <v>0.60705467372134048</v>
      </c>
    </row>
    <row r="231" spans="26:31" x14ac:dyDescent="0.25">
      <c r="Z231" s="104" t="s">
        <v>44</v>
      </c>
      <c r="AA231" s="17" t="s">
        <v>16</v>
      </c>
      <c r="AB231" s="108" t="s">
        <v>39</v>
      </c>
      <c r="AC231" s="17" t="s">
        <v>26</v>
      </c>
      <c r="AD231" s="121" t="s">
        <v>33</v>
      </c>
      <c r="AE231" s="65">
        <f>(X13*LIMITAÇÃO!D7)+(APRESENTAÇÃO!X14*'LIMITAÇÃO DE CULTURAS'!D6)+(APRESENTAÇÃO!X15*'RISCOS COMPLEMENTARES'!D5)+(APRESENTAÇÃO!X16*'ÁREA ATINGIDA'!D6)+(APRESENTAÇÃO!X17*RECUPERAÇÃO!D5)</f>
        <v>0.57319223985890644</v>
      </c>
    </row>
    <row r="232" spans="26:31" x14ac:dyDescent="0.25">
      <c r="Z232" s="104" t="s">
        <v>44</v>
      </c>
      <c r="AA232" s="17" t="s">
        <v>16</v>
      </c>
      <c r="AB232" s="108" t="s">
        <v>39</v>
      </c>
      <c r="AC232" s="17" t="s">
        <v>26</v>
      </c>
      <c r="AD232" s="123" t="s">
        <v>43</v>
      </c>
      <c r="AE232" s="65">
        <f>(X13*LIMITAÇÃO!D7)+(APRESENTAÇÃO!X14*'LIMITAÇÃO DE CULTURAS'!D6)+(APRESENTAÇÃO!X15*'RISCOS COMPLEMENTARES'!D5)+(APRESENTAÇÃO!X16*'ÁREA ATINGIDA'!D6)+(APRESENTAÇÃO!X17*RECUPERAÇÃO!D6)</f>
        <v>0.55837742504409171</v>
      </c>
    </row>
    <row r="233" spans="26:31" x14ac:dyDescent="0.25">
      <c r="Z233" s="104" t="s">
        <v>44</v>
      </c>
      <c r="AA233" s="17" t="s">
        <v>16</v>
      </c>
      <c r="AB233" s="108" t="s">
        <v>39</v>
      </c>
      <c r="AC233" s="17" t="s">
        <v>26</v>
      </c>
      <c r="AD233" s="100" t="s">
        <v>34</v>
      </c>
      <c r="AE233" s="65">
        <f>(X13*LIMITAÇÃO!D7)+(APRESENTAÇÃO!X14*'LIMITAÇÃO DE CULTURAS'!D6)+(APRESENTAÇÃO!X15*'RISCOS COMPLEMENTARES'!D5)+(APRESENTAÇÃO!X16*'ÁREA ATINGIDA'!D6)+(APRESENTAÇÃO!X17*RECUPERAÇÃO!D7)</f>
        <v>0.54356261022927688</v>
      </c>
    </row>
    <row r="234" spans="26:31" x14ac:dyDescent="0.25">
      <c r="Z234" s="104" t="s">
        <v>44</v>
      </c>
      <c r="AA234" s="17" t="s">
        <v>16</v>
      </c>
      <c r="AB234" s="108" t="s">
        <v>39</v>
      </c>
      <c r="AC234" s="17" t="s">
        <v>19</v>
      </c>
      <c r="AD234" s="121" t="s">
        <v>33</v>
      </c>
      <c r="AE234" s="65">
        <f>(X13*LIMITAÇÃO!D7)+(APRESENTAÇÃO!X14*'LIMITAÇÃO DE CULTURAS'!D6)+(APRESENTAÇÃO!X15*'RISCOS COMPLEMENTARES'!D5)+(APRESENTAÇÃO!X16*'ÁREA ATINGIDA'!D7)+(APRESENTAÇÃO!X17*RECUPERAÇÃO!D5)</f>
        <v>0.5414462081128748</v>
      </c>
    </row>
    <row r="235" spans="26:31" x14ac:dyDescent="0.25">
      <c r="Z235" s="104" t="s">
        <v>44</v>
      </c>
      <c r="AA235" s="17" t="s">
        <v>16</v>
      </c>
      <c r="AB235" s="108" t="s">
        <v>39</v>
      </c>
      <c r="AC235" s="17" t="s">
        <v>19</v>
      </c>
      <c r="AD235" s="123" t="s">
        <v>43</v>
      </c>
      <c r="AE235" s="65">
        <f>(X13*LIMITAÇÃO!D7)+(APRESENTAÇÃO!X14*'LIMITAÇÃO DE CULTURAS'!D6)+(APRESENTAÇÃO!X15*'RISCOS COMPLEMENTARES'!D5)+(APRESENTAÇÃO!X16*'ÁREA ATINGIDA'!D7)+(APRESENTAÇÃO!X17*RECUPERAÇÃO!D6)</f>
        <v>0.52663139329806008</v>
      </c>
    </row>
    <row r="236" spans="26:31" x14ac:dyDescent="0.25">
      <c r="Z236" s="104" t="s">
        <v>44</v>
      </c>
      <c r="AA236" s="17" t="s">
        <v>16</v>
      </c>
      <c r="AB236" s="108" t="s">
        <v>39</v>
      </c>
      <c r="AC236" s="17" t="s">
        <v>19</v>
      </c>
      <c r="AD236" s="100" t="s">
        <v>34</v>
      </c>
      <c r="AE236" s="65">
        <f>(X13*LIMITAÇÃO!D7)+(APRESENTAÇÃO!X14*'LIMITAÇÃO DE CULTURAS'!D6)+(APRESENTAÇÃO!X15*'RISCOS COMPLEMENTARES'!D5)+(APRESENTAÇÃO!X16*'ÁREA ATINGIDA'!D7)+(APRESENTAÇÃO!X17*RECUPERAÇÃO!D7)</f>
        <v>0.51181657848324524</v>
      </c>
    </row>
    <row r="237" spans="26:31" x14ac:dyDescent="0.25">
      <c r="Z237" s="104" t="s">
        <v>44</v>
      </c>
      <c r="AA237" s="17" t="s">
        <v>16</v>
      </c>
      <c r="AB237" s="47" t="s">
        <v>40</v>
      </c>
      <c r="AC237" s="17" t="s">
        <v>18</v>
      </c>
      <c r="AD237" s="121" t="s">
        <v>33</v>
      </c>
      <c r="AE237" s="65">
        <f>(X13*LIMITAÇÃO!D7)+(APRESENTAÇÃO!X14*'LIMITAÇÃO DE CULTURAS'!D6)+(APRESENTAÇÃO!X15*'RISCOS COMPLEMENTARES'!D6)+(APRESENTAÇÃO!X16*'ÁREA ATINGIDA'!D5)+(APRESENTAÇÃO!X17*RECUPERAÇÃO!D5)</f>
        <v>0.52145796590241034</v>
      </c>
    </row>
    <row r="238" spans="26:31" x14ac:dyDescent="0.25">
      <c r="Z238" s="104" t="s">
        <v>44</v>
      </c>
      <c r="AA238" s="17" t="s">
        <v>16</v>
      </c>
      <c r="AB238" s="47" t="s">
        <v>40</v>
      </c>
      <c r="AC238" s="17" t="s">
        <v>18</v>
      </c>
      <c r="AD238" s="123" t="s">
        <v>43</v>
      </c>
      <c r="AE238" s="65">
        <f>(X13*LIMITAÇÃO!D7)+(APRESENTAÇÃO!X14*'LIMITAÇÃO DE CULTURAS'!D6)+(APRESENTAÇÃO!X15*'RISCOS COMPLEMENTARES'!D6)+(APRESENTAÇÃO!X16*'ÁREA ATINGIDA'!D5)+(APRESENTAÇÃO!X17*RECUPERAÇÃO!D6)</f>
        <v>0.5066431510875955</v>
      </c>
    </row>
    <row r="239" spans="26:31" x14ac:dyDescent="0.25">
      <c r="Z239" s="104" t="s">
        <v>44</v>
      </c>
      <c r="AA239" s="17" t="s">
        <v>16</v>
      </c>
      <c r="AB239" s="47" t="s">
        <v>40</v>
      </c>
      <c r="AC239" s="17" t="s">
        <v>18</v>
      </c>
      <c r="AD239" s="100" t="s">
        <v>34</v>
      </c>
      <c r="AE239" s="65">
        <f>(X13*LIMITAÇÃO!D7)+(APRESENTAÇÃO!X14*'LIMITAÇÃO DE CULTURAS'!D6)+(APRESENTAÇÃO!X15*'RISCOS COMPLEMENTARES'!D6)+(APRESENTAÇÃO!X16*'ÁREA ATINGIDA'!D5)+(APRESENTAÇÃO!X17*RECUPERAÇÃO!D7)</f>
        <v>0.49182833627278072</v>
      </c>
    </row>
    <row r="240" spans="26:31" x14ac:dyDescent="0.25">
      <c r="Z240" s="104" t="s">
        <v>44</v>
      </c>
      <c r="AA240" s="17" t="s">
        <v>16</v>
      </c>
      <c r="AB240" s="47" t="s">
        <v>40</v>
      </c>
      <c r="AC240" s="17" t="s">
        <v>26</v>
      </c>
      <c r="AD240" s="121" t="s">
        <v>33</v>
      </c>
      <c r="AE240" s="65">
        <f>(X13*LIMITAÇÃO!D7)+(APRESENTAÇÃO!X14*'LIMITAÇÃO DE CULTURAS'!D6)+(APRESENTAÇÃO!X15*'RISCOS COMPLEMENTARES'!D6)+(APRESENTAÇÃO!X16*'ÁREA ATINGIDA'!D6)+(APRESENTAÇÃO!X17*RECUPERAÇÃO!D5)</f>
        <v>0.45796590241034685</v>
      </c>
    </row>
    <row r="241" spans="26:31" x14ac:dyDescent="0.25">
      <c r="Z241" s="104" t="s">
        <v>44</v>
      </c>
      <c r="AA241" s="17" t="s">
        <v>16</v>
      </c>
      <c r="AB241" s="47" t="s">
        <v>40</v>
      </c>
      <c r="AC241" s="17" t="s">
        <v>26</v>
      </c>
      <c r="AD241" s="123" t="s">
        <v>43</v>
      </c>
      <c r="AE241" s="65">
        <f>(X13*LIMITAÇÃO!D7)+(APRESENTAÇÃO!X14*'LIMITAÇÃO DE CULTURAS'!D6)+(APRESENTAÇÃO!X15*'RISCOS COMPLEMENTARES'!D6)+(APRESENTAÇÃO!X16*'ÁREA ATINGIDA'!D6)+(APRESENTAÇÃO!X17*RECUPERAÇÃO!D6)</f>
        <v>0.44315108759553201</v>
      </c>
    </row>
    <row r="242" spans="26:31" x14ac:dyDescent="0.25">
      <c r="Z242" s="104" t="s">
        <v>44</v>
      </c>
      <c r="AA242" s="17" t="s">
        <v>16</v>
      </c>
      <c r="AB242" s="47" t="s">
        <v>40</v>
      </c>
      <c r="AC242" s="17" t="s">
        <v>26</v>
      </c>
      <c r="AD242" s="100" t="s">
        <v>34</v>
      </c>
      <c r="AE242" s="65">
        <f>(X13*LIMITAÇÃO!D7)+(APRESENTAÇÃO!X14*'LIMITAÇÃO DE CULTURAS'!D6)+(APRESENTAÇÃO!X15*'RISCOS COMPLEMENTARES'!D6)+(APRESENTAÇÃO!X16*'ÁREA ATINGIDA'!D6)+(APRESENTAÇÃO!X17*RECUPERAÇÃO!D7)</f>
        <v>0.42833627278071723</v>
      </c>
    </row>
    <row r="243" spans="26:31" x14ac:dyDescent="0.25">
      <c r="Z243" s="104" t="s">
        <v>44</v>
      </c>
      <c r="AA243" s="17" t="s">
        <v>16</v>
      </c>
      <c r="AB243" s="47" t="s">
        <v>40</v>
      </c>
      <c r="AC243" s="17" t="s">
        <v>19</v>
      </c>
      <c r="AD243" s="121" t="s">
        <v>33</v>
      </c>
      <c r="AE243" s="65">
        <f>(X13*LIMITAÇÃO!D7)+(APRESENTAÇÃO!X14*'LIMITAÇÃO DE CULTURAS'!D6)+(APRESENTAÇÃO!X15*'RISCOS COMPLEMENTARES'!D6)+(APRESENTAÇÃO!X16*'ÁREA ATINGIDA'!D7)+(APRESENTAÇÃO!X17*RECUPERAÇÃO!D5)</f>
        <v>0.4262198706643151</v>
      </c>
    </row>
    <row r="244" spans="26:31" x14ac:dyDescent="0.25">
      <c r="Z244" s="104" t="s">
        <v>44</v>
      </c>
      <c r="AA244" s="17" t="s">
        <v>16</v>
      </c>
      <c r="AB244" s="47" t="s">
        <v>40</v>
      </c>
      <c r="AC244" s="17" t="s">
        <v>19</v>
      </c>
      <c r="AD244" s="123" t="s">
        <v>43</v>
      </c>
      <c r="AE244" s="65">
        <f>(X13*LIMITAÇÃO!D7)+(APRESENTAÇÃO!X14*'LIMITAÇÃO DE CULTURAS'!D6)+(APRESENTAÇÃO!X15*'RISCOS COMPLEMENTARES'!D6)+(APRESENTAÇÃO!X16*'ÁREA ATINGIDA'!D7)+(APRESENTAÇÃO!X17*RECUPERAÇÃO!D6)</f>
        <v>0.41140505584950027</v>
      </c>
    </row>
    <row r="245" spans="26:31" x14ac:dyDescent="0.25">
      <c r="Z245" s="104" t="s">
        <v>44</v>
      </c>
      <c r="AA245" s="17" t="s">
        <v>16</v>
      </c>
      <c r="AB245" s="47" t="s">
        <v>40</v>
      </c>
      <c r="AC245" s="17" t="s">
        <v>19</v>
      </c>
      <c r="AD245" s="100" t="s">
        <v>34</v>
      </c>
      <c r="AE245" s="65">
        <f>(X13*LIMITAÇÃO!D7)+(APRESENTAÇÃO!X14*'LIMITAÇÃO DE CULTURAS'!D6)+(APRESENTAÇÃO!X15*'RISCOS COMPLEMENTARES'!D6)+(APRESENTAÇÃO!X16*'ÁREA ATINGIDA'!D7)+(APRESENTAÇÃO!X17*RECUPERAÇÃO!D7)</f>
        <v>0.39659024103468549</v>
      </c>
    </row>
    <row r="246" spans="26:31" x14ac:dyDescent="0.25">
      <c r="Z246" s="104" t="s">
        <v>44</v>
      </c>
      <c r="AA246" s="17" t="s">
        <v>16</v>
      </c>
      <c r="AB246" s="47" t="s">
        <v>42</v>
      </c>
      <c r="AC246" s="17" t="s">
        <v>18</v>
      </c>
      <c r="AD246" s="121" t="s">
        <v>33</v>
      </c>
      <c r="AE246" s="65">
        <f>(X13*LIMITAÇÃO!D7)+(APRESENTAÇÃO!X14*'LIMITAÇÃO DE CULTURAS'!D6)+(APRESENTAÇÃO!X15*'RISCOS COMPLEMENTARES'!D7)+(APRESENTAÇÃO!X16*'ÁREA ATINGIDA'!D5)+(APRESENTAÇÃO!X17*RECUPERAÇÃO!D5)</f>
        <v>0.40623162845385064</v>
      </c>
    </row>
    <row r="247" spans="26:31" x14ac:dyDescent="0.25">
      <c r="Z247" s="104" t="s">
        <v>44</v>
      </c>
      <c r="AA247" s="17" t="s">
        <v>16</v>
      </c>
      <c r="AB247" s="47" t="s">
        <v>42</v>
      </c>
      <c r="AC247" s="17" t="s">
        <v>18</v>
      </c>
      <c r="AD247" s="123" t="s">
        <v>43</v>
      </c>
      <c r="AE247" s="65">
        <f>(X13*LIMITAÇÃO!D7)+(APRESENTAÇÃO!X14*'LIMITAÇÃO DE CULTURAS'!D6)+(APRESENTAÇÃO!X15*'RISCOS COMPLEMENTARES'!D7)+(APRESENTAÇÃO!X16*'ÁREA ATINGIDA'!D5)+(APRESENTAÇÃO!X17*RECUPERAÇÃO!D6)</f>
        <v>0.3914168136390358</v>
      </c>
    </row>
    <row r="248" spans="26:31" x14ac:dyDescent="0.25">
      <c r="Z248" s="104" t="s">
        <v>44</v>
      </c>
      <c r="AA248" s="17" t="s">
        <v>16</v>
      </c>
      <c r="AB248" s="47" t="s">
        <v>42</v>
      </c>
      <c r="AC248" s="17" t="s">
        <v>18</v>
      </c>
      <c r="AD248" s="100" t="s">
        <v>34</v>
      </c>
      <c r="AE248" s="65">
        <f>(X13*LIMITAÇÃO!D7)+(APRESENTAÇÃO!X14*'LIMITAÇÃO DE CULTURAS'!D6)+(APRESENTAÇÃO!X15*'RISCOS COMPLEMENTARES'!D7)+(APRESENTAÇÃO!X16*'ÁREA ATINGIDA'!D5)+(APRESENTAÇÃO!X17*RECUPERAÇÃO!D7)</f>
        <v>0.37660199882422102</v>
      </c>
    </row>
    <row r="249" spans="26:31" x14ac:dyDescent="0.25">
      <c r="Z249" s="104" t="s">
        <v>44</v>
      </c>
      <c r="AA249" s="17" t="s">
        <v>16</v>
      </c>
      <c r="AB249" s="47" t="s">
        <v>42</v>
      </c>
      <c r="AC249" s="17" t="s">
        <v>26</v>
      </c>
      <c r="AD249" s="121" t="s">
        <v>33</v>
      </c>
      <c r="AE249" s="65">
        <f>(X13*LIMITAÇÃO!D7)+(APRESENTAÇÃO!X14*'LIMITAÇÃO DE CULTURAS'!D6)+(APRESENTAÇÃO!X15*'RISCOS COMPLEMENTARES'!D7)+(APRESENTAÇÃO!X16*'ÁREA ATINGIDA'!D6)+(APRESENTAÇÃO!X17*RECUPERAÇÃO!D5)</f>
        <v>0.34273956496178715</v>
      </c>
    </row>
    <row r="250" spans="26:31" x14ac:dyDescent="0.25">
      <c r="Z250" s="104" t="s">
        <v>44</v>
      </c>
      <c r="AA250" s="17" t="s">
        <v>16</v>
      </c>
      <c r="AB250" s="47" t="s">
        <v>42</v>
      </c>
      <c r="AC250" s="17" t="s">
        <v>26</v>
      </c>
      <c r="AD250" s="123" t="s">
        <v>43</v>
      </c>
      <c r="AE250" s="65">
        <f>(X13*LIMITAÇÃO!D7)+(APRESENTAÇÃO!X14*'LIMITAÇÃO DE CULTURAS'!D6)+(APRESENTAÇÃO!X15*'RISCOS COMPLEMENTARES'!D7)+(APRESENTAÇÃO!X16*'ÁREA ATINGIDA'!D6)+(APRESENTAÇÃO!X17*RECUPERAÇÃO!D6)</f>
        <v>0.32792475014697231</v>
      </c>
    </row>
    <row r="251" spans="26:31" x14ac:dyDescent="0.25">
      <c r="Z251" s="104" t="s">
        <v>44</v>
      </c>
      <c r="AA251" s="17" t="s">
        <v>16</v>
      </c>
      <c r="AB251" s="47" t="s">
        <v>42</v>
      </c>
      <c r="AC251" s="17" t="s">
        <v>26</v>
      </c>
      <c r="AD251" s="100" t="s">
        <v>34</v>
      </c>
      <c r="AE251" s="65">
        <f>(X13*LIMITAÇÃO!D7)+(APRESENTAÇÃO!X14*'LIMITAÇÃO DE CULTURAS'!D6)+(APRESENTAÇÃO!X15*'RISCOS COMPLEMENTARES'!D7)+(APRESENTAÇÃO!X16*'ÁREA ATINGIDA'!D6)+(APRESENTAÇÃO!X17*RECUPERAÇÃO!D7)</f>
        <v>0.31310993533215753</v>
      </c>
    </row>
    <row r="252" spans="26:31" x14ac:dyDescent="0.25">
      <c r="Z252" s="104" t="s">
        <v>44</v>
      </c>
      <c r="AA252" s="17" t="s">
        <v>16</v>
      </c>
      <c r="AB252" s="47" t="s">
        <v>42</v>
      </c>
      <c r="AC252" s="17" t="s">
        <v>19</v>
      </c>
      <c r="AD252" s="121" t="s">
        <v>33</v>
      </c>
      <c r="AE252" s="65">
        <f>(X13*LIMITAÇÃO!D7)+(APRESENTAÇÃO!X14*'LIMITAÇÃO DE CULTURAS'!D6)+(APRESENTAÇÃO!X15*'RISCOS COMPLEMENTARES'!D7)+(APRESENTAÇÃO!X16*'ÁREA ATINGIDA'!D7)+(APRESENTAÇÃO!X17*RECUPERAÇÃO!D5)</f>
        <v>0.3109935332157554</v>
      </c>
    </row>
    <row r="253" spans="26:31" x14ac:dyDescent="0.25">
      <c r="Z253" s="104" t="s">
        <v>44</v>
      </c>
      <c r="AA253" s="17" t="s">
        <v>16</v>
      </c>
      <c r="AB253" s="47" t="s">
        <v>42</v>
      </c>
      <c r="AC253" s="17" t="s">
        <v>19</v>
      </c>
      <c r="AD253" s="123" t="s">
        <v>43</v>
      </c>
      <c r="AE253" s="65">
        <f>(X13*LIMITAÇÃO!D7)+(APRESENTAÇÃO!X14*'LIMITAÇÃO DE CULTURAS'!D6)+(APRESENTAÇÃO!X15*'RISCOS COMPLEMENTARES'!D7)+(APRESENTAÇÃO!X16*'ÁREA ATINGIDA'!D7)+(APRESENTAÇÃO!X17*RECUPERAÇÃO!D6)</f>
        <v>0.29617871840094057</v>
      </c>
    </row>
    <row r="254" spans="26:31" x14ac:dyDescent="0.25">
      <c r="Z254" s="104" t="s">
        <v>44</v>
      </c>
      <c r="AA254" s="17" t="s">
        <v>16</v>
      </c>
      <c r="AB254" s="47" t="s">
        <v>42</v>
      </c>
      <c r="AC254" s="17" t="s">
        <v>19</v>
      </c>
      <c r="AD254" s="100" t="s">
        <v>34</v>
      </c>
      <c r="AE254" s="65">
        <f>(X13*LIMITAÇÃO!D7)+(APRESENTAÇÃO!X14*'LIMITAÇÃO DE CULTURAS'!D6)+(APRESENTAÇÃO!X15*'RISCOS COMPLEMENTARES'!D7)+(APRESENTAÇÃO!X16*'ÁREA ATINGIDA'!D7)+(APRESENTAÇÃO!X17*RECUPERAÇÃO!D7)</f>
        <v>0.28136390358612579</v>
      </c>
    </row>
    <row r="255" spans="26:31" x14ac:dyDescent="0.25">
      <c r="Z255" s="104" t="s">
        <v>44</v>
      </c>
      <c r="AA255" s="17" t="s">
        <v>17</v>
      </c>
      <c r="AB255" s="108" t="s">
        <v>39</v>
      </c>
      <c r="AC255" s="17" t="s">
        <v>18</v>
      </c>
      <c r="AD255" s="121" t="s">
        <v>33</v>
      </c>
      <c r="AE255" s="65">
        <f>(X13*LIMITAÇÃO!D7)+(APRESENTAÇÃO!X14*'LIMITAÇÃO DE CULTURAS'!D7)+(APRESENTAÇÃO!X15*'RISCOS COMPLEMENTARES'!D5)+(APRESENTAÇÃO!X16*'ÁREA ATINGIDA'!D5)+(APRESENTAÇÃO!X17*RECUPERAÇÃO!D5)</f>
        <v>0.57907113462669035</v>
      </c>
    </row>
    <row r="256" spans="26:31" x14ac:dyDescent="0.25">
      <c r="Z256" s="104" t="s">
        <v>44</v>
      </c>
      <c r="AA256" s="17" t="s">
        <v>17</v>
      </c>
      <c r="AB256" s="108" t="s">
        <v>39</v>
      </c>
      <c r="AC256" s="17" t="s">
        <v>18</v>
      </c>
      <c r="AD256" s="123" t="s">
        <v>43</v>
      </c>
      <c r="AE256" s="65">
        <f>(X13*LIMITAÇÃO!D7)+(APRESENTAÇÃO!X14*'LIMITAÇÃO DE CULTURAS'!D7)+(APRESENTAÇÃO!X15*'RISCOS COMPLEMENTARES'!D5)+(APRESENTAÇÃO!X16*'ÁREA ATINGIDA'!D5)+(APRESENTAÇÃO!X17*RECUPERAÇÃO!D6)</f>
        <v>0.56425631981187552</v>
      </c>
    </row>
    <row r="257" spans="26:31" x14ac:dyDescent="0.25">
      <c r="Z257" s="104" t="s">
        <v>44</v>
      </c>
      <c r="AA257" s="17" t="s">
        <v>17</v>
      </c>
      <c r="AB257" s="108" t="s">
        <v>39</v>
      </c>
      <c r="AC257" s="17" t="s">
        <v>18</v>
      </c>
      <c r="AD257" s="100" t="s">
        <v>34</v>
      </c>
      <c r="AE257" s="65">
        <f>(X13*LIMITAÇÃO!D7)+(APRESENTAÇÃO!X14*'LIMITAÇÃO DE CULTURAS'!D7)+(APRESENTAÇÃO!X15*'RISCOS COMPLEMENTARES'!D5)+(APRESENTAÇÃO!X16*'ÁREA ATINGIDA'!D5)+(APRESENTAÇÃO!X17*RECUPERAÇÃO!D7)</f>
        <v>0.54944150499706068</v>
      </c>
    </row>
    <row r="258" spans="26:31" x14ac:dyDescent="0.25">
      <c r="Z258" s="104" t="s">
        <v>44</v>
      </c>
      <c r="AA258" s="17" t="s">
        <v>17</v>
      </c>
      <c r="AB258" s="108" t="s">
        <v>39</v>
      </c>
      <c r="AC258" s="17" t="s">
        <v>26</v>
      </c>
      <c r="AD258" s="121" t="s">
        <v>33</v>
      </c>
      <c r="AE258" s="65">
        <f>(X13*LIMITAÇÃO!D7)+(APRESENTAÇÃO!X14*'LIMITAÇÃO DE CULTURAS'!D7)+(APRESENTAÇÃO!X15*'RISCOS COMPLEMENTARES'!D5)+(APRESENTAÇÃO!X16*'ÁREA ATINGIDA'!D6)+(APRESENTAÇÃO!X17*RECUPERAÇÃO!D5)</f>
        <v>0.51557907113462675</v>
      </c>
    </row>
    <row r="259" spans="26:31" x14ac:dyDescent="0.25">
      <c r="Z259" s="104" t="s">
        <v>44</v>
      </c>
      <c r="AA259" s="17" t="s">
        <v>17</v>
      </c>
      <c r="AB259" s="108" t="s">
        <v>39</v>
      </c>
      <c r="AC259" s="17" t="s">
        <v>26</v>
      </c>
      <c r="AD259" s="123" t="s">
        <v>43</v>
      </c>
      <c r="AE259" s="65">
        <f>(X13*LIMITAÇÃO!D7)+(APRESENTAÇÃO!X14*'LIMITAÇÃO DE CULTURAS'!D7)+(APRESENTAÇÃO!X15*'RISCOS COMPLEMENTARES'!D5)+(APRESENTAÇÃO!X16*'ÁREA ATINGIDA'!D6)+(APRESENTAÇÃO!X17*RECUPERAÇÃO!D6)</f>
        <v>0.50076425631981192</v>
      </c>
    </row>
    <row r="260" spans="26:31" x14ac:dyDescent="0.25">
      <c r="Z260" s="104" t="s">
        <v>44</v>
      </c>
      <c r="AA260" s="17" t="s">
        <v>17</v>
      </c>
      <c r="AB260" s="108" t="s">
        <v>39</v>
      </c>
      <c r="AC260" s="17" t="s">
        <v>26</v>
      </c>
      <c r="AD260" s="100" t="s">
        <v>34</v>
      </c>
      <c r="AE260" s="65">
        <f>(X13*LIMITAÇÃO!D7)+(APRESENTAÇÃO!X14*'LIMITAÇÃO DE CULTURAS'!D7)+(APRESENTAÇÃO!X15*'RISCOS COMPLEMENTARES'!D5)+(APRESENTAÇÃO!X16*'ÁREA ATINGIDA'!D6)+(APRESENTAÇÃO!X17*RECUPERAÇÃO!D7)</f>
        <v>0.48594944150499714</v>
      </c>
    </row>
    <row r="261" spans="26:31" x14ac:dyDescent="0.25">
      <c r="Z261" s="104" t="s">
        <v>44</v>
      </c>
      <c r="AA261" s="17" t="s">
        <v>17</v>
      </c>
      <c r="AB261" s="108" t="s">
        <v>39</v>
      </c>
      <c r="AC261" s="17" t="s">
        <v>19</v>
      </c>
      <c r="AD261" s="121" t="s">
        <v>33</v>
      </c>
      <c r="AE261" s="65">
        <f>(X13*LIMITAÇÃO!D7)+(APRESENTAÇÃO!X14*'LIMITAÇÃO DE CULTURAS'!D7)+(APRESENTAÇÃO!X15*'RISCOS COMPLEMENTARES'!D5)+(APRESENTAÇÃO!X16*'ÁREA ATINGIDA'!D7)+(APRESENTAÇÃO!X17*RECUPERAÇÃO!D5)</f>
        <v>0.48383303938859501</v>
      </c>
    </row>
    <row r="262" spans="26:31" x14ac:dyDescent="0.25">
      <c r="Z262" s="104" t="s">
        <v>44</v>
      </c>
      <c r="AA262" s="17" t="s">
        <v>17</v>
      </c>
      <c r="AB262" s="108" t="s">
        <v>39</v>
      </c>
      <c r="AC262" s="17" t="s">
        <v>19</v>
      </c>
      <c r="AD262" s="123" t="s">
        <v>43</v>
      </c>
      <c r="AE262" s="65">
        <f>(X13*LIMITAÇÃO!D7)+(APRESENTAÇÃO!X14*'LIMITAÇÃO DE CULTURAS'!D7)+(APRESENTAÇÃO!X15*'RISCOS COMPLEMENTARES'!D5)+(APRESENTAÇÃO!X16*'ÁREA ATINGIDA'!D7)+(APRESENTAÇÃO!X17*RECUPERAÇÃO!D6)</f>
        <v>0.46901822457378017</v>
      </c>
    </row>
    <row r="263" spans="26:31" x14ac:dyDescent="0.25">
      <c r="Z263" s="104" t="s">
        <v>44</v>
      </c>
      <c r="AA263" s="17" t="s">
        <v>17</v>
      </c>
      <c r="AB263" s="108" t="s">
        <v>39</v>
      </c>
      <c r="AC263" s="17" t="s">
        <v>19</v>
      </c>
      <c r="AD263" s="100" t="s">
        <v>34</v>
      </c>
      <c r="AE263" s="65">
        <f>(X13*LIMITAÇÃO!D7)+(APRESENTAÇÃO!X14*'LIMITAÇÃO DE CULTURAS'!D7)+(APRESENTAÇÃO!X15*'RISCOS COMPLEMENTARES'!D5)+(APRESENTAÇÃO!X16*'ÁREA ATINGIDA'!D7)+(APRESENTAÇÃO!X17*RECUPERAÇÃO!D7)</f>
        <v>0.45420340975896539</v>
      </c>
    </row>
    <row r="264" spans="26:31" x14ac:dyDescent="0.25">
      <c r="Z264" s="104" t="s">
        <v>44</v>
      </c>
      <c r="AA264" s="17" t="s">
        <v>17</v>
      </c>
      <c r="AB264" s="47" t="s">
        <v>40</v>
      </c>
      <c r="AC264" s="17" t="s">
        <v>18</v>
      </c>
      <c r="AD264" s="121" t="s">
        <v>33</v>
      </c>
      <c r="AE264" s="65">
        <f>(X13*LIMITAÇÃO!D7)+(APRESENTAÇÃO!X14*'LIMITAÇÃO DE CULTURAS'!D7)+(APRESENTAÇÃO!X15*'RISCOS COMPLEMENTARES'!D6)+(APRESENTAÇÃO!X16*'ÁREA ATINGIDA'!D5)+(APRESENTAÇÃO!X17*RECUPERAÇÃO!D5)</f>
        <v>0.46384479717813054</v>
      </c>
    </row>
    <row r="265" spans="26:31" x14ac:dyDescent="0.25">
      <c r="Z265" s="104" t="s">
        <v>44</v>
      </c>
      <c r="AA265" s="17" t="s">
        <v>17</v>
      </c>
      <c r="AB265" s="47" t="s">
        <v>40</v>
      </c>
      <c r="AC265" s="17" t="s">
        <v>18</v>
      </c>
      <c r="AD265" s="123" t="s">
        <v>43</v>
      </c>
      <c r="AE265" s="65">
        <f>(X13*LIMITAÇÃO!D7)+(APRESENTAÇÃO!X14*'LIMITAÇÃO DE CULTURAS'!D7)+(APRESENTAÇÃO!X15*'RISCOS COMPLEMENTARES'!D6)+(APRESENTAÇÃO!X16*'ÁREA ATINGIDA'!D5)+(APRESENTAÇÃO!X17*RECUPERAÇÃO!D6)</f>
        <v>0.44902998236331571</v>
      </c>
    </row>
    <row r="266" spans="26:31" x14ac:dyDescent="0.25">
      <c r="Z266" s="104" t="s">
        <v>44</v>
      </c>
      <c r="AA266" s="17" t="s">
        <v>17</v>
      </c>
      <c r="AB266" s="47" t="s">
        <v>40</v>
      </c>
      <c r="AC266" s="17" t="s">
        <v>18</v>
      </c>
      <c r="AD266" s="100" t="s">
        <v>34</v>
      </c>
      <c r="AE266" s="65">
        <f>(X13*LIMITAÇÃO!D7)+(APRESENTAÇÃO!X14*'LIMITAÇÃO DE CULTURAS'!D7)+(APRESENTAÇÃO!X15*'RISCOS COMPLEMENTARES'!D6)+(APRESENTAÇÃO!X16*'ÁREA ATINGIDA'!D5)+(APRESENTAÇÃO!X17*RECUPERAÇÃO!D7)</f>
        <v>0.43421516754850092</v>
      </c>
    </row>
    <row r="267" spans="26:31" x14ac:dyDescent="0.25">
      <c r="Z267" s="104" t="s">
        <v>44</v>
      </c>
      <c r="AA267" s="17" t="s">
        <v>17</v>
      </c>
      <c r="AB267" s="47" t="s">
        <v>40</v>
      </c>
      <c r="AC267" s="17" t="s">
        <v>26</v>
      </c>
      <c r="AD267" s="121" t="s">
        <v>33</v>
      </c>
      <c r="AE267" s="65">
        <f>(X13*LIMITAÇÃO!D7)+(APRESENTAÇÃO!X14*'LIMITAÇÃO DE CULTURAS'!D7)+(APRESENTAÇÃO!X15*'RISCOS COMPLEMENTARES'!D6)+(APRESENTAÇÃO!X16*'ÁREA ATINGIDA'!D6)+(APRESENTAÇÃO!X17*RECUPERAÇÃO!D5)</f>
        <v>0.40035273368606705</v>
      </c>
    </row>
    <row r="268" spans="26:31" x14ac:dyDescent="0.25">
      <c r="Z268" s="104" t="s">
        <v>44</v>
      </c>
      <c r="AA268" s="17" t="s">
        <v>17</v>
      </c>
      <c r="AB268" s="47" t="s">
        <v>40</v>
      </c>
      <c r="AC268" s="17" t="s">
        <v>26</v>
      </c>
      <c r="AD268" s="123" t="s">
        <v>43</v>
      </c>
      <c r="AE268" s="65">
        <f>(X13*LIMITAÇÃO!D7)+(APRESENTAÇÃO!X14*'LIMITAÇÃO DE CULTURAS'!D7)+(APRESENTAÇÃO!X15*'RISCOS COMPLEMENTARES'!D6)+(APRESENTAÇÃO!X16*'ÁREA ATINGIDA'!D6)+(APRESENTAÇÃO!X17*RECUPERAÇÃO!D6)</f>
        <v>0.38553791887125222</v>
      </c>
    </row>
    <row r="269" spans="26:31" x14ac:dyDescent="0.25">
      <c r="Z269" s="104" t="s">
        <v>44</v>
      </c>
      <c r="AA269" s="17" t="s">
        <v>17</v>
      </c>
      <c r="AB269" s="47" t="s">
        <v>40</v>
      </c>
      <c r="AC269" s="17" t="s">
        <v>26</v>
      </c>
      <c r="AD269" s="100" t="s">
        <v>34</v>
      </c>
      <c r="AE269" s="65">
        <f>(X13*LIMITAÇÃO!D7)+(APRESENTAÇÃO!X14*'LIMITAÇÃO DE CULTURAS'!D7)+(APRESENTAÇÃO!X15*'RISCOS COMPLEMENTARES'!D6)+(APRESENTAÇÃO!X16*'ÁREA ATINGIDA'!D6)+(APRESENTAÇÃO!X17*RECUPERAÇÃO!D7)</f>
        <v>0.37072310405643744</v>
      </c>
    </row>
    <row r="270" spans="26:31" x14ac:dyDescent="0.25">
      <c r="Z270" s="104" t="s">
        <v>44</v>
      </c>
      <c r="AA270" s="17" t="s">
        <v>17</v>
      </c>
      <c r="AB270" s="47" t="s">
        <v>40</v>
      </c>
      <c r="AC270" s="17" t="s">
        <v>19</v>
      </c>
      <c r="AD270" s="121" t="s">
        <v>33</v>
      </c>
      <c r="AE270" s="65">
        <f>(X13*LIMITAÇÃO!D7)+(APRESENTAÇÃO!X14*'LIMITAÇÃO DE CULTURAS'!D7)+(APRESENTAÇÃO!X15*'RISCOS COMPLEMENTARES'!D6)+(APRESENTAÇÃO!X16*'ÁREA ATINGIDA'!D7)+(APRESENTAÇÃO!X17*RECUPERAÇÃO!D5)</f>
        <v>0.36860670194003531</v>
      </c>
    </row>
    <row r="271" spans="26:31" x14ac:dyDescent="0.25">
      <c r="Z271" s="104" t="s">
        <v>44</v>
      </c>
      <c r="AA271" s="17" t="s">
        <v>17</v>
      </c>
      <c r="AB271" s="47" t="s">
        <v>40</v>
      </c>
      <c r="AC271" s="17" t="s">
        <v>19</v>
      </c>
      <c r="AD271" s="123" t="s">
        <v>43</v>
      </c>
      <c r="AE271" s="65">
        <f>(X13*LIMITAÇÃO!D7)+(APRESENTAÇÃO!X14*'LIMITAÇÃO DE CULTURAS'!D7)+(APRESENTAÇÃO!X15*'RISCOS COMPLEMENTARES'!D6)+(APRESENTAÇÃO!X16*'ÁREA ATINGIDA'!D7)+(APRESENTAÇÃO!X17*RECUPERAÇÃO!D6)</f>
        <v>0.35379188712522047</v>
      </c>
    </row>
    <row r="272" spans="26:31" x14ac:dyDescent="0.25">
      <c r="Z272" s="104" t="s">
        <v>44</v>
      </c>
      <c r="AA272" s="17" t="s">
        <v>17</v>
      </c>
      <c r="AB272" s="47" t="s">
        <v>40</v>
      </c>
      <c r="AC272" s="17" t="s">
        <v>19</v>
      </c>
      <c r="AD272" s="100" t="s">
        <v>34</v>
      </c>
      <c r="AE272" s="65">
        <f>(X13*LIMITAÇÃO!D7)+(APRESENTAÇÃO!X14*'LIMITAÇÃO DE CULTURAS'!D7)+(APRESENTAÇÃO!X15*'RISCOS COMPLEMENTARES'!D6)+(APRESENTAÇÃO!X16*'ÁREA ATINGIDA'!D7)+(APRESENTAÇÃO!X17*RECUPERAÇÃO!D7)</f>
        <v>0.33897707231040569</v>
      </c>
    </row>
    <row r="273" spans="26:31" x14ac:dyDescent="0.25">
      <c r="Z273" s="104" t="s">
        <v>44</v>
      </c>
      <c r="AA273" s="17" t="s">
        <v>17</v>
      </c>
      <c r="AB273" s="47" t="s">
        <v>42</v>
      </c>
      <c r="AC273" s="17" t="s">
        <v>18</v>
      </c>
      <c r="AD273" s="121" t="s">
        <v>33</v>
      </c>
      <c r="AE273" s="65">
        <f>(X13*LIMITAÇÃO!D7)+(APRESENTAÇÃO!X14*'LIMITAÇÃO DE CULTURAS'!D7)+(APRESENTAÇÃO!X15*'RISCOS COMPLEMENTARES'!D7)+(APRESENTAÇÃO!X16*'ÁREA ATINGIDA'!D5)+(APRESENTAÇÃO!X17*RECUPERAÇÃO!D5)</f>
        <v>0.34861845972957084</v>
      </c>
    </row>
    <row r="274" spans="26:31" x14ac:dyDescent="0.25">
      <c r="Z274" s="104" t="s">
        <v>44</v>
      </c>
      <c r="AA274" s="17" t="s">
        <v>17</v>
      </c>
      <c r="AB274" s="47" t="s">
        <v>42</v>
      </c>
      <c r="AC274" s="17" t="s">
        <v>18</v>
      </c>
      <c r="AD274" s="123" t="s">
        <v>43</v>
      </c>
      <c r="AE274" s="65">
        <f>(X13*LIMITAÇÃO!D7)+(APRESENTAÇÃO!X14*'LIMITAÇÃO DE CULTURAS'!D7)+(APRESENTAÇÃO!X15*'RISCOS COMPLEMENTARES'!D7)+(APRESENTAÇÃO!X16*'ÁREA ATINGIDA'!D5)+(APRESENTAÇÃO!X17*RECUPERAÇÃO!D6)</f>
        <v>0.333803644914756</v>
      </c>
    </row>
    <row r="275" spans="26:31" x14ac:dyDescent="0.25">
      <c r="Z275" s="104" t="s">
        <v>44</v>
      </c>
      <c r="AA275" s="17" t="s">
        <v>17</v>
      </c>
      <c r="AB275" s="47" t="s">
        <v>42</v>
      </c>
      <c r="AC275" s="17" t="s">
        <v>18</v>
      </c>
      <c r="AD275" s="100" t="s">
        <v>34</v>
      </c>
      <c r="AE275" s="65">
        <f>(X13*LIMITAÇÃO!D7)+(APRESENTAÇÃO!X14*'LIMITAÇÃO DE CULTURAS'!D7)+(APRESENTAÇÃO!X15*'RISCOS COMPLEMENTARES'!D7)+(APRESENTAÇÃO!X16*'ÁREA ATINGIDA'!D5)+(APRESENTAÇÃO!X17*RECUPERAÇÃO!D7)</f>
        <v>0.31898883009994122</v>
      </c>
    </row>
    <row r="276" spans="26:31" x14ac:dyDescent="0.25">
      <c r="Z276" s="104" t="s">
        <v>44</v>
      </c>
      <c r="AA276" s="17" t="s">
        <v>17</v>
      </c>
      <c r="AB276" s="47" t="s">
        <v>42</v>
      </c>
      <c r="AC276" s="17" t="s">
        <v>26</v>
      </c>
      <c r="AD276" s="121" t="s">
        <v>33</v>
      </c>
      <c r="AE276" s="65">
        <f>(X13*LIMITAÇÃO!D7)+(APRESENTAÇÃO!X14*'LIMITAÇÃO DE CULTURAS'!D7)+(APRESENTAÇÃO!X15*'RISCOS COMPLEMENTARES'!D7)+(APRESENTAÇÃO!X16*'ÁREA ATINGIDA'!D6)+(APRESENTAÇÃO!X17*RECUPERAÇÃO!D5)</f>
        <v>0.28512639623750735</v>
      </c>
    </row>
    <row r="277" spans="26:31" x14ac:dyDescent="0.25">
      <c r="Z277" s="104" t="s">
        <v>44</v>
      </c>
      <c r="AA277" s="17" t="s">
        <v>17</v>
      </c>
      <c r="AB277" s="47" t="s">
        <v>42</v>
      </c>
      <c r="AC277" s="17" t="s">
        <v>26</v>
      </c>
      <c r="AD277" s="123" t="s">
        <v>43</v>
      </c>
      <c r="AE277" s="65">
        <f>(X13*LIMITAÇÃO!D7)+(APRESENTAÇÃO!X14*'LIMITAÇÃO DE CULTURAS'!D7)+(APRESENTAÇÃO!X15*'RISCOS COMPLEMENTARES'!D7)+(APRESENTAÇÃO!X16*'ÁREA ATINGIDA'!D6)+(APRESENTAÇÃO!X17*RECUPERAÇÃO!D6)</f>
        <v>0.27031158142269252</v>
      </c>
    </row>
    <row r="278" spans="26:31" x14ac:dyDescent="0.25">
      <c r="Z278" s="104" t="s">
        <v>44</v>
      </c>
      <c r="AA278" s="17" t="s">
        <v>17</v>
      </c>
      <c r="AB278" s="47" t="s">
        <v>42</v>
      </c>
      <c r="AC278" s="17" t="s">
        <v>26</v>
      </c>
      <c r="AD278" s="100" t="s">
        <v>34</v>
      </c>
      <c r="AE278" s="65">
        <f>(X13*LIMITAÇÃO!D7)+(APRESENTAÇÃO!X14*'LIMITAÇÃO DE CULTURAS'!D7)+(APRESENTAÇÃO!X15*'RISCOS COMPLEMENTARES'!D7)+(APRESENTAÇÃO!X16*'ÁREA ATINGIDA'!D6)+(APRESENTAÇÃO!X17*RECUPERAÇÃO!D7)</f>
        <v>0.25549676660787773</v>
      </c>
    </row>
    <row r="279" spans="26:31" x14ac:dyDescent="0.25">
      <c r="Z279" s="104" t="s">
        <v>44</v>
      </c>
      <c r="AA279" s="17" t="s">
        <v>17</v>
      </c>
      <c r="AB279" s="47" t="s">
        <v>42</v>
      </c>
      <c r="AC279" s="17" t="s">
        <v>19</v>
      </c>
      <c r="AD279" s="121" t="s">
        <v>33</v>
      </c>
      <c r="AE279" s="65">
        <f>(X13*LIMITAÇÃO!D7)+(APRESENTAÇÃO!X14*'LIMITAÇÃO DE CULTURAS'!D7)+(APRESENTAÇÃO!X15*'RISCOS COMPLEMENTARES'!D7)+(APRESENTAÇÃO!X16*'ÁREA ATINGIDA'!D7)+(APRESENTAÇÃO!X17*RECUPERAÇÃO!D5)</f>
        <v>0.25338036449147561</v>
      </c>
    </row>
    <row r="280" spans="26:31" x14ac:dyDescent="0.25">
      <c r="Z280" s="105" t="s">
        <v>44</v>
      </c>
      <c r="AA280" s="17" t="s">
        <v>17</v>
      </c>
      <c r="AB280" s="61" t="s">
        <v>42</v>
      </c>
      <c r="AC280" s="17" t="s">
        <v>19</v>
      </c>
      <c r="AD280" s="123" t="s">
        <v>43</v>
      </c>
      <c r="AE280" s="65">
        <f>(X13*LIMITAÇÃO!D7)+(APRESENTAÇÃO!X14*'LIMITAÇÃO DE CULTURAS'!D7)+(APRESENTAÇÃO!X15*'RISCOS COMPLEMENTARES'!D7)+(APRESENTAÇÃO!X16*'ÁREA ATINGIDA'!D7)+(APRESENTAÇÃO!X17*RECUPERAÇÃO!D6)</f>
        <v>0.2385655496766608</v>
      </c>
    </row>
    <row r="281" spans="26:31" ht="15.75" thickBot="1" x14ac:dyDescent="0.3">
      <c r="Z281" s="106" t="s">
        <v>44</v>
      </c>
      <c r="AA281" s="109" t="s">
        <v>17</v>
      </c>
      <c r="AB281" s="59" t="s">
        <v>42</v>
      </c>
      <c r="AC281" s="109" t="s">
        <v>19</v>
      </c>
      <c r="AD281" s="124" t="s">
        <v>34</v>
      </c>
      <c r="AE281" s="122">
        <f>(X13*LIMITAÇÃO!D7)+(APRESENTAÇÃO!X14*'LIMITAÇÃO DE CULTURAS'!D7)+(APRESENTAÇÃO!X15*'RISCOS COMPLEMENTARES'!D7)+(APRESENTAÇÃO!X16*'ÁREA ATINGIDA'!D7)+(APRESENTAÇÃO!X17*RECUPERAÇÃO!D7)</f>
        <v>0.22375073486184599</v>
      </c>
    </row>
  </sheetData>
  <mergeCells count="21">
    <mergeCell ref="P2:V2"/>
    <mergeCell ref="P10:Q10"/>
    <mergeCell ref="P3:Q3"/>
    <mergeCell ref="S26:S27"/>
    <mergeCell ref="S28:S29"/>
    <mergeCell ref="R20:R21"/>
    <mergeCell ref="R22:R23"/>
    <mergeCell ref="R24:R25"/>
    <mergeCell ref="R26:R27"/>
    <mergeCell ref="R28:R29"/>
    <mergeCell ref="R19:S19"/>
    <mergeCell ref="T19:V19"/>
    <mergeCell ref="S20:S21"/>
    <mergeCell ref="S22:S23"/>
    <mergeCell ref="S24:S25"/>
    <mergeCell ref="P12:V12"/>
    <mergeCell ref="W38:X38"/>
    <mergeCell ref="W42:X42"/>
    <mergeCell ref="W46:X46"/>
    <mergeCell ref="W50:X50"/>
    <mergeCell ref="W54:X54"/>
  </mergeCells>
  <phoneticPr fontId="6" type="noConversion"/>
  <conditionalFormatting sqref="X13:X18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 verticalCentered="1"/>
  <pageMargins left="0" right="0" top="0" bottom="0" header="0" footer="0"/>
  <pageSetup paperSize="11" scale="56" fitToWidth="6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43"/>
  <sheetViews>
    <sheetView workbookViewId="0">
      <selection activeCell="A40" sqref="A40"/>
    </sheetView>
  </sheetViews>
  <sheetFormatPr defaultColWidth="9.140625" defaultRowHeight="15" x14ac:dyDescent="0.25"/>
  <cols>
    <col min="1" max="1" width="9.140625" style="23"/>
    <col min="2" max="2" width="26.5703125" style="23" customWidth="1"/>
    <col min="3" max="3" width="2" style="23" bestFit="1" customWidth="1"/>
    <col min="4" max="4" width="18.42578125" style="23" bestFit="1" customWidth="1"/>
    <col min="5" max="5" width="13.5703125" style="23" bestFit="1" customWidth="1"/>
    <col min="6" max="6" width="15.28515625" style="23" bestFit="1" customWidth="1"/>
    <col min="7" max="7" width="11.140625" style="23" bestFit="1" customWidth="1"/>
    <col min="8" max="9" width="7.140625" style="23" bestFit="1" customWidth="1"/>
    <col min="10" max="10" width="16" style="23" bestFit="1" customWidth="1"/>
    <col min="11" max="16384" width="9.140625" style="23"/>
  </cols>
  <sheetData>
    <row r="2" spans="2:10" x14ac:dyDescent="0.25">
      <c r="B2" s="4"/>
      <c r="C2" s="4"/>
      <c r="D2" s="4" t="s">
        <v>5</v>
      </c>
      <c r="E2" s="4"/>
      <c r="F2" s="4"/>
      <c r="G2" s="4"/>
      <c r="H2" s="4"/>
      <c r="I2" s="4"/>
      <c r="J2" s="4"/>
    </row>
    <row r="3" spans="2:10" x14ac:dyDescent="0.25">
      <c r="B3" s="27" t="s">
        <v>45</v>
      </c>
      <c r="C3" s="17"/>
      <c r="D3" s="22" t="s">
        <v>15</v>
      </c>
      <c r="E3" s="27" t="s">
        <v>16</v>
      </c>
      <c r="F3" s="27" t="s">
        <v>44</v>
      </c>
      <c r="G3" s="4"/>
      <c r="H3" s="4"/>
      <c r="I3" s="4"/>
      <c r="J3" s="4"/>
    </row>
    <row r="4" spans="2:10" x14ac:dyDescent="0.25">
      <c r="B4" s="17"/>
      <c r="C4" s="17"/>
      <c r="D4" s="18">
        <v>7</v>
      </c>
      <c r="E4" s="18">
        <v>5</v>
      </c>
      <c r="F4" s="18">
        <v>3</v>
      </c>
      <c r="G4" s="5"/>
      <c r="H4" s="5"/>
      <c r="I4" s="4"/>
      <c r="J4" s="4"/>
    </row>
    <row r="5" spans="2:10" x14ac:dyDescent="0.25">
      <c r="B5" s="22" t="s">
        <v>15</v>
      </c>
      <c r="C5" s="18">
        <v>7</v>
      </c>
      <c r="D5" s="19">
        <f>C5/$D$4</f>
        <v>1</v>
      </c>
      <c r="E5" s="20">
        <f>C5/$E$4</f>
        <v>1.4</v>
      </c>
      <c r="F5" s="20">
        <f>C5/$F$4</f>
        <v>2.3333333333333335</v>
      </c>
      <c r="G5" s="4"/>
      <c r="H5" s="4"/>
      <c r="I5" s="4"/>
      <c r="J5" s="4"/>
    </row>
    <row r="6" spans="2:10" x14ac:dyDescent="0.25">
      <c r="B6" s="27" t="s">
        <v>16</v>
      </c>
      <c r="C6" s="18">
        <v>5</v>
      </c>
      <c r="D6" s="21">
        <f t="shared" ref="D6:D7" si="0">C6/$D$4</f>
        <v>0.7142857142857143</v>
      </c>
      <c r="E6" s="19">
        <f t="shared" ref="E6:E7" si="1">C6/$E$4</f>
        <v>1</v>
      </c>
      <c r="F6" s="20">
        <f t="shared" ref="F6:F7" si="2">C6/$F$4</f>
        <v>1.6666666666666667</v>
      </c>
      <c r="G6" s="4"/>
      <c r="H6" s="4"/>
      <c r="I6" s="4"/>
      <c r="J6" s="4"/>
    </row>
    <row r="7" spans="2:10" x14ac:dyDescent="0.25">
      <c r="B7" s="27" t="s">
        <v>44</v>
      </c>
      <c r="C7" s="18">
        <v>3</v>
      </c>
      <c r="D7" s="21">
        <f t="shared" si="0"/>
        <v>0.42857142857142855</v>
      </c>
      <c r="E7" s="21">
        <f t="shared" si="1"/>
        <v>0.6</v>
      </c>
      <c r="F7" s="19">
        <f t="shared" si="2"/>
        <v>1</v>
      </c>
      <c r="G7" s="4"/>
      <c r="H7" s="4"/>
      <c r="I7" s="4"/>
      <c r="J7" s="4"/>
    </row>
    <row r="8" spans="2:10" x14ac:dyDescent="0.25">
      <c r="B8" s="22" t="s">
        <v>6</v>
      </c>
      <c r="C8" s="18"/>
      <c r="D8" s="17">
        <f>SUM(D5:D7)</f>
        <v>2.1428571428571428</v>
      </c>
      <c r="E8" s="17">
        <f t="shared" ref="E8:F8" si="3">SUM(E5:E7)</f>
        <v>3</v>
      </c>
      <c r="F8" s="17">
        <f t="shared" si="3"/>
        <v>5</v>
      </c>
      <c r="G8" s="4"/>
      <c r="H8" s="4"/>
      <c r="I8" s="4"/>
      <c r="J8" s="4"/>
    </row>
    <row r="9" spans="2:10" x14ac:dyDescent="0.25">
      <c r="B9" s="4"/>
      <c r="C9" s="5"/>
      <c r="D9" s="4"/>
      <c r="E9" s="4"/>
      <c r="F9" s="4"/>
      <c r="G9" s="4"/>
      <c r="H9" s="4"/>
      <c r="I9" s="4"/>
      <c r="J9" s="4"/>
    </row>
    <row r="10" spans="2:10" x14ac:dyDescent="0.25">
      <c r="B10" s="4"/>
      <c r="C10" s="4"/>
      <c r="D10" s="4"/>
      <c r="E10" s="4"/>
      <c r="F10" s="4"/>
      <c r="G10" s="4"/>
      <c r="H10" s="4"/>
      <c r="I10" s="4"/>
      <c r="J10" s="4"/>
    </row>
    <row r="11" spans="2:10" x14ac:dyDescent="0.25">
      <c r="B11" s="4"/>
      <c r="C11" s="4"/>
      <c r="D11" s="4"/>
      <c r="E11" s="4"/>
      <c r="F11" s="4"/>
      <c r="G11" s="4"/>
      <c r="H11" s="4"/>
      <c r="I11" s="4"/>
      <c r="J11" s="4"/>
    </row>
    <row r="12" spans="2:10" x14ac:dyDescent="0.25">
      <c r="B12" s="164" t="s">
        <v>0</v>
      </c>
      <c r="C12" s="164"/>
      <c r="D12" s="164"/>
      <c r="E12" s="164"/>
      <c r="F12" s="164"/>
      <c r="G12" s="40" t="s">
        <v>1</v>
      </c>
      <c r="H12" s="40"/>
      <c r="I12" s="135" t="s">
        <v>4</v>
      </c>
      <c r="J12" s="135" t="s">
        <v>3</v>
      </c>
    </row>
    <row r="13" spans="2:10" x14ac:dyDescent="0.25">
      <c r="B13" s="159" t="s">
        <v>15</v>
      </c>
      <c r="C13" s="161"/>
      <c r="D13" s="9">
        <f>D5/$D$8</f>
        <v>0.46666666666666667</v>
      </c>
      <c r="E13" s="9">
        <f>E5/$E$8</f>
        <v>0.46666666666666662</v>
      </c>
      <c r="F13" s="9">
        <f>F5/$F$8</f>
        <v>0.46666666666666667</v>
      </c>
      <c r="G13" s="9">
        <f>AVERAGE(D13:F13)</f>
        <v>0.46666666666666662</v>
      </c>
      <c r="H13" s="10">
        <f>G13:G15</f>
        <v>0.46666666666666662</v>
      </c>
      <c r="I13" s="11">
        <f>1-H13</f>
        <v>0.53333333333333344</v>
      </c>
      <c r="J13" s="11">
        <f>H13+$I$13</f>
        <v>1</v>
      </c>
    </row>
    <row r="14" spans="2:10" x14ac:dyDescent="0.25">
      <c r="B14" s="166" t="s">
        <v>16</v>
      </c>
      <c r="C14" s="167"/>
      <c r="D14" s="9">
        <f t="shared" ref="D14:D15" si="4">D6/$D$8</f>
        <v>0.33333333333333337</v>
      </c>
      <c r="E14" s="9">
        <f t="shared" ref="E14:E15" si="5">E6/$E$8</f>
        <v>0.33333333333333331</v>
      </c>
      <c r="F14" s="9">
        <f t="shared" ref="F14:F15" si="6">F6/$F$8</f>
        <v>0.33333333333333337</v>
      </c>
      <c r="G14" s="9">
        <f t="shared" ref="G14:G15" si="7">AVERAGE(D14:F14)</f>
        <v>0.33333333333333331</v>
      </c>
      <c r="H14" s="10">
        <f>G14:G15</f>
        <v>0.33333333333333331</v>
      </c>
      <c r="I14" s="11">
        <f t="shared" ref="I14:I15" si="8">1-H14</f>
        <v>0.66666666666666674</v>
      </c>
      <c r="J14" s="11">
        <f>H14+$I$13</f>
        <v>0.8666666666666667</v>
      </c>
    </row>
    <row r="15" spans="2:10" x14ac:dyDescent="0.25">
      <c r="B15" s="166" t="s">
        <v>44</v>
      </c>
      <c r="C15" s="167"/>
      <c r="D15" s="9">
        <f t="shared" si="4"/>
        <v>0.19999999999999998</v>
      </c>
      <c r="E15" s="9">
        <f t="shared" si="5"/>
        <v>0.19999999999999998</v>
      </c>
      <c r="F15" s="9">
        <f t="shared" si="6"/>
        <v>0.2</v>
      </c>
      <c r="G15" s="9">
        <f t="shared" si="7"/>
        <v>0.19999999999999998</v>
      </c>
      <c r="H15" s="10">
        <f>G15:G15</f>
        <v>0.19999999999999998</v>
      </c>
      <c r="I15" s="11">
        <f t="shared" si="8"/>
        <v>0.8</v>
      </c>
      <c r="J15" s="11">
        <f>H15+$I$13</f>
        <v>0.73333333333333339</v>
      </c>
    </row>
    <row r="16" spans="2:10" x14ac:dyDescent="0.25">
      <c r="B16" s="4"/>
      <c r="C16" s="4"/>
      <c r="D16" s="4"/>
      <c r="E16" s="4"/>
      <c r="F16" s="4"/>
      <c r="G16" s="4"/>
      <c r="H16" s="4"/>
      <c r="I16" s="4"/>
      <c r="J16" s="4"/>
    </row>
    <row r="17" spans="2:10" x14ac:dyDescent="0.25">
      <c r="B17" s="4"/>
      <c r="C17" s="4"/>
      <c r="D17" s="4"/>
      <c r="E17" s="4"/>
      <c r="F17" s="4"/>
      <c r="G17" s="4"/>
      <c r="H17" s="4"/>
      <c r="I17" s="4"/>
      <c r="J17" s="4"/>
    </row>
    <row r="18" spans="2:10" x14ac:dyDescent="0.25">
      <c r="B18" s="4"/>
      <c r="C18" s="4"/>
      <c r="D18" s="4"/>
      <c r="E18" s="4"/>
      <c r="F18" s="4"/>
      <c r="G18" s="4"/>
      <c r="H18" s="4"/>
      <c r="I18" s="4"/>
      <c r="J18" s="4"/>
    </row>
    <row r="19" spans="2:10" x14ac:dyDescent="0.25">
      <c r="B19" s="4"/>
      <c r="C19" s="4"/>
      <c r="D19" s="4"/>
      <c r="E19" s="4"/>
      <c r="F19" s="4"/>
      <c r="G19" s="4"/>
      <c r="H19" s="4"/>
      <c r="I19" s="4"/>
      <c r="J19" s="4"/>
    </row>
    <row r="20" spans="2:10" x14ac:dyDescent="0.25">
      <c r="B20" s="165" t="s">
        <v>7</v>
      </c>
      <c r="C20" s="165"/>
      <c r="D20" s="165"/>
      <c r="E20" s="165"/>
      <c r="F20" s="165"/>
      <c r="G20" s="165"/>
      <c r="H20" s="165"/>
      <c r="I20" s="4"/>
      <c r="J20" s="4"/>
    </row>
    <row r="21" spans="2:10" x14ac:dyDescent="0.25">
      <c r="B21" s="138" t="s">
        <v>15</v>
      </c>
      <c r="C21" s="141"/>
      <c r="D21" s="10">
        <f>D5*$H$13</f>
        <v>0.46666666666666662</v>
      </c>
      <c r="E21" s="10">
        <f>E5*$H$14</f>
        <v>0.46666666666666662</v>
      </c>
      <c r="F21" s="10">
        <f>F5*$H$15</f>
        <v>0.46666666666666667</v>
      </c>
      <c r="G21" s="10">
        <f>SUM(C21:F21)</f>
        <v>1.4</v>
      </c>
      <c r="H21" s="136">
        <f>G21/H13</f>
        <v>3</v>
      </c>
      <c r="I21" s="4"/>
      <c r="J21" s="4"/>
    </row>
    <row r="22" spans="2:10" x14ac:dyDescent="0.25">
      <c r="B22" s="162" t="s">
        <v>16</v>
      </c>
      <c r="C22" s="163"/>
      <c r="D22" s="10">
        <f>D6*$H$13</f>
        <v>0.33333333333333331</v>
      </c>
      <c r="E22" s="10">
        <f>E6*$H$14</f>
        <v>0.33333333333333331</v>
      </c>
      <c r="F22" s="10">
        <f>F6*$H$15</f>
        <v>0.33333333333333331</v>
      </c>
      <c r="G22" s="10">
        <f t="shared" ref="G22:G23" si="9">SUM(C22:F22)</f>
        <v>1</v>
      </c>
      <c r="H22" s="136">
        <f>G22/H14</f>
        <v>3</v>
      </c>
      <c r="I22" s="4"/>
      <c r="J22" s="4"/>
    </row>
    <row r="23" spans="2:10" x14ac:dyDescent="0.25">
      <c r="B23" s="162" t="s">
        <v>44</v>
      </c>
      <c r="C23" s="163"/>
      <c r="D23" s="10">
        <f>D7*$H$13</f>
        <v>0.19999999999999996</v>
      </c>
      <c r="E23" s="10">
        <f>E7*$H$14</f>
        <v>0.19999999999999998</v>
      </c>
      <c r="F23" s="10">
        <f>F7*$H$15</f>
        <v>0.19999999999999998</v>
      </c>
      <c r="G23" s="10">
        <f t="shared" si="9"/>
        <v>0.59999999999999987</v>
      </c>
      <c r="H23" s="136">
        <f>G23/H15</f>
        <v>2.9999999999999996</v>
      </c>
      <c r="I23" s="4"/>
      <c r="J23" s="4"/>
    </row>
    <row r="24" spans="2:10" x14ac:dyDescent="0.25">
      <c r="B24" s="159" t="s">
        <v>8</v>
      </c>
      <c r="C24" s="160"/>
      <c r="D24" s="160"/>
      <c r="E24" s="160"/>
      <c r="F24" s="160"/>
      <c r="G24" s="161"/>
      <c r="H24" s="8">
        <f>SUM(H21:H23)/3</f>
        <v>3</v>
      </c>
      <c r="I24" s="4"/>
      <c r="J24" s="4"/>
    </row>
    <row r="25" spans="2:10" x14ac:dyDescent="0.25">
      <c r="B25" s="159" t="s">
        <v>9</v>
      </c>
      <c r="C25" s="160"/>
      <c r="D25" s="160"/>
      <c r="E25" s="160"/>
      <c r="F25" s="160"/>
      <c r="G25" s="161"/>
      <c r="H25" s="136">
        <f>(H24-3)/(3-1)</f>
        <v>0</v>
      </c>
      <c r="I25" s="4"/>
      <c r="J25" s="4"/>
    </row>
    <row r="26" spans="2:10" x14ac:dyDescent="0.25">
      <c r="B26" s="159" t="s">
        <v>10</v>
      </c>
      <c r="C26" s="160"/>
      <c r="D26" s="160"/>
      <c r="E26" s="160"/>
      <c r="F26" s="160"/>
      <c r="G26" s="161"/>
      <c r="H26" s="8">
        <v>0.57999999999999996</v>
      </c>
      <c r="I26" s="4"/>
      <c r="J26" s="4"/>
    </row>
    <row r="27" spans="2:10" x14ac:dyDescent="0.25">
      <c r="B27" s="159" t="s">
        <v>11</v>
      </c>
      <c r="C27" s="160"/>
      <c r="D27" s="160"/>
      <c r="E27" s="160"/>
      <c r="F27" s="160"/>
      <c r="G27" s="161"/>
      <c r="H27" s="8">
        <f>H25/H26</f>
        <v>0</v>
      </c>
      <c r="I27" s="4"/>
      <c r="J27" s="4"/>
    </row>
    <row r="28" spans="2:10" x14ac:dyDescent="0.25">
      <c r="B28" s="4"/>
      <c r="C28" s="4"/>
      <c r="D28" s="4"/>
      <c r="E28" s="4"/>
      <c r="F28" s="4"/>
      <c r="G28" s="4"/>
      <c r="H28" s="4"/>
      <c r="I28" s="4"/>
      <c r="J28" s="4"/>
    </row>
    <row r="29" spans="2:10" x14ac:dyDescent="0.25">
      <c r="B29" s="4"/>
      <c r="C29" s="4"/>
      <c r="D29" s="4"/>
      <c r="E29" s="4"/>
      <c r="F29" s="4"/>
      <c r="G29" s="4"/>
      <c r="H29" s="4"/>
      <c r="I29" s="4"/>
      <c r="J29" s="4"/>
    </row>
    <row r="30" spans="2:10" x14ac:dyDescent="0.25">
      <c r="B30" s="4"/>
      <c r="C30" s="4"/>
      <c r="D30" s="4"/>
      <c r="E30" s="4"/>
      <c r="F30" s="4"/>
      <c r="G30" s="4"/>
      <c r="H30" s="4"/>
      <c r="I30" s="4"/>
      <c r="J30" s="4"/>
    </row>
    <row r="31" spans="2:10" x14ac:dyDescent="0.25">
      <c r="B31" s="4"/>
      <c r="C31" s="4"/>
      <c r="D31" s="4"/>
      <c r="E31" s="4"/>
      <c r="F31" s="4"/>
      <c r="G31" s="4"/>
      <c r="H31" s="4"/>
      <c r="I31" s="4"/>
      <c r="J31" s="4"/>
    </row>
    <row r="32" spans="2:10" x14ac:dyDescent="0.25">
      <c r="B32" s="4"/>
      <c r="C32" s="4"/>
      <c r="D32" s="4"/>
      <c r="E32" s="4"/>
      <c r="F32" s="4"/>
      <c r="G32" s="4"/>
      <c r="H32" s="4"/>
      <c r="I32" s="4"/>
      <c r="J32" s="4"/>
    </row>
    <row r="33" spans="2:10" x14ac:dyDescent="0.25">
      <c r="B33" s="4"/>
      <c r="C33" s="4"/>
      <c r="D33" s="4"/>
      <c r="E33" s="4"/>
      <c r="F33" s="4"/>
      <c r="G33" s="4"/>
      <c r="H33" s="4"/>
      <c r="I33" s="4"/>
      <c r="J33" s="4"/>
    </row>
    <row r="34" spans="2:10" x14ac:dyDescent="0.25">
      <c r="B34" s="4"/>
      <c r="C34" s="4"/>
      <c r="D34" s="4"/>
      <c r="E34" s="4"/>
      <c r="F34" s="4"/>
      <c r="G34" s="4"/>
      <c r="H34" s="4"/>
      <c r="I34" s="4"/>
      <c r="J34" s="4"/>
    </row>
    <row r="35" spans="2:10" x14ac:dyDescent="0.25">
      <c r="B35" s="4"/>
      <c r="C35" s="4"/>
      <c r="D35" s="4"/>
      <c r="E35" s="4"/>
      <c r="F35" s="4"/>
      <c r="G35" s="4"/>
      <c r="H35" s="4"/>
      <c r="I35" s="4"/>
      <c r="J35" s="4"/>
    </row>
    <row r="36" spans="2:10" x14ac:dyDescent="0.25">
      <c r="B36" s="4"/>
      <c r="C36" s="4"/>
      <c r="D36" s="4"/>
      <c r="E36" s="4"/>
      <c r="F36" s="4"/>
      <c r="G36" s="4"/>
      <c r="H36" s="45"/>
      <c r="I36" s="4"/>
      <c r="J36" s="4"/>
    </row>
    <row r="37" spans="2:10" x14ac:dyDescent="0.25">
      <c r="B37" s="4"/>
      <c r="C37" s="4"/>
      <c r="D37" s="4"/>
      <c r="E37" s="4"/>
      <c r="F37" s="4"/>
      <c r="G37" s="4"/>
      <c r="H37" s="4"/>
      <c r="I37" s="4"/>
      <c r="J37" s="4"/>
    </row>
    <row r="38" spans="2:10" x14ac:dyDescent="0.25">
      <c r="B38" s="4"/>
      <c r="C38" s="4"/>
      <c r="D38" s="4"/>
      <c r="E38" s="4"/>
      <c r="F38" s="4"/>
      <c r="G38" s="4"/>
      <c r="H38" s="4"/>
      <c r="I38" s="4"/>
      <c r="J38" s="4"/>
    </row>
    <row r="39" spans="2:10" x14ac:dyDescent="0.25">
      <c r="B39" s="4"/>
      <c r="C39" s="4"/>
      <c r="D39" s="4"/>
      <c r="E39" s="4"/>
      <c r="F39" s="4"/>
      <c r="G39" s="4"/>
      <c r="H39" s="4"/>
      <c r="I39" s="4"/>
      <c r="J39" s="4"/>
    </row>
    <row r="40" spans="2:10" x14ac:dyDescent="0.25">
      <c r="B40" s="4"/>
      <c r="C40" s="4"/>
      <c r="D40" s="4"/>
      <c r="E40" s="4"/>
      <c r="F40" s="4"/>
      <c r="G40" s="4"/>
      <c r="H40" s="45"/>
      <c r="I40" s="4"/>
      <c r="J40" s="4"/>
    </row>
    <row r="41" spans="2:10" x14ac:dyDescent="0.25">
      <c r="B41" s="4"/>
      <c r="C41" s="4"/>
      <c r="D41" s="4"/>
      <c r="E41" s="4"/>
      <c r="F41" s="4"/>
      <c r="G41" s="4"/>
      <c r="H41" s="4"/>
      <c r="I41" s="4"/>
      <c r="J41" s="4"/>
    </row>
    <row r="42" spans="2:10" x14ac:dyDescent="0.25">
      <c r="B42" s="4"/>
      <c r="C42" s="4"/>
      <c r="D42" s="4"/>
      <c r="E42" s="4"/>
      <c r="F42" s="4"/>
      <c r="G42" s="4"/>
      <c r="H42" s="4"/>
      <c r="I42" s="4"/>
      <c r="J42" s="4"/>
    </row>
    <row r="43" spans="2:10" x14ac:dyDescent="0.25">
      <c r="B43" s="4"/>
      <c r="C43" s="4"/>
      <c r="D43" s="4"/>
      <c r="E43" s="4"/>
      <c r="F43" s="4"/>
      <c r="G43" s="4"/>
      <c r="H43" s="4"/>
      <c r="I43" s="4"/>
      <c r="J43" s="4"/>
    </row>
  </sheetData>
  <mergeCells count="12">
    <mergeCell ref="B12:F12"/>
    <mergeCell ref="B20:H20"/>
    <mergeCell ref="B13:C13"/>
    <mergeCell ref="B14:C14"/>
    <mergeCell ref="B15:C15"/>
    <mergeCell ref="B25:G25"/>
    <mergeCell ref="B26:G26"/>
    <mergeCell ref="B27:G27"/>
    <mergeCell ref="B21:C21"/>
    <mergeCell ref="B22:C22"/>
    <mergeCell ref="B23:C23"/>
    <mergeCell ref="B24:G24"/>
  </mergeCells>
  <conditionalFormatting sqref="H13:H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43"/>
  <sheetViews>
    <sheetView workbookViewId="0">
      <selection activeCell="D21" sqref="D21:H23"/>
    </sheetView>
  </sheetViews>
  <sheetFormatPr defaultColWidth="9.140625" defaultRowHeight="15" x14ac:dyDescent="0.25"/>
  <cols>
    <col min="1" max="1" width="9.140625" style="23"/>
    <col min="2" max="2" width="13.85546875" style="23" bestFit="1" customWidth="1"/>
    <col min="3" max="3" width="2" style="23" bestFit="1" customWidth="1"/>
    <col min="4" max="4" width="18.42578125" style="23" bestFit="1" customWidth="1"/>
    <col min="5" max="5" width="8.42578125" style="23" bestFit="1" customWidth="1"/>
    <col min="6" max="6" width="7.140625" style="23" bestFit="1" customWidth="1"/>
    <col min="7" max="7" width="11.140625" style="23" bestFit="1" customWidth="1"/>
    <col min="8" max="9" width="7.140625" style="23" bestFit="1" customWidth="1"/>
    <col min="10" max="10" width="16" style="23" bestFit="1" customWidth="1"/>
    <col min="11" max="16384" width="9.140625" style="23"/>
  </cols>
  <sheetData>
    <row r="2" spans="2:10" x14ac:dyDescent="0.25">
      <c r="B2" s="4"/>
      <c r="C2" s="4"/>
      <c r="D2" s="4" t="s">
        <v>5</v>
      </c>
      <c r="E2" s="4"/>
      <c r="F2" s="4"/>
      <c r="G2" s="4"/>
      <c r="H2" s="4"/>
      <c r="I2" s="4"/>
      <c r="J2" s="4"/>
    </row>
    <row r="3" spans="2:10" ht="30" x14ac:dyDescent="0.25">
      <c r="B3" s="27" t="s">
        <v>12</v>
      </c>
      <c r="C3" s="17"/>
      <c r="D3" s="22" t="s">
        <v>15</v>
      </c>
      <c r="E3" s="22" t="s">
        <v>16</v>
      </c>
      <c r="F3" s="22" t="s">
        <v>17</v>
      </c>
      <c r="G3" s="4"/>
      <c r="H3" s="4"/>
      <c r="I3" s="4"/>
      <c r="J3" s="4"/>
    </row>
    <row r="4" spans="2:10" x14ac:dyDescent="0.25">
      <c r="B4" s="17"/>
      <c r="C4" s="17"/>
      <c r="D4" s="18">
        <v>9</v>
      </c>
      <c r="E4" s="18">
        <v>3</v>
      </c>
      <c r="F4" s="18">
        <v>1</v>
      </c>
      <c r="G4" s="5"/>
      <c r="H4" s="5"/>
      <c r="I4" s="4"/>
      <c r="J4" s="4"/>
    </row>
    <row r="5" spans="2:10" x14ac:dyDescent="0.25">
      <c r="B5" s="22" t="s">
        <v>15</v>
      </c>
      <c r="C5" s="18">
        <v>9</v>
      </c>
      <c r="D5" s="19">
        <f>C5/$D$4</f>
        <v>1</v>
      </c>
      <c r="E5" s="20">
        <f>C5/$E$4</f>
        <v>3</v>
      </c>
      <c r="F5" s="20">
        <f>C5/$F$4</f>
        <v>9</v>
      </c>
      <c r="G5" s="4"/>
      <c r="H5" s="4"/>
      <c r="I5" s="4"/>
      <c r="J5" s="4"/>
    </row>
    <row r="6" spans="2:10" x14ac:dyDescent="0.25">
      <c r="B6" s="22" t="s">
        <v>16</v>
      </c>
      <c r="C6" s="18">
        <v>3</v>
      </c>
      <c r="D6" s="21">
        <f t="shared" ref="D6:D7" si="0">C6/$D$4</f>
        <v>0.33333333333333331</v>
      </c>
      <c r="E6" s="19">
        <f t="shared" ref="E6:E7" si="1">C6/$E$4</f>
        <v>1</v>
      </c>
      <c r="F6" s="20">
        <f t="shared" ref="F6:F7" si="2">C6/$F$4</f>
        <v>3</v>
      </c>
      <c r="G6" s="4"/>
      <c r="H6" s="4"/>
      <c r="I6" s="4"/>
      <c r="J6" s="4"/>
    </row>
    <row r="7" spans="2:10" x14ac:dyDescent="0.25">
      <c r="B7" s="22" t="s">
        <v>17</v>
      </c>
      <c r="C7" s="18">
        <v>1</v>
      </c>
      <c r="D7" s="21">
        <f t="shared" si="0"/>
        <v>0.1111111111111111</v>
      </c>
      <c r="E7" s="21">
        <f t="shared" si="1"/>
        <v>0.33333333333333331</v>
      </c>
      <c r="F7" s="19">
        <f t="shared" si="2"/>
        <v>1</v>
      </c>
      <c r="G7" s="4"/>
      <c r="H7" s="4"/>
      <c r="I7" s="4"/>
      <c r="J7" s="4"/>
    </row>
    <row r="8" spans="2:10" x14ac:dyDescent="0.25">
      <c r="B8" s="22" t="s">
        <v>6</v>
      </c>
      <c r="C8" s="18"/>
      <c r="D8" s="17">
        <f>SUM(D5:D7)</f>
        <v>1.4444444444444444</v>
      </c>
      <c r="E8" s="17">
        <f t="shared" ref="E8:F8" si="3">SUM(E5:E7)</f>
        <v>4.333333333333333</v>
      </c>
      <c r="F8" s="17">
        <f t="shared" si="3"/>
        <v>13</v>
      </c>
      <c r="G8" s="4"/>
      <c r="H8" s="4"/>
      <c r="I8" s="4"/>
      <c r="J8" s="4"/>
    </row>
    <row r="9" spans="2:10" x14ac:dyDescent="0.25">
      <c r="B9" s="4"/>
      <c r="C9" s="5"/>
      <c r="D9" s="4"/>
      <c r="E9" s="4"/>
      <c r="F9" s="4"/>
      <c r="G9" s="4"/>
      <c r="H9" s="4"/>
      <c r="I9" s="4"/>
      <c r="J9" s="4"/>
    </row>
    <row r="10" spans="2:10" x14ac:dyDescent="0.25">
      <c r="B10" s="4"/>
      <c r="C10" s="4"/>
      <c r="D10" s="4"/>
      <c r="E10" s="4"/>
      <c r="F10" s="4"/>
      <c r="G10" s="4"/>
      <c r="H10" s="4"/>
      <c r="I10" s="4"/>
      <c r="J10" s="4"/>
    </row>
    <row r="11" spans="2:10" ht="15.75" thickBot="1" x14ac:dyDescent="0.3">
      <c r="B11" s="4"/>
      <c r="C11" s="4"/>
      <c r="D11" s="4"/>
      <c r="E11" s="4"/>
      <c r="F11" s="4"/>
      <c r="G11" s="4"/>
      <c r="H11" s="4"/>
      <c r="I11" s="4"/>
      <c r="J11" s="4"/>
    </row>
    <row r="12" spans="2:10" x14ac:dyDescent="0.25">
      <c r="B12" s="168" t="s">
        <v>0</v>
      </c>
      <c r="C12" s="169"/>
      <c r="D12" s="169"/>
      <c r="E12" s="169"/>
      <c r="F12" s="169"/>
      <c r="G12" s="26" t="s">
        <v>1</v>
      </c>
      <c r="H12" s="26"/>
      <c r="I12" s="6" t="s">
        <v>4</v>
      </c>
      <c r="J12" s="7" t="s">
        <v>3</v>
      </c>
    </row>
    <row r="13" spans="2:10" x14ac:dyDescent="0.25">
      <c r="B13" s="170" t="s">
        <v>15</v>
      </c>
      <c r="C13" s="161"/>
      <c r="D13" s="9">
        <f>D5/$D$8</f>
        <v>0.69230769230769229</v>
      </c>
      <c r="E13" s="9">
        <f>E5/$E$8</f>
        <v>0.6923076923076924</v>
      </c>
      <c r="F13" s="9">
        <f>F5/$F$8</f>
        <v>0.69230769230769229</v>
      </c>
      <c r="G13" s="9">
        <f>AVERAGE(D13:F13)</f>
        <v>0.69230769230769218</v>
      </c>
      <c r="H13" s="10">
        <f>G13:G15</f>
        <v>0.69230769230769218</v>
      </c>
      <c r="I13" s="11">
        <f>1-H13</f>
        <v>0.30769230769230782</v>
      </c>
      <c r="J13" s="12">
        <f>H13+$I$13</f>
        <v>1</v>
      </c>
    </row>
    <row r="14" spans="2:10" x14ac:dyDescent="0.25">
      <c r="B14" s="170" t="s">
        <v>16</v>
      </c>
      <c r="C14" s="161"/>
      <c r="D14" s="9">
        <f t="shared" ref="D14:D15" si="4">D6/$D$8</f>
        <v>0.23076923076923075</v>
      </c>
      <c r="E14" s="9">
        <f t="shared" ref="E14:E15" si="5">E6/$E$8</f>
        <v>0.23076923076923078</v>
      </c>
      <c r="F14" s="9">
        <f t="shared" ref="F14:F15" si="6">F6/$F$8</f>
        <v>0.23076923076923078</v>
      </c>
      <c r="G14" s="9">
        <f t="shared" ref="G14:G15" si="7">AVERAGE(D14:F14)</f>
        <v>0.23076923076923075</v>
      </c>
      <c r="H14" s="10">
        <f>G14:G15</f>
        <v>0.23076923076923075</v>
      </c>
      <c r="I14" s="11">
        <f t="shared" ref="I14:I15" si="8">1-H14</f>
        <v>0.76923076923076927</v>
      </c>
      <c r="J14" s="12">
        <f>H14+$I$13</f>
        <v>0.53846153846153855</v>
      </c>
    </row>
    <row r="15" spans="2:10" x14ac:dyDescent="0.25">
      <c r="B15" s="170" t="s">
        <v>17</v>
      </c>
      <c r="C15" s="161"/>
      <c r="D15" s="9">
        <f t="shared" si="4"/>
        <v>7.6923076923076913E-2</v>
      </c>
      <c r="E15" s="9">
        <f t="shared" si="5"/>
        <v>7.6923076923076927E-2</v>
      </c>
      <c r="F15" s="9">
        <f t="shared" si="6"/>
        <v>7.6923076923076927E-2</v>
      </c>
      <c r="G15" s="9">
        <f t="shared" si="7"/>
        <v>7.6923076923076927E-2</v>
      </c>
      <c r="H15" s="10">
        <f>G15:G15</f>
        <v>7.6923076923076927E-2</v>
      </c>
      <c r="I15" s="11">
        <f t="shared" si="8"/>
        <v>0.92307692307692313</v>
      </c>
      <c r="J15" s="12">
        <f>H15+$I$13</f>
        <v>0.38461538461538475</v>
      </c>
    </row>
    <row r="16" spans="2:10" x14ac:dyDescent="0.25">
      <c r="B16" s="4"/>
      <c r="C16" s="4"/>
      <c r="D16" s="4"/>
      <c r="E16" s="4"/>
      <c r="F16" s="4"/>
      <c r="G16" s="4"/>
      <c r="H16" s="4"/>
      <c r="I16" s="4"/>
      <c r="J16" s="4"/>
    </row>
    <row r="17" spans="2:10" x14ac:dyDescent="0.25">
      <c r="B17" s="4"/>
      <c r="C17" s="4"/>
      <c r="D17" s="4"/>
      <c r="E17" s="4"/>
      <c r="F17" s="4"/>
      <c r="G17" s="4"/>
      <c r="H17" s="4"/>
      <c r="I17" s="4"/>
      <c r="J17" s="4"/>
    </row>
    <row r="18" spans="2:10" x14ac:dyDescent="0.25">
      <c r="B18" s="4"/>
      <c r="C18" s="4"/>
      <c r="D18" s="4"/>
      <c r="E18" s="4"/>
      <c r="F18" s="4"/>
      <c r="G18" s="4"/>
      <c r="H18" s="4"/>
      <c r="I18" s="4"/>
      <c r="J18" s="4"/>
    </row>
    <row r="19" spans="2:10" x14ac:dyDescent="0.25">
      <c r="B19" s="4"/>
      <c r="C19" s="4"/>
      <c r="D19" s="4"/>
      <c r="E19" s="4"/>
      <c r="F19" s="4"/>
      <c r="G19" s="4"/>
      <c r="H19" s="4"/>
      <c r="I19" s="4"/>
      <c r="J19" s="4"/>
    </row>
    <row r="20" spans="2:10" x14ac:dyDescent="0.25">
      <c r="B20" s="165" t="s">
        <v>7</v>
      </c>
      <c r="C20" s="165"/>
      <c r="D20" s="165"/>
      <c r="E20" s="165"/>
      <c r="F20" s="165"/>
      <c r="G20" s="165"/>
      <c r="H20" s="165"/>
      <c r="I20" s="4"/>
      <c r="J20" s="4"/>
    </row>
    <row r="21" spans="2:10" x14ac:dyDescent="0.25">
      <c r="B21" s="29" t="s">
        <v>15</v>
      </c>
      <c r="C21" s="30"/>
      <c r="D21" s="31">
        <f>D5*$H$13</f>
        <v>0.69230769230769218</v>
      </c>
      <c r="E21" s="31">
        <f>E5*$H$14</f>
        <v>0.69230769230769229</v>
      </c>
      <c r="F21" s="31">
        <f>F5*$H$15</f>
        <v>0.69230769230769229</v>
      </c>
      <c r="G21" s="31">
        <f>SUM(C21:F21)</f>
        <v>2.0769230769230766</v>
      </c>
      <c r="H21" s="32">
        <f>G21/H13</f>
        <v>3</v>
      </c>
      <c r="I21" s="4"/>
      <c r="J21" s="4"/>
    </row>
    <row r="22" spans="2:10" x14ac:dyDescent="0.25">
      <c r="B22" s="1" t="s">
        <v>16</v>
      </c>
      <c r="C22" s="33"/>
      <c r="D22" s="10">
        <f>D6*$H$13</f>
        <v>0.23076923076923073</v>
      </c>
      <c r="E22" s="10">
        <f>E6*$H$14</f>
        <v>0.23076923076923075</v>
      </c>
      <c r="F22" s="10">
        <f>F6*$H$15</f>
        <v>0.23076923076923078</v>
      </c>
      <c r="G22" s="10">
        <f t="shared" ref="G22:G23" si="9">SUM(C22:F22)</f>
        <v>0.69230769230769229</v>
      </c>
      <c r="H22" s="34">
        <f>G22/H14</f>
        <v>3</v>
      </c>
      <c r="I22" s="4"/>
      <c r="J22" s="4"/>
    </row>
    <row r="23" spans="2:10" x14ac:dyDescent="0.25">
      <c r="B23" s="1" t="s">
        <v>17</v>
      </c>
      <c r="C23" s="33"/>
      <c r="D23" s="10">
        <f>D7*$H$13</f>
        <v>7.69230769230769E-2</v>
      </c>
      <c r="E23" s="10">
        <f>E7*$H$14</f>
        <v>7.6923076923076913E-2</v>
      </c>
      <c r="F23" s="10">
        <f>F7*$H$15</f>
        <v>7.6923076923076927E-2</v>
      </c>
      <c r="G23" s="10">
        <f t="shared" si="9"/>
        <v>0.23076923076923073</v>
      </c>
      <c r="H23" s="34">
        <f>G23/H15</f>
        <v>2.9999999999999991</v>
      </c>
      <c r="I23" s="4"/>
      <c r="J23" s="4"/>
    </row>
    <row r="24" spans="2:10" x14ac:dyDescent="0.25">
      <c r="B24" s="35"/>
      <c r="C24" s="36"/>
      <c r="D24" s="36"/>
      <c r="E24" s="36"/>
      <c r="F24" s="36"/>
      <c r="G24" s="37" t="s">
        <v>8</v>
      </c>
      <c r="H24" s="38">
        <f>SUM(H21:H23)/3</f>
        <v>3</v>
      </c>
      <c r="I24" s="4"/>
      <c r="J24" s="4"/>
    </row>
    <row r="25" spans="2:10" x14ac:dyDescent="0.25">
      <c r="B25" s="39"/>
      <c r="C25" s="8"/>
      <c r="D25" s="8"/>
      <c r="E25" s="8"/>
      <c r="F25" s="8"/>
      <c r="G25" s="40" t="s">
        <v>9</v>
      </c>
      <c r="H25" s="34">
        <f>(H24-3)/(3-1)</f>
        <v>0</v>
      </c>
      <c r="I25" s="4"/>
      <c r="J25" s="4"/>
    </row>
    <row r="26" spans="2:10" x14ac:dyDescent="0.25">
      <c r="B26" s="39"/>
      <c r="C26" s="8"/>
      <c r="D26" s="8"/>
      <c r="E26" s="8"/>
      <c r="F26" s="8"/>
      <c r="G26" s="40" t="s">
        <v>10</v>
      </c>
      <c r="H26" s="41">
        <v>0.57999999999999996</v>
      </c>
      <c r="I26" s="4"/>
      <c r="J26" s="4"/>
    </row>
    <row r="27" spans="2:10" ht="15.75" thickBot="1" x14ac:dyDescent="0.3">
      <c r="B27" s="42"/>
      <c r="C27" s="14"/>
      <c r="D27" s="14"/>
      <c r="E27" s="14"/>
      <c r="F27" s="14"/>
      <c r="G27" s="43" t="s">
        <v>11</v>
      </c>
      <c r="H27" s="44">
        <f>H25/H26</f>
        <v>0</v>
      </c>
      <c r="I27" s="4"/>
      <c r="J27" s="4"/>
    </row>
    <row r="28" spans="2:10" x14ac:dyDescent="0.25">
      <c r="B28" s="4"/>
      <c r="C28" s="4"/>
      <c r="D28" s="4"/>
      <c r="E28" s="4"/>
      <c r="F28" s="4"/>
      <c r="G28" s="4"/>
      <c r="H28" s="4"/>
      <c r="I28" s="4"/>
      <c r="J28" s="4"/>
    </row>
    <row r="29" spans="2:10" x14ac:dyDescent="0.25">
      <c r="B29" s="4"/>
      <c r="C29" s="4"/>
      <c r="D29" s="4"/>
      <c r="E29" s="4"/>
      <c r="F29" s="4"/>
      <c r="G29" s="4"/>
      <c r="H29" s="4"/>
      <c r="I29" s="4"/>
      <c r="J29" s="4"/>
    </row>
    <row r="30" spans="2:10" x14ac:dyDescent="0.25">
      <c r="B30" s="4"/>
      <c r="C30" s="4"/>
      <c r="D30" s="4"/>
      <c r="E30" s="4"/>
      <c r="F30" s="4"/>
      <c r="G30" s="4"/>
      <c r="H30" s="4"/>
      <c r="I30" s="4"/>
      <c r="J30" s="4"/>
    </row>
    <row r="31" spans="2:10" x14ac:dyDescent="0.25">
      <c r="B31" s="4"/>
      <c r="C31" s="4"/>
      <c r="D31" s="4"/>
      <c r="E31" s="4"/>
      <c r="F31" s="4"/>
      <c r="G31" s="4"/>
      <c r="H31" s="4"/>
      <c r="I31" s="4"/>
      <c r="J31" s="4"/>
    </row>
    <row r="32" spans="2:10" x14ac:dyDescent="0.25">
      <c r="B32" s="4"/>
      <c r="C32" s="4"/>
      <c r="D32" s="4"/>
      <c r="E32" s="4"/>
      <c r="F32" s="4"/>
      <c r="G32" s="4"/>
      <c r="H32" s="4"/>
      <c r="I32" s="4"/>
      <c r="J32" s="4"/>
    </row>
    <row r="33" spans="2:10" x14ac:dyDescent="0.25">
      <c r="B33" s="4"/>
      <c r="C33" s="4"/>
      <c r="D33" s="4"/>
      <c r="E33" s="4"/>
      <c r="F33" s="4"/>
      <c r="G33" s="4"/>
      <c r="H33" s="4"/>
      <c r="I33" s="4"/>
      <c r="J33" s="4"/>
    </row>
    <row r="34" spans="2:10" x14ac:dyDescent="0.25">
      <c r="B34" s="4"/>
      <c r="C34" s="4"/>
      <c r="D34" s="4"/>
      <c r="E34" s="4"/>
      <c r="F34" s="4"/>
      <c r="G34" s="4"/>
      <c r="H34" s="4"/>
      <c r="I34" s="4"/>
      <c r="J34" s="4"/>
    </row>
    <row r="35" spans="2:10" x14ac:dyDescent="0.25">
      <c r="B35" s="4"/>
      <c r="C35" s="4"/>
      <c r="D35" s="4"/>
      <c r="E35" s="4"/>
      <c r="F35" s="4"/>
      <c r="G35" s="4"/>
      <c r="H35" s="4"/>
      <c r="I35" s="4"/>
      <c r="J35" s="4"/>
    </row>
    <row r="36" spans="2:10" x14ac:dyDescent="0.25">
      <c r="B36" s="4"/>
      <c r="C36" s="4"/>
      <c r="D36" s="4"/>
      <c r="E36" s="4"/>
      <c r="F36" s="4"/>
      <c r="G36" s="4"/>
      <c r="H36" s="45"/>
      <c r="I36" s="4"/>
      <c r="J36" s="4"/>
    </row>
    <row r="37" spans="2:10" x14ac:dyDescent="0.25">
      <c r="B37" s="4"/>
      <c r="C37" s="4"/>
      <c r="D37" s="4"/>
      <c r="E37" s="4"/>
      <c r="F37" s="4"/>
      <c r="G37" s="4"/>
      <c r="H37" s="4"/>
      <c r="I37" s="4"/>
      <c r="J37" s="4"/>
    </row>
    <row r="38" spans="2:10" x14ac:dyDescent="0.25">
      <c r="B38" s="4"/>
      <c r="C38" s="4"/>
      <c r="D38" s="4"/>
      <c r="E38" s="4"/>
      <c r="F38" s="4"/>
      <c r="G38" s="4"/>
      <c r="H38" s="4"/>
      <c r="I38" s="4"/>
      <c r="J38" s="4"/>
    </row>
    <row r="39" spans="2:10" x14ac:dyDescent="0.25">
      <c r="B39" s="4"/>
      <c r="C39" s="4"/>
      <c r="D39" s="4"/>
      <c r="E39" s="4"/>
      <c r="F39" s="4"/>
      <c r="G39" s="4"/>
      <c r="H39" s="4"/>
      <c r="I39" s="4"/>
      <c r="J39" s="4"/>
    </row>
    <row r="40" spans="2:10" x14ac:dyDescent="0.25">
      <c r="B40" s="4"/>
      <c r="C40" s="4"/>
      <c r="D40" s="4"/>
      <c r="E40" s="4"/>
      <c r="F40" s="4"/>
      <c r="G40" s="4"/>
      <c r="H40" s="45"/>
      <c r="I40" s="4"/>
      <c r="J40" s="4"/>
    </row>
    <row r="41" spans="2:10" x14ac:dyDescent="0.25">
      <c r="B41" s="4"/>
      <c r="C41" s="4"/>
      <c r="D41" s="4"/>
      <c r="E41" s="4"/>
      <c r="F41" s="4"/>
      <c r="G41" s="4"/>
      <c r="H41" s="4"/>
      <c r="I41" s="4"/>
      <c r="J41" s="4"/>
    </row>
    <row r="42" spans="2:10" x14ac:dyDescent="0.25">
      <c r="B42" s="4"/>
      <c r="C42" s="4"/>
      <c r="D42" s="4"/>
      <c r="E42" s="4"/>
      <c r="F42" s="4"/>
      <c r="G42" s="4"/>
      <c r="H42" s="4"/>
      <c r="I42" s="4"/>
      <c r="J42" s="4"/>
    </row>
    <row r="43" spans="2:10" x14ac:dyDescent="0.25">
      <c r="B43" s="4"/>
      <c r="C43" s="4"/>
      <c r="D43" s="4"/>
      <c r="E43" s="4"/>
      <c r="F43" s="4"/>
      <c r="G43" s="4"/>
      <c r="H43" s="4"/>
      <c r="I43" s="4"/>
      <c r="J43" s="4"/>
    </row>
  </sheetData>
  <mergeCells count="5">
    <mergeCell ref="B12:F12"/>
    <mergeCell ref="B20:H20"/>
    <mergeCell ref="B13:C13"/>
    <mergeCell ref="B14:C14"/>
    <mergeCell ref="B15:C15"/>
  </mergeCells>
  <conditionalFormatting sqref="H13:H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43"/>
  <sheetViews>
    <sheetView topLeftCell="A7" workbookViewId="0">
      <selection activeCell="D21" sqref="D21:H23"/>
    </sheetView>
  </sheetViews>
  <sheetFormatPr defaultColWidth="9.140625" defaultRowHeight="15" x14ac:dyDescent="0.25"/>
  <cols>
    <col min="1" max="1" width="9.140625" style="23"/>
    <col min="2" max="2" width="27" style="23" bestFit="1" customWidth="1"/>
    <col min="3" max="3" width="2" style="23" bestFit="1" customWidth="1"/>
    <col min="4" max="4" width="18.42578125" style="23" bestFit="1" customWidth="1"/>
    <col min="5" max="5" width="19.85546875" style="23" bestFit="1" customWidth="1"/>
    <col min="6" max="6" width="15.28515625" style="23" customWidth="1"/>
    <col min="7" max="7" width="11.140625" style="23" bestFit="1" customWidth="1"/>
    <col min="8" max="9" width="7.140625" style="23" bestFit="1" customWidth="1"/>
    <col min="10" max="10" width="16" style="23" bestFit="1" customWidth="1"/>
    <col min="11" max="13" width="9.140625" style="23"/>
    <col min="14" max="14" width="21.42578125" style="23" customWidth="1"/>
    <col min="15" max="16384" width="9.140625" style="23"/>
  </cols>
  <sheetData>
    <row r="2" spans="2:10" x14ac:dyDescent="0.25">
      <c r="B2" s="4"/>
      <c r="C2" s="4"/>
      <c r="D2" s="4" t="s">
        <v>5</v>
      </c>
      <c r="E2" s="4"/>
      <c r="F2" s="4"/>
      <c r="G2" s="4"/>
      <c r="H2" s="4"/>
      <c r="I2" s="4"/>
      <c r="J2" s="4"/>
    </row>
    <row r="3" spans="2:10" ht="30" x14ac:dyDescent="0.25">
      <c r="B3" s="27" t="s">
        <v>14</v>
      </c>
      <c r="C3" s="17"/>
      <c r="D3" s="22" t="s">
        <v>39</v>
      </c>
      <c r="E3" s="27" t="s">
        <v>40</v>
      </c>
      <c r="F3" s="27" t="s">
        <v>42</v>
      </c>
      <c r="G3" s="4"/>
      <c r="H3" s="4"/>
      <c r="I3" s="4"/>
      <c r="J3" s="4"/>
    </row>
    <row r="4" spans="2:10" x14ac:dyDescent="0.25">
      <c r="B4" s="17"/>
      <c r="C4" s="17"/>
      <c r="D4" s="18">
        <v>9</v>
      </c>
      <c r="E4" s="18">
        <v>5</v>
      </c>
      <c r="F4" s="18">
        <v>1</v>
      </c>
      <c r="G4" s="5"/>
      <c r="H4" s="5"/>
      <c r="I4" s="4"/>
      <c r="J4" s="4"/>
    </row>
    <row r="5" spans="2:10" x14ac:dyDescent="0.25">
      <c r="B5" s="22" t="s">
        <v>39</v>
      </c>
      <c r="C5" s="18">
        <v>9</v>
      </c>
      <c r="D5" s="19">
        <f>C5/$D$4</f>
        <v>1</v>
      </c>
      <c r="E5" s="20">
        <f>C5/$E$4</f>
        <v>1.8</v>
      </c>
      <c r="F5" s="20">
        <f>C5/$F$4</f>
        <v>9</v>
      </c>
      <c r="G5" s="4"/>
      <c r="H5" s="4"/>
      <c r="I5" s="4"/>
      <c r="J5" s="4"/>
    </row>
    <row r="6" spans="2:10" x14ac:dyDescent="0.25">
      <c r="B6" s="27" t="s">
        <v>40</v>
      </c>
      <c r="C6" s="18">
        <v>5</v>
      </c>
      <c r="D6" s="21">
        <f t="shared" ref="D6:D7" si="0">C6/$D$4</f>
        <v>0.55555555555555558</v>
      </c>
      <c r="E6" s="19">
        <f t="shared" ref="E6:E7" si="1">C6/$E$4</f>
        <v>1</v>
      </c>
      <c r="F6" s="20">
        <f t="shared" ref="F6:F7" si="2">C6/$F$4</f>
        <v>5</v>
      </c>
      <c r="G6" s="4"/>
      <c r="H6" s="4"/>
      <c r="I6" s="4"/>
      <c r="J6" s="4"/>
    </row>
    <row r="7" spans="2:10" x14ac:dyDescent="0.25">
      <c r="B7" s="22" t="s">
        <v>42</v>
      </c>
      <c r="C7" s="18">
        <v>1</v>
      </c>
      <c r="D7" s="21">
        <f t="shared" si="0"/>
        <v>0.1111111111111111</v>
      </c>
      <c r="E7" s="21">
        <f t="shared" si="1"/>
        <v>0.2</v>
      </c>
      <c r="F7" s="19">
        <f t="shared" si="2"/>
        <v>1</v>
      </c>
      <c r="G7" s="4"/>
      <c r="H7" s="4"/>
      <c r="I7" s="4"/>
      <c r="J7" s="4"/>
    </row>
    <row r="8" spans="2:10" x14ac:dyDescent="0.25">
      <c r="B8" s="22" t="s">
        <v>6</v>
      </c>
      <c r="C8" s="18"/>
      <c r="D8" s="17">
        <f>SUM(D5:D7)</f>
        <v>1.6666666666666667</v>
      </c>
      <c r="E8" s="17">
        <f t="shared" ref="E8:F8" si="3">SUM(E5:E7)</f>
        <v>3</v>
      </c>
      <c r="F8" s="17">
        <f t="shared" si="3"/>
        <v>15</v>
      </c>
      <c r="G8" s="4"/>
      <c r="H8" s="4"/>
      <c r="I8" s="4"/>
      <c r="J8" s="4"/>
    </row>
    <row r="9" spans="2:10" x14ac:dyDescent="0.25">
      <c r="B9" s="4"/>
      <c r="C9" s="5"/>
      <c r="D9" s="4"/>
      <c r="E9" s="4"/>
      <c r="F9" s="4"/>
      <c r="G9" s="4"/>
      <c r="H9" s="4"/>
      <c r="I9" s="4"/>
      <c r="J9" s="4"/>
    </row>
    <row r="10" spans="2:10" x14ac:dyDescent="0.25">
      <c r="B10" s="4"/>
      <c r="C10" s="4"/>
      <c r="D10" s="4"/>
      <c r="E10" s="4"/>
      <c r="F10" s="4"/>
      <c r="G10" s="4"/>
      <c r="H10" s="4"/>
      <c r="I10" s="4"/>
      <c r="J10" s="4"/>
    </row>
    <row r="11" spans="2:10" ht="15.75" thickBot="1" x14ac:dyDescent="0.3">
      <c r="B11" s="4"/>
      <c r="C11" s="4"/>
      <c r="D11" s="4"/>
      <c r="E11" s="4"/>
      <c r="F11" s="4"/>
      <c r="G11" s="4"/>
      <c r="H11" s="4"/>
      <c r="I11" s="4"/>
      <c r="J11" s="4"/>
    </row>
    <row r="12" spans="2:10" x14ac:dyDescent="0.25">
      <c r="B12" s="168" t="s">
        <v>0</v>
      </c>
      <c r="C12" s="169"/>
      <c r="D12" s="169"/>
      <c r="E12" s="169"/>
      <c r="F12" s="169"/>
      <c r="G12" s="26" t="s">
        <v>1</v>
      </c>
      <c r="H12" s="26"/>
      <c r="I12" s="6" t="s">
        <v>4</v>
      </c>
      <c r="J12" s="7" t="s">
        <v>3</v>
      </c>
    </row>
    <row r="13" spans="2:10" x14ac:dyDescent="0.25">
      <c r="B13" s="2" t="s">
        <v>39</v>
      </c>
      <c r="C13" s="8"/>
      <c r="D13" s="9">
        <f>D5/$D$8</f>
        <v>0.6</v>
      </c>
      <c r="E13" s="9">
        <f>E5/$E$8</f>
        <v>0.6</v>
      </c>
      <c r="F13" s="9">
        <f>F5/$F$8</f>
        <v>0.6</v>
      </c>
      <c r="G13" s="9">
        <f>AVERAGE(D13:F13)</f>
        <v>0.6</v>
      </c>
      <c r="H13" s="10">
        <f>G13:G15</f>
        <v>0.6</v>
      </c>
      <c r="I13" s="11">
        <f>1-H13</f>
        <v>0.4</v>
      </c>
      <c r="J13" s="12">
        <f>H13+$I$13</f>
        <v>1</v>
      </c>
    </row>
    <row r="14" spans="2:10" x14ac:dyDescent="0.25">
      <c r="B14" s="28" t="s">
        <v>40</v>
      </c>
      <c r="C14" s="8"/>
      <c r="D14" s="9">
        <f t="shared" ref="D14:D15" si="4">D6/$D$8</f>
        <v>0.33333333333333331</v>
      </c>
      <c r="E14" s="9">
        <f t="shared" ref="E14:E15" si="5">E6/$E$8</f>
        <v>0.33333333333333331</v>
      </c>
      <c r="F14" s="9">
        <f t="shared" ref="F14:F15" si="6">F6/$F$8</f>
        <v>0.33333333333333331</v>
      </c>
      <c r="G14" s="9">
        <f t="shared" ref="G14:G15" si="7">AVERAGE(D14:F14)</f>
        <v>0.33333333333333331</v>
      </c>
      <c r="H14" s="10">
        <f>G14:G15</f>
        <v>0.33333333333333331</v>
      </c>
      <c r="I14" s="11">
        <f t="shared" ref="I14:I15" si="8">1-H14</f>
        <v>0.66666666666666674</v>
      </c>
      <c r="J14" s="12">
        <f>H14+$I$13</f>
        <v>0.73333333333333339</v>
      </c>
    </row>
    <row r="15" spans="2:10" x14ac:dyDescent="0.25">
      <c r="B15" s="2" t="s">
        <v>42</v>
      </c>
      <c r="C15" s="8"/>
      <c r="D15" s="9">
        <f t="shared" si="4"/>
        <v>6.6666666666666666E-2</v>
      </c>
      <c r="E15" s="9">
        <f t="shared" si="5"/>
        <v>6.6666666666666666E-2</v>
      </c>
      <c r="F15" s="9">
        <f t="shared" si="6"/>
        <v>6.6666666666666666E-2</v>
      </c>
      <c r="G15" s="9">
        <f t="shared" si="7"/>
        <v>6.6666666666666666E-2</v>
      </c>
      <c r="H15" s="10">
        <f>G15:G15</f>
        <v>6.6666666666666666E-2</v>
      </c>
      <c r="I15" s="11">
        <f t="shared" si="8"/>
        <v>0.93333333333333335</v>
      </c>
      <c r="J15" s="12">
        <f>H15+$I$13</f>
        <v>0.46666666666666667</v>
      </c>
    </row>
    <row r="16" spans="2:10" x14ac:dyDescent="0.25">
      <c r="B16" s="4"/>
      <c r="C16" s="4"/>
      <c r="D16" s="4"/>
      <c r="E16" s="4"/>
      <c r="F16" s="4"/>
      <c r="G16" s="4"/>
      <c r="H16" s="4"/>
      <c r="I16" s="4"/>
      <c r="J16" s="4"/>
    </row>
    <row r="17" spans="2:10" x14ac:dyDescent="0.25">
      <c r="B17" s="4"/>
      <c r="C17" s="4"/>
      <c r="D17" s="4"/>
      <c r="E17" s="4"/>
      <c r="F17" s="4"/>
      <c r="G17" s="4"/>
      <c r="H17" s="4"/>
      <c r="I17" s="4"/>
      <c r="J17" s="4"/>
    </row>
    <row r="18" spans="2:10" x14ac:dyDescent="0.25">
      <c r="B18" s="4"/>
      <c r="C18" s="4"/>
      <c r="D18" s="4"/>
      <c r="E18" s="4"/>
      <c r="F18" s="4"/>
      <c r="G18" s="4"/>
      <c r="H18" s="4"/>
      <c r="I18" s="4"/>
      <c r="J18" s="4"/>
    </row>
    <row r="19" spans="2:10" x14ac:dyDescent="0.25">
      <c r="B19" s="4"/>
      <c r="C19" s="4"/>
      <c r="D19" s="4"/>
      <c r="E19" s="4"/>
      <c r="F19" s="4"/>
      <c r="G19" s="4"/>
      <c r="H19" s="4"/>
      <c r="I19" s="4"/>
      <c r="J19" s="4"/>
    </row>
    <row r="20" spans="2:10" x14ac:dyDescent="0.25">
      <c r="B20" s="165" t="s">
        <v>7</v>
      </c>
      <c r="C20" s="165"/>
      <c r="D20" s="165"/>
      <c r="E20" s="165"/>
      <c r="F20" s="165"/>
      <c r="G20" s="165"/>
      <c r="H20" s="165"/>
      <c r="I20" s="4"/>
      <c r="J20" s="4"/>
    </row>
    <row r="21" spans="2:10" x14ac:dyDescent="0.25">
      <c r="B21" s="2" t="s">
        <v>39</v>
      </c>
      <c r="C21" s="30"/>
      <c r="D21" s="31">
        <f>D5*$H$13</f>
        <v>0.6</v>
      </c>
      <c r="E21" s="31">
        <f>E5*$H$14</f>
        <v>0.6</v>
      </c>
      <c r="F21" s="31">
        <f>F5*$H$15</f>
        <v>0.6</v>
      </c>
      <c r="G21" s="31">
        <f>SUM(C21:F21)</f>
        <v>1.7999999999999998</v>
      </c>
      <c r="H21" s="32">
        <f>G21/H13</f>
        <v>3</v>
      </c>
      <c r="I21" s="4"/>
      <c r="J21" s="4"/>
    </row>
    <row r="22" spans="2:10" x14ac:dyDescent="0.25">
      <c r="B22" s="28" t="s">
        <v>40</v>
      </c>
      <c r="C22" s="33"/>
      <c r="D22" s="10">
        <f>D6*$H$13</f>
        <v>0.33333333333333331</v>
      </c>
      <c r="E22" s="10">
        <f>E6*$H$14</f>
        <v>0.33333333333333331</v>
      </c>
      <c r="F22" s="10">
        <f>F6*$H$15</f>
        <v>0.33333333333333331</v>
      </c>
      <c r="G22" s="10">
        <f t="shared" ref="G22:G23" si="9">SUM(C22:F22)</f>
        <v>1</v>
      </c>
      <c r="H22" s="34">
        <f>G22/H14</f>
        <v>3</v>
      </c>
      <c r="I22" s="4"/>
      <c r="J22" s="4"/>
    </row>
    <row r="23" spans="2:10" x14ac:dyDescent="0.25">
      <c r="B23" s="2" t="s">
        <v>42</v>
      </c>
      <c r="C23" s="33"/>
      <c r="D23" s="10">
        <f>D7*$H$13</f>
        <v>6.6666666666666666E-2</v>
      </c>
      <c r="E23" s="10">
        <f>E7*$H$14</f>
        <v>6.6666666666666666E-2</v>
      </c>
      <c r="F23" s="10">
        <f>F7*$H$15</f>
        <v>6.6666666666666666E-2</v>
      </c>
      <c r="G23" s="10">
        <f t="shared" si="9"/>
        <v>0.2</v>
      </c>
      <c r="H23" s="34">
        <f>G23/H15</f>
        <v>3</v>
      </c>
      <c r="I23" s="4"/>
      <c r="J23" s="4"/>
    </row>
    <row r="24" spans="2:10" x14ac:dyDescent="0.25">
      <c r="B24" s="35"/>
      <c r="C24" s="36"/>
      <c r="D24" s="36"/>
      <c r="E24" s="36"/>
      <c r="F24" s="36"/>
      <c r="G24" s="37" t="s">
        <v>8</v>
      </c>
      <c r="H24" s="38">
        <f>SUM(H21:H23)/3</f>
        <v>3</v>
      </c>
      <c r="I24" s="4"/>
      <c r="J24" s="4"/>
    </row>
    <row r="25" spans="2:10" x14ac:dyDescent="0.25">
      <c r="B25" s="39"/>
      <c r="C25" s="8"/>
      <c r="D25" s="8"/>
      <c r="E25" s="8"/>
      <c r="F25" s="8"/>
      <c r="G25" s="40" t="s">
        <v>9</v>
      </c>
      <c r="H25" s="34">
        <f>(H24-3)/(3-1)</f>
        <v>0</v>
      </c>
      <c r="I25" s="4"/>
      <c r="J25" s="4"/>
    </row>
    <row r="26" spans="2:10" x14ac:dyDescent="0.25">
      <c r="B26" s="39"/>
      <c r="C26" s="8"/>
      <c r="D26" s="8"/>
      <c r="E26" s="8"/>
      <c r="F26" s="8"/>
      <c r="G26" s="40" t="s">
        <v>10</v>
      </c>
      <c r="H26" s="41">
        <v>0.57999999999999996</v>
      </c>
      <c r="I26" s="4"/>
      <c r="J26" s="4"/>
    </row>
    <row r="27" spans="2:10" ht="15.75" thickBot="1" x14ac:dyDescent="0.3">
      <c r="B27" s="42"/>
      <c r="C27" s="14"/>
      <c r="D27" s="14"/>
      <c r="E27" s="14"/>
      <c r="F27" s="14"/>
      <c r="G27" s="43" t="s">
        <v>11</v>
      </c>
      <c r="H27" s="44">
        <f>H25/H26</f>
        <v>0</v>
      </c>
      <c r="I27" s="4"/>
      <c r="J27" s="4"/>
    </row>
    <row r="28" spans="2:10" x14ac:dyDescent="0.25">
      <c r="B28" s="4"/>
      <c r="C28" s="4"/>
      <c r="D28" s="4"/>
      <c r="E28" s="4"/>
      <c r="F28" s="4"/>
      <c r="G28" s="4"/>
      <c r="H28" s="4"/>
      <c r="I28" s="4"/>
      <c r="J28" s="4"/>
    </row>
    <row r="29" spans="2:10" x14ac:dyDescent="0.25">
      <c r="B29" s="4"/>
      <c r="C29" s="4"/>
      <c r="D29" s="4"/>
      <c r="E29" s="4"/>
      <c r="F29" s="4"/>
      <c r="G29" s="4"/>
      <c r="H29" s="4"/>
      <c r="I29" s="4"/>
      <c r="J29" s="4"/>
    </row>
    <row r="30" spans="2:10" x14ac:dyDescent="0.25">
      <c r="B30" s="4"/>
      <c r="C30" s="4"/>
      <c r="D30" s="4"/>
      <c r="E30" s="4"/>
      <c r="F30" s="4"/>
      <c r="G30" s="4"/>
      <c r="H30" s="4"/>
      <c r="I30" s="4"/>
      <c r="J30" s="4"/>
    </row>
    <row r="31" spans="2:10" x14ac:dyDescent="0.25">
      <c r="B31" s="4"/>
      <c r="C31" s="4"/>
      <c r="D31" s="4"/>
      <c r="E31" s="4"/>
      <c r="F31" s="4"/>
      <c r="G31" s="4"/>
      <c r="H31" s="4"/>
      <c r="I31" s="4"/>
      <c r="J31" s="4"/>
    </row>
    <row r="32" spans="2:10" x14ac:dyDescent="0.25">
      <c r="B32" s="4"/>
      <c r="C32" s="4"/>
      <c r="D32" s="4"/>
      <c r="E32" s="4"/>
      <c r="F32" s="4"/>
      <c r="G32" s="4"/>
      <c r="H32" s="4"/>
      <c r="I32" s="4"/>
      <c r="J32" s="4"/>
    </row>
    <row r="33" spans="2:10" x14ac:dyDescent="0.25">
      <c r="B33" s="4"/>
      <c r="C33" s="4"/>
      <c r="D33" s="4"/>
      <c r="E33" s="4"/>
      <c r="F33" s="4"/>
      <c r="G33" s="4"/>
      <c r="H33" s="4"/>
      <c r="I33" s="4"/>
      <c r="J33" s="4"/>
    </row>
    <row r="34" spans="2:10" x14ac:dyDescent="0.25">
      <c r="B34" s="4"/>
      <c r="C34" s="4"/>
      <c r="D34" s="4"/>
      <c r="E34" s="4"/>
      <c r="F34" s="4"/>
      <c r="G34" s="4"/>
      <c r="H34" s="4"/>
      <c r="I34" s="4"/>
      <c r="J34" s="4"/>
    </row>
    <row r="35" spans="2:10" x14ac:dyDescent="0.25">
      <c r="B35" s="4"/>
      <c r="C35" s="4"/>
      <c r="D35" s="4"/>
      <c r="E35" s="4"/>
      <c r="F35" s="4"/>
      <c r="G35" s="4"/>
      <c r="H35" s="4"/>
      <c r="I35" s="4"/>
      <c r="J35" s="4"/>
    </row>
    <row r="36" spans="2:10" x14ac:dyDescent="0.25">
      <c r="B36" s="4"/>
      <c r="C36" s="4"/>
      <c r="D36" s="4"/>
      <c r="E36" s="4"/>
      <c r="F36" s="4"/>
      <c r="G36" s="4"/>
      <c r="H36" s="45"/>
      <c r="I36" s="4"/>
      <c r="J36" s="4"/>
    </row>
    <row r="37" spans="2:10" x14ac:dyDescent="0.25">
      <c r="B37" s="4"/>
      <c r="C37" s="4"/>
      <c r="D37" s="4"/>
      <c r="E37" s="4"/>
      <c r="F37" s="4"/>
      <c r="G37" s="4"/>
      <c r="H37" s="4"/>
      <c r="I37" s="4"/>
      <c r="J37" s="4"/>
    </row>
    <row r="38" spans="2:10" x14ac:dyDescent="0.25">
      <c r="B38" s="4"/>
      <c r="C38" s="4"/>
      <c r="D38" s="4"/>
      <c r="E38" s="4"/>
      <c r="F38" s="4"/>
      <c r="G38" s="4"/>
      <c r="H38" s="4"/>
      <c r="I38" s="4"/>
      <c r="J38" s="4"/>
    </row>
    <row r="39" spans="2:10" x14ac:dyDescent="0.25">
      <c r="B39" s="4"/>
      <c r="C39" s="4"/>
      <c r="D39" s="4"/>
      <c r="E39" s="4"/>
      <c r="F39" s="4"/>
      <c r="G39" s="4"/>
      <c r="H39" s="4"/>
      <c r="I39" s="4"/>
      <c r="J39" s="4"/>
    </row>
    <row r="40" spans="2:10" x14ac:dyDescent="0.25">
      <c r="B40" s="4"/>
      <c r="C40" s="4"/>
      <c r="D40" s="4"/>
      <c r="E40" s="4"/>
      <c r="F40" s="4"/>
      <c r="G40" s="4"/>
      <c r="H40" s="45"/>
      <c r="I40" s="4"/>
      <c r="J40" s="4"/>
    </row>
    <row r="41" spans="2:10" x14ac:dyDescent="0.25">
      <c r="B41" s="4"/>
      <c r="C41" s="4"/>
      <c r="D41" s="4"/>
      <c r="E41" s="4"/>
      <c r="F41" s="4"/>
      <c r="G41" s="4"/>
      <c r="H41" s="4"/>
      <c r="I41" s="4"/>
      <c r="J41" s="4"/>
    </row>
    <row r="42" spans="2:10" x14ac:dyDescent="0.25">
      <c r="B42" s="4"/>
      <c r="C42" s="4"/>
      <c r="D42" s="4"/>
      <c r="E42" s="4"/>
      <c r="F42" s="4"/>
      <c r="G42" s="4"/>
      <c r="H42" s="4"/>
      <c r="I42" s="4"/>
      <c r="J42" s="4"/>
    </row>
    <row r="43" spans="2:10" x14ac:dyDescent="0.25">
      <c r="B43" s="4"/>
      <c r="C43" s="4"/>
      <c r="D43" s="4"/>
      <c r="E43" s="4"/>
      <c r="F43" s="4"/>
      <c r="G43" s="4"/>
      <c r="H43" s="4"/>
      <c r="I43" s="4"/>
      <c r="J43" s="4"/>
    </row>
  </sheetData>
  <mergeCells count="2">
    <mergeCell ref="B12:F12"/>
    <mergeCell ref="B20:H20"/>
  </mergeCells>
  <conditionalFormatting sqref="H13:H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43"/>
  <sheetViews>
    <sheetView workbookViewId="0">
      <selection activeCell="D21" sqref="D21:H23"/>
    </sheetView>
  </sheetViews>
  <sheetFormatPr defaultColWidth="9.140625" defaultRowHeight="15" x14ac:dyDescent="0.25"/>
  <cols>
    <col min="1" max="1" width="9.140625" style="23"/>
    <col min="2" max="2" width="15.140625" style="23" bestFit="1" customWidth="1"/>
    <col min="3" max="3" width="2" style="23" bestFit="1" customWidth="1"/>
    <col min="4" max="4" width="18.42578125" style="23" bestFit="1" customWidth="1"/>
    <col min="5" max="5" width="12.28515625" style="23" bestFit="1" customWidth="1"/>
    <col min="6" max="6" width="8.28515625" style="23" bestFit="1" customWidth="1"/>
    <col min="7" max="7" width="11.140625" style="23" bestFit="1" customWidth="1"/>
    <col min="8" max="9" width="7.140625" style="23" bestFit="1" customWidth="1"/>
    <col min="10" max="10" width="16" style="23" bestFit="1" customWidth="1"/>
    <col min="11" max="16384" width="9.140625" style="23"/>
  </cols>
  <sheetData>
    <row r="2" spans="2:10" x14ac:dyDescent="0.25">
      <c r="B2" s="4"/>
      <c r="C2" s="4"/>
      <c r="D2" s="4" t="s">
        <v>5</v>
      </c>
      <c r="E2" s="4"/>
      <c r="F2" s="4"/>
      <c r="G2" s="4"/>
      <c r="H2" s="4"/>
      <c r="I2" s="4"/>
      <c r="J2" s="4"/>
    </row>
    <row r="3" spans="2:10" x14ac:dyDescent="0.25">
      <c r="B3" s="22" t="s">
        <v>13</v>
      </c>
      <c r="C3" s="17"/>
      <c r="D3" s="22" t="s">
        <v>18</v>
      </c>
      <c r="E3" s="22" t="s">
        <v>20</v>
      </c>
      <c r="F3" s="22" t="s">
        <v>19</v>
      </c>
      <c r="G3" s="4"/>
      <c r="H3" s="4"/>
      <c r="I3" s="4"/>
      <c r="J3" s="4"/>
    </row>
    <row r="4" spans="2:10" x14ac:dyDescent="0.25">
      <c r="B4" s="17"/>
      <c r="C4" s="17"/>
      <c r="D4" s="18">
        <v>7</v>
      </c>
      <c r="E4" s="18">
        <v>3</v>
      </c>
      <c r="F4" s="18">
        <v>1</v>
      </c>
      <c r="G4" s="5"/>
      <c r="H4" s="5"/>
      <c r="I4" s="4"/>
      <c r="J4" s="4"/>
    </row>
    <row r="5" spans="2:10" x14ac:dyDescent="0.25">
      <c r="B5" s="22" t="s">
        <v>18</v>
      </c>
      <c r="C5" s="18">
        <v>7</v>
      </c>
      <c r="D5" s="19">
        <f>C5/$D$4</f>
        <v>1</v>
      </c>
      <c r="E5" s="20">
        <f>C5/$E$4</f>
        <v>2.3333333333333335</v>
      </c>
      <c r="F5" s="20">
        <f>C5/$F$4</f>
        <v>7</v>
      </c>
      <c r="G5" s="4"/>
      <c r="H5" s="4"/>
      <c r="I5" s="4"/>
      <c r="J5" s="4"/>
    </row>
    <row r="6" spans="2:10" x14ac:dyDescent="0.25">
      <c r="B6" s="22" t="s">
        <v>20</v>
      </c>
      <c r="C6" s="18">
        <v>3</v>
      </c>
      <c r="D6" s="21">
        <f t="shared" ref="D6:D7" si="0">C6/$D$4</f>
        <v>0.42857142857142855</v>
      </c>
      <c r="E6" s="19">
        <f t="shared" ref="E6:E7" si="1">C6/$E$4</f>
        <v>1</v>
      </c>
      <c r="F6" s="20">
        <f t="shared" ref="F6:F7" si="2">C6/$F$4</f>
        <v>3</v>
      </c>
      <c r="G6" s="4"/>
      <c r="H6" s="4"/>
      <c r="I6" s="4"/>
      <c r="J6" s="4"/>
    </row>
    <row r="7" spans="2:10" x14ac:dyDescent="0.25">
      <c r="B7" s="22" t="s">
        <v>19</v>
      </c>
      <c r="C7" s="18">
        <v>1</v>
      </c>
      <c r="D7" s="21">
        <f t="shared" si="0"/>
        <v>0.14285714285714285</v>
      </c>
      <c r="E7" s="21">
        <f t="shared" si="1"/>
        <v>0.33333333333333331</v>
      </c>
      <c r="F7" s="19">
        <f t="shared" si="2"/>
        <v>1</v>
      </c>
      <c r="G7" s="4"/>
      <c r="H7" s="4"/>
      <c r="I7" s="4"/>
      <c r="J7" s="4"/>
    </row>
    <row r="8" spans="2:10" x14ac:dyDescent="0.25">
      <c r="B8" s="22" t="s">
        <v>6</v>
      </c>
      <c r="C8" s="18"/>
      <c r="D8" s="17">
        <f>SUM(D5:D7)</f>
        <v>1.5714285714285714</v>
      </c>
      <c r="E8" s="17">
        <f t="shared" ref="E8:F8" si="3">SUM(E5:E7)</f>
        <v>3.666666666666667</v>
      </c>
      <c r="F8" s="17">
        <f t="shared" si="3"/>
        <v>11</v>
      </c>
      <c r="G8" s="4"/>
      <c r="H8" s="4"/>
      <c r="I8" s="4"/>
      <c r="J8" s="4"/>
    </row>
    <row r="9" spans="2:10" x14ac:dyDescent="0.25">
      <c r="B9" s="4"/>
      <c r="C9" s="5"/>
      <c r="D9" s="4"/>
      <c r="E9" s="4"/>
      <c r="F9" s="4"/>
      <c r="G9" s="4"/>
      <c r="H9" s="4"/>
      <c r="I9" s="4"/>
      <c r="J9" s="4"/>
    </row>
    <row r="10" spans="2:10" x14ac:dyDescent="0.25">
      <c r="B10" s="4"/>
      <c r="C10" s="4"/>
      <c r="D10" s="4"/>
      <c r="E10" s="4"/>
      <c r="F10" s="4"/>
      <c r="G10" s="4"/>
      <c r="H10" s="4"/>
      <c r="I10" s="4"/>
      <c r="J10" s="4"/>
    </row>
    <row r="11" spans="2:10" ht="15.75" thickBot="1" x14ac:dyDescent="0.3">
      <c r="B11" s="4"/>
      <c r="C11" s="4"/>
      <c r="D11" s="4"/>
      <c r="E11" s="4"/>
      <c r="F11" s="4"/>
      <c r="G11" s="4"/>
      <c r="H11" s="4"/>
      <c r="I11" s="4"/>
      <c r="J11" s="4"/>
    </row>
    <row r="12" spans="2:10" x14ac:dyDescent="0.25">
      <c r="B12" s="168" t="s">
        <v>0</v>
      </c>
      <c r="C12" s="169"/>
      <c r="D12" s="169"/>
      <c r="E12" s="169"/>
      <c r="F12" s="169"/>
      <c r="G12" s="26" t="s">
        <v>1</v>
      </c>
      <c r="H12" s="26"/>
      <c r="I12" s="6" t="s">
        <v>4</v>
      </c>
      <c r="J12" s="7" t="s">
        <v>3</v>
      </c>
    </row>
    <row r="13" spans="2:10" x14ac:dyDescent="0.25">
      <c r="B13" s="2" t="s">
        <v>18</v>
      </c>
      <c r="C13" s="8"/>
      <c r="D13" s="9">
        <f>D5/$D$8</f>
        <v>0.63636363636363635</v>
      </c>
      <c r="E13" s="9">
        <f>E5/$E$8</f>
        <v>0.63636363636363635</v>
      </c>
      <c r="F13" s="9">
        <f>F5/$F$8</f>
        <v>0.63636363636363635</v>
      </c>
      <c r="G13" s="9">
        <f>AVERAGE(D13:F13)</f>
        <v>0.63636363636363635</v>
      </c>
      <c r="H13" s="10">
        <f>G13:G15</f>
        <v>0.63636363636363635</v>
      </c>
      <c r="I13" s="11">
        <f>1-H13</f>
        <v>0.36363636363636365</v>
      </c>
      <c r="J13" s="12">
        <f>H13+$I$13</f>
        <v>1</v>
      </c>
    </row>
    <row r="14" spans="2:10" x14ac:dyDescent="0.25">
      <c r="B14" s="2" t="s">
        <v>20</v>
      </c>
      <c r="C14" s="8"/>
      <c r="D14" s="9">
        <f t="shared" ref="D14:D15" si="4">D6/$D$8</f>
        <v>0.27272727272727271</v>
      </c>
      <c r="E14" s="9">
        <f t="shared" ref="E14:E15" si="5">E6/$E$8</f>
        <v>0.27272727272727271</v>
      </c>
      <c r="F14" s="9">
        <f t="shared" ref="F14:F15" si="6">F6/$F$8</f>
        <v>0.27272727272727271</v>
      </c>
      <c r="G14" s="9">
        <f t="shared" ref="G14:G15" si="7">AVERAGE(D14:F14)</f>
        <v>0.27272727272727271</v>
      </c>
      <c r="H14" s="10">
        <f>G14:G15</f>
        <v>0.27272727272727271</v>
      </c>
      <c r="I14" s="11">
        <f t="shared" ref="I14:I15" si="8">1-H14</f>
        <v>0.72727272727272729</v>
      </c>
      <c r="J14" s="12">
        <f>H14+$I$13</f>
        <v>0.63636363636363635</v>
      </c>
    </row>
    <row r="15" spans="2:10" x14ac:dyDescent="0.25">
      <c r="B15" s="2" t="s">
        <v>19</v>
      </c>
      <c r="C15" s="8"/>
      <c r="D15" s="9">
        <f t="shared" si="4"/>
        <v>9.0909090909090912E-2</v>
      </c>
      <c r="E15" s="9">
        <f t="shared" si="5"/>
        <v>9.0909090909090898E-2</v>
      </c>
      <c r="F15" s="9">
        <f t="shared" si="6"/>
        <v>9.0909090909090912E-2</v>
      </c>
      <c r="G15" s="9">
        <f t="shared" si="7"/>
        <v>9.0909090909090898E-2</v>
      </c>
      <c r="H15" s="10">
        <f>G15:G15</f>
        <v>9.0909090909090898E-2</v>
      </c>
      <c r="I15" s="11">
        <f t="shared" si="8"/>
        <v>0.90909090909090906</v>
      </c>
      <c r="J15" s="12">
        <f>H15+$I$13</f>
        <v>0.45454545454545453</v>
      </c>
    </row>
    <row r="16" spans="2:10" x14ac:dyDescent="0.25">
      <c r="B16" s="4"/>
      <c r="C16" s="4"/>
      <c r="D16" s="4"/>
      <c r="E16" s="4"/>
      <c r="F16" s="4"/>
      <c r="G16" s="4"/>
      <c r="H16" s="4"/>
      <c r="I16" s="4"/>
      <c r="J16" s="4"/>
    </row>
    <row r="17" spans="2:10" x14ac:dyDescent="0.25">
      <c r="B17" s="4"/>
      <c r="C17" s="4"/>
      <c r="D17" s="4"/>
      <c r="E17" s="4"/>
      <c r="F17" s="4"/>
      <c r="G17" s="4"/>
      <c r="H17" s="4"/>
      <c r="I17" s="4"/>
      <c r="J17" s="4"/>
    </row>
    <row r="18" spans="2:10" x14ac:dyDescent="0.25">
      <c r="B18" s="4"/>
      <c r="C18" s="4"/>
      <c r="D18" s="4"/>
      <c r="E18" s="4"/>
      <c r="F18" s="4"/>
      <c r="G18" s="4"/>
      <c r="H18" s="4"/>
      <c r="I18" s="4"/>
      <c r="J18" s="4"/>
    </row>
    <row r="19" spans="2:10" x14ac:dyDescent="0.25">
      <c r="B19" s="4"/>
      <c r="C19" s="4"/>
      <c r="D19" s="4"/>
      <c r="E19" s="4"/>
      <c r="F19" s="4"/>
      <c r="G19" s="4"/>
      <c r="H19" s="4"/>
      <c r="I19" s="4"/>
      <c r="J19" s="4"/>
    </row>
    <row r="20" spans="2:10" x14ac:dyDescent="0.25">
      <c r="B20" s="165" t="s">
        <v>7</v>
      </c>
      <c r="C20" s="165"/>
      <c r="D20" s="165"/>
      <c r="E20" s="165"/>
      <c r="F20" s="165"/>
      <c r="G20" s="165"/>
      <c r="H20" s="165"/>
      <c r="I20" s="4"/>
      <c r="J20" s="4"/>
    </row>
    <row r="21" spans="2:10" x14ac:dyDescent="0.25">
      <c r="B21" s="2" t="s">
        <v>18</v>
      </c>
      <c r="C21" s="30"/>
      <c r="D21" s="31">
        <f>D5*$H$13</f>
        <v>0.63636363636363635</v>
      </c>
      <c r="E21" s="31">
        <f>E5*$H$14</f>
        <v>0.63636363636363635</v>
      </c>
      <c r="F21" s="31">
        <f>F5*$H$15</f>
        <v>0.63636363636363624</v>
      </c>
      <c r="G21" s="31">
        <f>SUM(C21:F21)</f>
        <v>1.9090909090909089</v>
      </c>
      <c r="H21" s="32">
        <f>G21/H13</f>
        <v>3</v>
      </c>
      <c r="I21" s="4"/>
      <c r="J21" s="4"/>
    </row>
    <row r="22" spans="2:10" x14ac:dyDescent="0.25">
      <c r="B22" s="2" t="s">
        <v>20</v>
      </c>
      <c r="C22" s="33"/>
      <c r="D22" s="10">
        <f>D6*$H$13</f>
        <v>0.27272727272727271</v>
      </c>
      <c r="E22" s="10">
        <f>E6*$H$14</f>
        <v>0.27272727272727271</v>
      </c>
      <c r="F22" s="10">
        <f>F6*$H$15</f>
        <v>0.27272727272727271</v>
      </c>
      <c r="G22" s="10">
        <f t="shared" ref="G22:G23" si="9">SUM(C22:F22)</f>
        <v>0.81818181818181812</v>
      </c>
      <c r="H22" s="34">
        <f>G22/H14</f>
        <v>3</v>
      </c>
      <c r="I22" s="4"/>
      <c r="J22" s="4"/>
    </row>
    <row r="23" spans="2:10" x14ac:dyDescent="0.25">
      <c r="B23" s="2" t="s">
        <v>19</v>
      </c>
      <c r="C23" s="33"/>
      <c r="D23" s="10">
        <f>D7*$H$13</f>
        <v>9.0909090909090898E-2</v>
      </c>
      <c r="E23" s="10">
        <f>E7*$H$14</f>
        <v>9.0909090909090898E-2</v>
      </c>
      <c r="F23" s="10">
        <f>F7*$H$15</f>
        <v>9.0909090909090898E-2</v>
      </c>
      <c r="G23" s="10">
        <f t="shared" si="9"/>
        <v>0.27272727272727271</v>
      </c>
      <c r="H23" s="34">
        <f>G23/H15</f>
        <v>3</v>
      </c>
      <c r="I23" s="4"/>
      <c r="J23" s="4"/>
    </row>
    <row r="24" spans="2:10" x14ac:dyDescent="0.25">
      <c r="B24" s="35"/>
      <c r="C24" s="36"/>
      <c r="D24" s="36"/>
      <c r="E24" s="36"/>
      <c r="F24" s="36"/>
      <c r="G24" s="37" t="s">
        <v>8</v>
      </c>
      <c r="H24" s="38">
        <f>SUM(H21:H23)/3</f>
        <v>3</v>
      </c>
      <c r="I24" s="4"/>
      <c r="J24" s="4"/>
    </row>
    <row r="25" spans="2:10" x14ac:dyDescent="0.25">
      <c r="B25" s="39"/>
      <c r="C25" s="8"/>
      <c r="D25" s="8"/>
      <c r="E25" s="8"/>
      <c r="F25" s="8"/>
      <c r="G25" s="40" t="s">
        <v>9</v>
      </c>
      <c r="H25" s="34">
        <f>(H24-3)/(3-1)</f>
        <v>0</v>
      </c>
      <c r="I25" s="4"/>
      <c r="J25" s="4"/>
    </row>
    <row r="26" spans="2:10" x14ac:dyDescent="0.25">
      <c r="B26" s="39"/>
      <c r="C26" s="8"/>
      <c r="D26" s="8"/>
      <c r="E26" s="8"/>
      <c r="F26" s="8"/>
      <c r="G26" s="40" t="s">
        <v>10</v>
      </c>
      <c r="H26" s="41">
        <v>0.57999999999999996</v>
      </c>
      <c r="I26" s="4"/>
      <c r="J26" s="4"/>
    </row>
    <row r="27" spans="2:10" ht="15.75" thickBot="1" x14ac:dyDescent="0.3">
      <c r="B27" s="42"/>
      <c r="C27" s="14"/>
      <c r="D27" s="14"/>
      <c r="E27" s="14"/>
      <c r="F27" s="14"/>
      <c r="G27" s="43" t="s">
        <v>11</v>
      </c>
      <c r="H27" s="44">
        <f>H25/H26</f>
        <v>0</v>
      </c>
      <c r="I27" s="4"/>
      <c r="J27" s="4"/>
    </row>
    <row r="28" spans="2:10" x14ac:dyDescent="0.25">
      <c r="B28" s="4"/>
      <c r="C28" s="4"/>
      <c r="D28" s="4"/>
      <c r="E28" s="4"/>
      <c r="F28" s="4"/>
      <c r="G28" s="4"/>
      <c r="H28" s="4"/>
      <c r="I28" s="4"/>
      <c r="J28" s="4"/>
    </row>
    <row r="29" spans="2:10" x14ac:dyDescent="0.25">
      <c r="B29" s="4"/>
      <c r="C29" s="4"/>
      <c r="D29" s="4"/>
      <c r="E29" s="4"/>
      <c r="F29" s="4"/>
      <c r="G29" s="4"/>
      <c r="H29" s="4"/>
      <c r="I29" s="4"/>
      <c r="J29" s="4"/>
    </row>
    <row r="30" spans="2:10" x14ac:dyDescent="0.25">
      <c r="B30" s="4"/>
      <c r="C30" s="4"/>
      <c r="D30" s="4"/>
      <c r="E30" s="4"/>
      <c r="F30" s="4"/>
      <c r="G30" s="4"/>
      <c r="H30" s="4"/>
      <c r="I30" s="4"/>
      <c r="J30" s="4"/>
    </row>
    <row r="31" spans="2:10" x14ac:dyDescent="0.25">
      <c r="B31" s="4"/>
      <c r="C31" s="4"/>
      <c r="D31" s="4"/>
      <c r="E31" s="4"/>
      <c r="F31" s="4"/>
      <c r="G31" s="4"/>
      <c r="H31" s="4"/>
      <c r="I31" s="4"/>
      <c r="J31" s="4"/>
    </row>
    <row r="32" spans="2:10" x14ac:dyDescent="0.25">
      <c r="B32" s="4"/>
      <c r="C32" s="4"/>
      <c r="D32" s="4"/>
      <c r="E32" s="4"/>
      <c r="F32" s="4"/>
      <c r="G32" s="4"/>
      <c r="H32" s="4"/>
      <c r="I32" s="4"/>
      <c r="J32" s="4"/>
    </row>
    <row r="33" spans="2:10" x14ac:dyDescent="0.25">
      <c r="B33" s="4"/>
      <c r="C33" s="4"/>
      <c r="D33" s="4"/>
      <c r="E33" s="4"/>
      <c r="F33" s="4"/>
      <c r="G33" s="4"/>
      <c r="H33" s="4"/>
      <c r="I33" s="4"/>
      <c r="J33" s="4"/>
    </row>
    <row r="34" spans="2:10" x14ac:dyDescent="0.25">
      <c r="B34" s="4"/>
      <c r="C34" s="4"/>
      <c r="D34" s="4"/>
      <c r="E34" s="4"/>
      <c r="F34" s="4"/>
      <c r="G34" s="4"/>
      <c r="H34" s="4"/>
      <c r="I34" s="4"/>
      <c r="J34" s="4"/>
    </row>
    <row r="35" spans="2:10" x14ac:dyDescent="0.25">
      <c r="B35" s="4"/>
      <c r="C35" s="4"/>
      <c r="D35" s="4"/>
      <c r="E35" s="4"/>
      <c r="F35" s="4"/>
      <c r="G35" s="4"/>
      <c r="H35" s="4"/>
      <c r="I35" s="4"/>
      <c r="J35" s="4"/>
    </row>
    <row r="36" spans="2:10" x14ac:dyDescent="0.25">
      <c r="B36" s="4"/>
      <c r="C36" s="4"/>
      <c r="D36" s="4"/>
      <c r="E36" s="4"/>
      <c r="F36" s="4"/>
      <c r="G36" s="4"/>
      <c r="H36" s="45"/>
      <c r="I36" s="4"/>
      <c r="J36" s="4"/>
    </row>
    <row r="37" spans="2:10" x14ac:dyDescent="0.25">
      <c r="B37" s="4"/>
      <c r="C37" s="4"/>
      <c r="D37" s="4"/>
      <c r="E37" s="4"/>
      <c r="F37" s="4"/>
      <c r="G37" s="4"/>
      <c r="H37" s="4"/>
      <c r="I37" s="4"/>
      <c r="J37" s="4"/>
    </row>
    <row r="38" spans="2:10" x14ac:dyDescent="0.25">
      <c r="B38" s="4"/>
      <c r="C38" s="4"/>
      <c r="D38" s="4"/>
      <c r="E38" s="4"/>
      <c r="F38" s="4"/>
      <c r="G38" s="4"/>
      <c r="H38" s="4"/>
      <c r="I38" s="4"/>
      <c r="J38" s="4"/>
    </row>
    <row r="39" spans="2:10" x14ac:dyDescent="0.25">
      <c r="B39" s="4"/>
      <c r="C39" s="4"/>
      <c r="D39" s="4"/>
      <c r="E39" s="4"/>
      <c r="F39" s="4"/>
      <c r="G39" s="4"/>
      <c r="H39" s="4"/>
      <c r="I39" s="4"/>
      <c r="J39" s="4"/>
    </row>
    <row r="40" spans="2:10" x14ac:dyDescent="0.25">
      <c r="B40" s="4"/>
      <c r="C40" s="4"/>
      <c r="D40" s="4"/>
      <c r="E40" s="4"/>
      <c r="F40" s="4"/>
      <c r="G40" s="4"/>
      <c r="H40" s="45"/>
      <c r="I40" s="4"/>
      <c r="J40" s="4"/>
    </row>
    <row r="41" spans="2:10" x14ac:dyDescent="0.25">
      <c r="B41" s="4"/>
      <c r="C41" s="4"/>
      <c r="D41" s="4"/>
      <c r="E41" s="4"/>
      <c r="F41" s="4"/>
      <c r="G41" s="4"/>
      <c r="H41" s="4"/>
      <c r="I41" s="4"/>
      <c r="J41" s="4"/>
    </row>
    <row r="42" spans="2:10" x14ac:dyDescent="0.25">
      <c r="B42" s="4"/>
      <c r="C42" s="4"/>
      <c r="D42" s="4"/>
      <c r="E42" s="4"/>
      <c r="F42" s="4"/>
      <c r="G42" s="4"/>
      <c r="H42" s="4"/>
      <c r="I42" s="4"/>
      <c r="J42" s="4"/>
    </row>
    <row r="43" spans="2:10" x14ac:dyDescent="0.25">
      <c r="B43" s="4"/>
      <c r="C43" s="4"/>
      <c r="D43" s="4"/>
      <c r="E43" s="4"/>
      <c r="F43" s="4"/>
      <c r="G43" s="4"/>
      <c r="H43" s="4"/>
      <c r="I43" s="4"/>
      <c r="J43" s="4"/>
    </row>
  </sheetData>
  <mergeCells count="2">
    <mergeCell ref="B12:F12"/>
    <mergeCell ref="B20:H20"/>
  </mergeCells>
  <conditionalFormatting sqref="H13:H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J43"/>
  <sheetViews>
    <sheetView topLeftCell="A19" workbookViewId="0">
      <selection activeCell="D21" sqref="D21:H23"/>
    </sheetView>
  </sheetViews>
  <sheetFormatPr defaultColWidth="9.140625" defaultRowHeight="15" x14ac:dyDescent="0.25"/>
  <cols>
    <col min="1" max="1" width="9.140625" style="23"/>
    <col min="2" max="2" width="25.5703125" style="23" customWidth="1"/>
    <col min="3" max="3" width="2" style="23" bestFit="1" customWidth="1"/>
    <col min="4" max="4" width="18.42578125" style="23" bestFit="1" customWidth="1"/>
    <col min="5" max="5" width="16.28515625" style="23" customWidth="1"/>
    <col min="6" max="6" width="19" style="23" customWidth="1"/>
    <col min="7" max="7" width="11.140625" style="23" bestFit="1" customWidth="1"/>
    <col min="8" max="9" width="7.140625" style="23" bestFit="1" customWidth="1"/>
    <col min="10" max="10" width="16" style="23" bestFit="1" customWidth="1"/>
    <col min="11" max="16384" width="9.140625" style="23"/>
  </cols>
  <sheetData>
    <row r="2" spans="2:10" x14ac:dyDescent="0.25">
      <c r="B2" s="4"/>
      <c r="C2" s="4"/>
      <c r="D2" s="4" t="s">
        <v>5</v>
      </c>
      <c r="E2" s="4"/>
      <c r="F2" s="4"/>
      <c r="G2" s="4"/>
      <c r="H2" s="4"/>
      <c r="I2" s="4"/>
      <c r="J2" s="4"/>
    </row>
    <row r="3" spans="2:10" ht="75" x14ac:dyDescent="0.25">
      <c r="B3" s="22" t="s">
        <v>35</v>
      </c>
      <c r="C3" s="17"/>
      <c r="D3" s="80" t="s">
        <v>33</v>
      </c>
      <c r="E3" s="81" t="s">
        <v>43</v>
      </c>
      <c r="F3" s="82" t="s">
        <v>34</v>
      </c>
      <c r="G3" s="4"/>
      <c r="H3" s="4"/>
      <c r="I3" s="4"/>
      <c r="J3" s="4"/>
    </row>
    <row r="4" spans="2:10" x14ac:dyDescent="0.25">
      <c r="B4" s="17"/>
      <c r="C4" s="17"/>
      <c r="D4" s="18">
        <v>5</v>
      </c>
      <c r="E4" s="18">
        <v>3</v>
      </c>
      <c r="F4" s="18">
        <v>1</v>
      </c>
      <c r="G4" s="5"/>
      <c r="H4" s="5"/>
      <c r="I4" s="4"/>
      <c r="J4" s="4"/>
    </row>
    <row r="5" spans="2:10" ht="55.5" customHeight="1" x14ac:dyDescent="0.25">
      <c r="B5" s="80" t="s">
        <v>33</v>
      </c>
      <c r="C5" s="18">
        <v>5</v>
      </c>
      <c r="D5" s="19">
        <f>C5/$D$4</f>
        <v>1</v>
      </c>
      <c r="E5" s="20">
        <f>C5/$E$4</f>
        <v>1.6666666666666667</v>
      </c>
      <c r="F5" s="20">
        <f>C5/$F$4</f>
        <v>5</v>
      </c>
      <c r="G5" s="4"/>
      <c r="H5" s="4"/>
      <c r="I5" s="4"/>
      <c r="J5" s="4"/>
    </row>
    <row r="6" spans="2:10" ht="45" x14ac:dyDescent="0.25">
      <c r="B6" s="81" t="s">
        <v>43</v>
      </c>
      <c r="C6" s="18">
        <v>3</v>
      </c>
      <c r="D6" s="21">
        <f t="shared" ref="D6:D7" si="0">C6/$D$4</f>
        <v>0.6</v>
      </c>
      <c r="E6" s="19">
        <f t="shared" ref="E6:E7" si="1">C6/$E$4</f>
        <v>1</v>
      </c>
      <c r="F6" s="20">
        <f t="shared" ref="F6:F7" si="2">C6/$F$4</f>
        <v>3</v>
      </c>
      <c r="G6" s="4"/>
      <c r="H6" s="4"/>
      <c r="I6" s="4"/>
      <c r="J6" s="4"/>
    </row>
    <row r="7" spans="2:10" ht="45" x14ac:dyDescent="0.25">
      <c r="B7" s="82" t="s">
        <v>34</v>
      </c>
      <c r="C7" s="18">
        <v>1</v>
      </c>
      <c r="D7" s="21">
        <f t="shared" si="0"/>
        <v>0.2</v>
      </c>
      <c r="E7" s="21">
        <f t="shared" si="1"/>
        <v>0.33333333333333331</v>
      </c>
      <c r="F7" s="19">
        <f t="shared" si="2"/>
        <v>1</v>
      </c>
      <c r="G7" s="4"/>
      <c r="H7" s="4"/>
      <c r="I7" s="4"/>
      <c r="J7" s="4"/>
    </row>
    <row r="8" spans="2:10" x14ac:dyDescent="0.25">
      <c r="B8" s="22" t="s">
        <v>6</v>
      </c>
      <c r="C8" s="18"/>
      <c r="D8" s="17">
        <f>SUM(D5:D7)</f>
        <v>1.8</v>
      </c>
      <c r="E8" s="17">
        <f t="shared" ref="E8:F8" si="3">SUM(E5:E7)</f>
        <v>3.0000000000000004</v>
      </c>
      <c r="F8" s="17">
        <f t="shared" si="3"/>
        <v>9</v>
      </c>
      <c r="G8" s="4"/>
      <c r="H8" s="4"/>
      <c r="I8" s="4"/>
      <c r="J8" s="4"/>
    </row>
    <row r="9" spans="2:10" x14ac:dyDescent="0.25">
      <c r="B9" s="4"/>
      <c r="C9" s="5"/>
      <c r="D9" s="4"/>
      <c r="E9" s="4"/>
      <c r="F9" s="4"/>
      <c r="G9" s="4"/>
      <c r="H9" s="4"/>
      <c r="I9" s="4"/>
      <c r="J9" s="4"/>
    </row>
    <row r="10" spans="2:10" x14ac:dyDescent="0.25">
      <c r="B10" s="4"/>
      <c r="C10" s="4"/>
      <c r="D10" s="4"/>
      <c r="E10" s="4"/>
      <c r="F10" s="4"/>
      <c r="G10" s="4"/>
      <c r="H10" s="4"/>
      <c r="I10" s="4"/>
      <c r="J10" s="4"/>
    </row>
    <row r="11" spans="2:10" ht="15.75" thickBot="1" x14ac:dyDescent="0.3">
      <c r="B11" s="4"/>
      <c r="C11" s="4"/>
      <c r="D11" s="4"/>
      <c r="E11" s="4"/>
      <c r="F11" s="4"/>
      <c r="G11" s="4"/>
      <c r="H11" s="4"/>
      <c r="I11" s="4"/>
      <c r="J11" s="4"/>
    </row>
    <row r="12" spans="2:10" ht="15.75" thickBot="1" x14ac:dyDescent="0.3">
      <c r="B12" s="171" t="s">
        <v>0</v>
      </c>
      <c r="C12" s="172"/>
      <c r="D12" s="173"/>
      <c r="E12" s="173"/>
      <c r="F12" s="174"/>
      <c r="G12" s="86" t="s">
        <v>1</v>
      </c>
      <c r="H12" s="87"/>
      <c r="I12" s="88" t="s">
        <v>4</v>
      </c>
      <c r="J12" s="88" t="s">
        <v>3</v>
      </c>
    </row>
    <row r="13" spans="2:10" ht="30.75" thickBot="1" x14ac:dyDescent="0.3">
      <c r="B13" s="85" t="s">
        <v>33</v>
      </c>
      <c r="D13" s="89">
        <f>D5/$D$8</f>
        <v>0.55555555555555558</v>
      </c>
      <c r="E13" s="90">
        <f>E5/$E$8</f>
        <v>0.55555555555555547</v>
      </c>
      <c r="F13" s="90">
        <f>F5/$F$8</f>
        <v>0.55555555555555558</v>
      </c>
      <c r="G13" s="90">
        <f>AVERAGE(D13:F13)</f>
        <v>0.55555555555555558</v>
      </c>
      <c r="H13" s="91">
        <f>G13:G15</f>
        <v>0.55555555555555558</v>
      </c>
      <c r="I13" s="92">
        <f>1-H13</f>
        <v>0.44444444444444442</v>
      </c>
      <c r="J13" s="93">
        <f>H13+$I$13</f>
        <v>1</v>
      </c>
    </row>
    <row r="14" spans="2:10" ht="45.75" thickBot="1" x14ac:dyDescent="0.3">
      <c r="B14" s="83" t="s">
        <v>43</v>
      </c>
      <c r="D14" s="94">
        <f t="shared" ref="D14:D15" si="4">D6/$D$8</f>
        <v>0.33333333333333331</v>
      </c>
      <c r="E14" s="9">
        <f t="shared" ref="E14:E15" si="5">E6/$E$8</f>
        <v>0.33333333333333326</v>
      </c>
      <c r="F14" s="9">
        <f t="shared" ref="F14:F15" si="6">F6/$F$8</f>
        <v>0.33333333333333331</v>
      </c>
      <c r="G14" s="9">
        <f t="shared" ref="G14:G15" si="7">AVERAGE(D14:F14)</f>
        <v>0.33333333333333326</v>
      </c>
      <c r="H14" s="10">
        <f>G14:G15</f>
        <v>0.33333333333333326</v>
      </c>
      <c r="I14" s="92">
        <f t="shared" ref="I14:I15" si="8">1-H14</f>
        <v>0.66666666666666674</v>
      </c>
      <c r="J14" s="12">
        <f>H14+$I$13</f>
        <v>0.77777777777777768</v>
      </c>
    </row>
    <row r="15" spans="2:10" ht="45.75" thickBot="1" x14ac:dyDescent="0.3">
      <c r="B15" s="84" t="s">
        <v>34</v>
      </c>
      <c r="D15" s="95">
        <f t="shared" si="4"/>
        <v>0.11111111111111112</v>
      </c>
      <c r="E15" s="96">
        <f t="shared" si="5"/>
        <v>0.11111111111111109</v>
      </c>
      <c r="F15" s="96">
        <f t="shared" si="6"/>
        <v>0.1111111111111111</v>
      </c>
      <c r="G15" s="96">
        <f t="shared" si="7"/>
        <v>0.1111111111111111</v>
      </c>
      <c r="H15" s="15">
        <f>G15:G15</f>
        <v>0.1111111111111111</v>
      </c>
      <c r="I15" s="92">
        <f t="shared" si="8"/>
        <v>0.88888888888888884</v>
      </c>
      <c r="J15" s="97">
        <f>H15+$I$13</f>
        <v>0.55555555555555558</v>
      </c>
    </row>
    <row r="16" spans="2:10" x14ac:dyDescent="0.25">
      <c r="B16" s="4"/>
      <c r="C16" s="4"/>
      <c r="D16" s="4"/>
      <c r="E16" s="4"/>
      <c r="F16" s="4"/>
      <c r="G16" s="4"/>
      <c r="H16" s="4"/>
      <c r="I16" s="4"/>
      <c r="J16" s="4"/>
    </row>
    <row r="17" spans="2:10" x14ac:dyDescent="0.25">
      <c r="B17" s="4"/>
      <c r="C17" s="4"/>
      <c r="D17" s="4"/>
      <c r="E17" s="4"/>
      <c r="F17" s="4"/>
      <c r="G17" s="4"/>
      <c r="H17" s="4"/>
      <c r="I17" s="4"/>
      <c r="J17" s="4"/>
    </row>
    <row r="18" spans="2:10" x14ac:dyDescent="0.25">
      <c r="B18" s="4"/>
      <c r="C18" s="4"/>
      <c r="D18" s="4"/>
      <c r="E18" s="4"/>
      <c r="F18" s="4"/>
      <c r="G18" s="4"/>
      <c r="H18" s="4"/>
      <c r="I18" s="4"/>
      <c r="J18" s="4"/>
    </row>
    <row r="19" spans="2:10" ht="15.75" thickBot="1" x14ac:dyDescent="0.3">
      <c r="B19" s="4"/>
      <c r="C19" s="4"/>
      <c r="D19" s="4"/>
      <c r="E19" s="4"/>
      <c r="F19" s="4"/>
      <c r="G19" s="4"/>
      <c r="H19" s="4"/>
      <c r="I19" s="4"/>
      <c r="J19" s="4"/>
    </row>
    <row r="20" spans="2:10" ht="15.75" thickBot="1" x14ac:dyDescent="0.3">
      <c r="B20" s="175" t="s">
        <v>7</v>
      </c>
      <c r="C20" s="176"/>
      <c r="D20" s="176"/>
      <c r="E20" s="176"/>
      <c r="F20" s="176"/>
      <c r="G20" s="176"/>
      <c r="H20" s="177"/>
      <c r="I20" s="4"/>
      <c r="J20" s="4"/>
    </row>
    <row r="21" spans="2:10" ht="30" x14ac:dyDescent="0.25">
      <c r="B21" s="99" t="s">
        <v>33</v>
      </c>
      <c r="C21" s="30"/>
      <c r="D21" s="31">
        <f>D5*$H$13</f>
        <v>0.55555555555555558</v>
      </c>
      <c r="E21" s="31">
        <f>E5*$H$14</f>
        <v>0.55555555555555547</v>
      </c>
      <c r="F21" s="31">
        <f>F5*$H$15</f>
        <v>0.55555555555555558</v>
      </c>
      <c r="G21" s="31">
        <f>SUM(C21:F21)</f>
        <v>1.6666666666666667</v>
      </c>
      <c r="H21" s="32">
        <f>G21/H13</f>
        <v>3</v>
      </c>
      <c r="I21" s="4"/>
      <c r="J21" s="4"/>
    </row>
    <row r="22" spans="2:10" ht="45" x14ac:dyDescent="0.25">
      <c r="B22" s="98" t="s">
        <v>43</v>
      </c>
      <c r="C22" s="33"/>
      <c r="D22" s="10">
        <f>D6*$H$13</f>
        <v>0.33333333333333331</v>
      </c>
      <c r="E22" s="10">
        <f>E6*$H$14</f>
        <v>0.33333333333333326</v>
      </c>
      <c r="F22" s="10">
        <f>F6*$H$15</f>
        <v>0.33333333333333331</v>
      </c>
      <c r="G22" s="10">
        <f t="shared" ref="G22:G23" si="9">SUM(C22:F22)</f>
        <v>0.99999999999999978</v>
      </c>
      <c r="H22" s="34">
        <f>G22/H14</f>
        <v>3</v>
      </c>
      <c r="I22" s="4"/>
      <c r="J22" s="4"/>
    </row>
    <row r="23" spans="2:10" ht="45" x14ac:dyDescent="0.25">
      <c r="B23" s="98" t="s">
        <v>34</v>
      </c>
      <c r="C23" s="33"/>
      <c r="D23" s="10">
        <f>D7*$H$13</f>
        <v>0.11111111111111112</v>
      </c>
      <c r="E23" s="10">
        <f>E7*$H$14</f>
        <v>0.11111111111111108</v>
      </c>
      <c r="F23" s="10">
        <f>F7*$H$15</f>
        <v>0.1111111111111111</v>
      </c>
      <c r="G23" s="10">
        <f t="shared" si="9"/>
        <v>0.33333333333333331</v>
      </c>
      <c r="H23" s="34">
        <f>G23/H15</f>
        <v>3</v>
      </c>
      <c r="I23" s="4"/>
      <c r="J23" s="4"/>
    </row>
    <row r="24" spans="2:10" x14ac:dyDescent="0.25">
      <c r="B24" s="35"/>
      <c r="C24" s="36"/>
      <c r="D24" s="36"/>
      <c r="E24" s="36"/>
      <c r="F24" s="36"/>
      <c r="G24" s="37" t="s">
        <v>8</v>
      </c>
      <c r="H24" s="38">
        <f>SUM(H21:H23)/3</f>
        <v>3</v>
      </c>
      <c r="I24" s="4"/>
      <c r="J24" s="4"/>
    </row>
    <row r="25" spans="2:10" x14ac:dyDescent="0.25">
      <c r="B25" s="39"/>
      <c r="C25" s="8"/>
      <c r="D25" s="8"/>
      <c r="E25" s="8"/>
      <c r="F25" s="8"/>
      <c r="G25" s="40" t="s">
        <v>9</v>
      </c>
      <c r="H25" s="34">
        <f>(H24-3)/(3-1)</f>
        <v>0</v>
      </c>
      <c r="I25" s="4"/>
      <c r="J25" s="4"/>
    </row>
    <row r="26" spans="2:10" x14ac:dyDescent="0.25">
      <c r="B26" s="39"/>
      <c r="C26" s="8"/>
      <c r="D26" s="8"/>
      <c r="E26" s="8"/>
      <c r="F26" s="8"/>
      <c r="G26" s="40" t="s">
        <v>10</v>
      </c>
      <c r="H26" s="41">
        <v>0.57999999999999996</v>
      </c>
      <c r="I26" s="4"/>
      <c r="J26" s="4"/>
    </row>
    <row r="27" spans="2:10" ht="15.75" thickBot="1" x14ac:dyDescent="0.3">
      <c r="B27" s="42"/>
      <c r="C27" s="14"/>
      <c r="D27" s="14"/>
      <c r="E27" s="14"/>
      <c r="F27" s="14"/>
      <c r="G27" s="43" t="s">
        <v>11</v>
      </c>
      <c r="H27" s="44">
        <f>H25/H26</f>
        <v>0</v>
      </c>
      <c r="I27" s="4"/>
      <c r="J27" s="4"/>
    </row>
    <row r="28" spans="2:10" x14ac:dyDescent="0.25">
      <c r="B28" s="4"/>
      <c r="C28" s="4"/>
      <c r="D28" s="4"/>
      <c r="E28" s="4"/>
      <c r="F28" s="4"/>
      <c r="G28" s="4"/>
      <c r="H28" s="4"/>
      <c r="I28" s="4"/>
      <c r="J28" s="4"/>
    </row>
    <row r="29" spans="2:10" x14ac:dyDescent="0.25">
      <c r="B29" s="4"/>
      <c r="C29" s="4"/>
      <c r="D29" s="4"/>
      <c r="E29" s="4"/>
      <c r="F29" s="4"/>
      <c r="G29" s="4"/>
      <c r="H29" s="4"/>
      <c r="I29" s="4"/>
      <c r="J29" s="4"/>
    </row>
    <row r="30" spans="2:10" x14ac:dyDescent="0.25">
      <c r="B30" s="4"/>
      <c r="C30" s="4"/>
      <c r="D30" s="4"/>
      <c r="E30" s="4"/>
      <c r="F30" s="4"/>
      <c r="G30" s="4"/>
      <c r="H30" s="4"/>
      <c r="I30" s="4"/>
      <c r="J30" s="4"/>
    </row>
    <row r="31" spans="2:10" x14ac:dyDescent="0.25">
      <c r="B31" s="4"/>
      <c r="C31" s="4"/>
      <c r="D31" s="4"/>
      <c r="E31" s="4"/>
      <c r="F31" s="4"/>
      <c r="G31" s="4"/>
      <c r="H31" s="4"/>
      <c r="I31" s="4"/>
      <c r="J31" s="4"/>
    </row>
    <row r="32" spans="2:10" x14ac:dyDescent="0.25">
      <c r="B32" s="4"/>
      <c r="C32" s="4"/>
      <c r="D32" s="4"/>
      <c r="E32" s="4"/>
      <c r="F32" s="4"/>
      <c r="G32" s="4"/>
      <c r="H32" s="4"/>
      <c r="I32" s="4"/>
      <c r="J32" s="4"/>
    </row>
    <row r="33" spans="2:10" x14ac:dyDescent="0.25">
      <c r="B33" s="4"/>
      <c r="C33" s="4"/>
      <c r="D33" s="4"/>
      <c r="E33" s="4"/>
      <c r="F33" s="4"/>
      <c r="G33" s="4"/>
      <c r="H33" s="4"/>
      <c r="I33" s="4"/>
      <c r="J33" s="4"/>
    </row>
    <row r="34" spans="2:10" x14ac:dyDescent="0.25">
      <c r="B34" s="4"/>
      <c r="C34" s="4"/>
      <c r="D34" s="4"/>
      <c r="E34" s="4"/>
      <c r="F34" s="4"/>
      <c r="G34" s="4"/>
      <c r="H34" s="4"/>
      <c r="I34" s="4"/>
      <c r="J34" s="4"/>
    </row>
    <row r="35" spans="2:10" x14ac:dyDescent="0.25">
      <c r="B35" s="4"/>
      <c r="C35" s="4"/>
      <c r="D35" s="4"/>
      <c r="E35" s="4"/>
      <c r="F35" s="4"/>
      <c r="G35" s="4"/>
      <c r="H35" s="4"/>
      <c r="I35" s="4"/>
      <c r="J35" s="4"/>
    </row>
    <row r="36" spans="2:10" x14ac:dyDescent="0.25">
      <c r="B36" s="4"/>
      <c r="C36" s="4"/>
      <c r="D36" s="4"/>
      <c r="E36" s="4"/>
      <c r="F36" s="4"/>
      <c r="G36" s="4"/>
      <c r="H36" s="45"/>
      <c r="I36" s="4"/>
      <c r="J36" s="4"/>
    </row>
    <row r="37" spans="2:10" x14ac:dyDescent="0.25">
      <c r="B37" s="4"/>
      <c r="C37" s="4"/>
      <c r="D37" s="4"/>
      <c r="E37" s="4"/>
      <c r="F37" s="4"/>
      <c r="G37" s="4"/>
      <c r="H37" s="4"/>
      <c r="I37" s="4"/>
      <c r="J37" s="4"/>
    </row>
    <row r="38" spans="2:10" x14ac:dyDescent="0.25">
      <c r="B38" s="4"/>
      <c r="C38" s="4"/>
      <c r="D38" s="4"/>
      <c r="E38" s="4"/>
      <c r="F38" s="4"/>
      <c r="G38" s="4"/>
      <c r="H38" s="4"/>
      <c r="I38" s="4"/>
      <c r="J38" s="4"/>
    </row>
    <row r="39" spans="2:10" x14ac:dyDescent="0.25">
      <c r="B39" s="4"/>
      <c r="C39" s="4"/>
      <c r="D39" s="4"/>
      <c r="E39" s="4"/>
      <c r="F39" s="4"/>
      <c r="G39" s="4"/>
      <c r="H39" s="4"/>
      <c r="I39" s="4"/>
      <c r="J39" s="4"/>
    </row>
    <row r="40" spans="2:10" x14ac:dyDescent="0.25">
      <c r="B40" s="4"/>
      <c r="C40" s="4"/>
      <c r="D40" s="4"/>
      <c r="E40" s="4"/>
      <c r="F40" s="4"/>
      <c r="G40" s="4"/>
      <c r="H40" s="45"/>
      <c r="I40" s="4"/>
      <c r="J40" s="4"/>
    </row>
    <row r="41" spans="2:10" x14ac:dyDescent="0.25">
      <c r="B41" s="4"/>
      <c r="C41" s="4"/>
      <c r="D41" s="4"/>
      <c r="E41" s="4"/>
      <c r="F41" s="4"/>
      <c r="G41" s="4"/>
      <c r="H41" s="4"/>
      <c r="I41" s="4"/>
      <c r="J41" s="4"/>
    </row>
    <row r="42" spans="2:10" x14ac:dyDescent="0.25">
      <c r="B42" s="4"/>
      <c r="C42" s="4"/>
      <c r="D42" s="4"/>
      <c r="E42" s="4"/>
      <c r="F42" s="4"/>
      <c r="G42" s="4"/>
      <c r="H42" s="4"/>
      <c r="I42" s="4"/>
      <c r="J42" s="4"/>
    </row>
    <row r="43" spans="2:10" x14ac:dyDescent="0.25">
      <c r="B43" s="4"/>
      <c r="C43" s="4"/>
      <c r="D43" s="4"/>
      <c r="E43" s="4"/>
      <c r="F43" s="4"/>
      <c r="G43" s="4"/>
      <c r="H43" s="4"/>
      <c r="I43" s="4"/>
      <c r="J43" s="4"/>
    </row>
  </sheetData>
  <mergeCells count="2">
    <mergeCell ref="B12:F12"/>
    <mergeCell ref="B20:H20"/>
  </mergeCells>
  <conditionalFormatting sqref="H13:H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APRESENTAÇÃO</vt:lpstr>
      <vt:lpstr>LIMITAÇÃO</vt:lpstr>
      <vt:lpstr>LIMITAÇÃO DE CULTURAS</vt:lpstr>
      <vt:lpstr>RISCOS COMPLEMENTARES</vt:lpstr>
      <vt:lpstr>ÁREA ATINGIDA</vt:lpstr>
      <vt:lpstr>RECUPERAÇÃO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Vargas Fernandes</dc:creator>
  <cp:lastModifiedBy>Rayslla Rodrigues Quintanilha</cp:lastModifiedBy>
  <cp:lastPrinted>2026-03-09T22:15:41Z</cp:lastPrinted>
  <dcterms:created xsi:type="dcterms:W3CDTF">2022-09-28T14:00:37Z</dcterms:created>
  <dcterms:modified xsi:type="dcterms:W3CDTF">2026-03-11T14:28:30Z</dcterms:modified>
</cp:coreProperties>
</file>