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40" activeTab="3"/>
  </bookViews>
  <sheets>
    <sheet name="BALANÇO" sheetId="1" r:id="rId1"/>
    <sheet name="DRE" sheetId="2" r:id="rId2"/>
    <sheet name="MUTAÇÕES" sheetId="3" r:id="rId3"/>
    <sheet name="FLUXO DE CAIXA" sheetId="4" r:id="rId4"/>
  </sheets>
  <definedNames>
    <definedName name="_xlnm.Print_Area" localSheetId="0">'BALANÇO'!$B$1:$H$39</definedName>
    <definedName name="_xlnm.Print_Area" localSheetId="1">'DRE'!$B$1:$E$31</definedName>
    <definedName name="_xlnm.Print_Area" localSheetId="3">'FLUXO DE CAIXA'!$B$1:$D$35</definedName>
    <definedName name="_xlnm.Print_Area" localSheetId="2">'MUTAÇÕES'!$B$1:$F$23</definedName>
  </definedNames>
  <calcPr fullCalcOnLoad="1"/>
</workbook>
</file>

<file path=xl/sharedStrings.xml><?xml version="1.0" encoding="utf-8"?>
<sst xmlns="http://schemas.openxmlformats.org/spreadsheetml/2006/main" count="126" uniqueCount="108">
  <si>
    <t>DESCRIÇÕES</t>
  </si>
  <si>
    <t>EXERCÍCIO</t>
  </si>
  <si>
    <t>A T I V O</t>
  </si>
  <si>
    <t>-</t>
  </si>
  <si>
    <t>CIRCULANTE</t>
  </si>
  <si>
    <t>DISPONÍVEL</t>
  </si>
  <si>
    <t>TOTAL DO ATIVO</t>
  </si>
  <si>
    <t xml:space="preserve">    Impostos a Recuperar</t>
  </si>
  <si>
    <t>TOTAL DO CIRCULANTE</t>
  </si>
  <si>
    <t xml:space="preserve">    Caixa e Bancos</t>
  </si>
  <si>
    <t xml:space="preserve">    Aplicações Financeiras</t>
  </si>
  <si>
    <t>ATIVO</t>
  </si>
  <si>
    <t>PASSIVO</t>
  </si>
  <si>
    <t>P A S S I V O</t>
  </si>
  <si>
    <t>PATRIMONIO LIQUIDO</t>
  </si>
  <si>
    <t xml:space="preserve">     Capital Social</t>
  </si>
  <si>
    <t xml:space="preserve">     (-) Capital a integralizar</t>
  </si>
  <si>
    <t>TOTAL DO PASSIVO</t>
  </si>
  <si>
    <t>(EM R$ 1)</t>
  </si>
  <si>
    <t>DESCRIÇÃO</t>
  </si>
  <si>
    <t>Capital Social</t>
  </si>
  <si>
    <t>Capital a</t>
  </si>
  <si>
    <t>Lucros/Prejuízos</t>
  </si>
  <si>
    <t>Realizado</t>
  </si>
  <si>
    <t>Integralizar</t>
  </si>
  <si>
    <t>Acumulados</t>
  </si>
  <si>
    <t>Resultado do Exercício</t>
  </si>
  <si>
    <t>DEMONSTRAÇÃO DAS MUTAÇÕES DO PATRIMÔNIO LÍQUIDO</t>
  </si>
  <si>
    <t>Integralização do Capital</t>
  </si>
  <si>
    <t>DEMONSTRAÇÃO DO FLUXO DE CAIXA</t>
  </si>
  <si>
    <t>Aumento(Redução) nas Disponibilidades</t>
  </si>
  <si>
    <t>Saldo Final das Disponibilidades</t>
  </si>
  <si>
    <t>Saldo Inicial das Disponibilidades</t>
  </si>
  <si>
    <t>VARIAÇÃO FINAL DAS DISPONIBILIDADES</t>
  </si>
  <si>
    <t xml:space="preserve">  Contas a Receber</t>
  </si>
  <si>
    <t xml:space="preserve">    Contas a Receber</t>
  </si>
  <si>
    <t>REALIZÁVEL DE CURTO PRAZO</t>
  </si>
  <si>
    <t>REALIZÁVEL DE LONGO PRAZO</t>
  </si>
  <si>
    <t xml:space="preserve">    Governo do Estado de Goiás</t>
  </si>
  <si>
    <t xml:space="preserve">    (-)Ajuste a Valor Presente</t>
  </si>
  <si>
    <t xml:space="preserve">    Impostos Federais Diferidos</t>
  </si>
  <si>
    <t xml:space="preserve">    Investimentos</t>
  </si>
  <si>
    <t>NÃO CIRCULANTE</t>
  </si>
  <si>
    <t>TOTAL DO NÃO CIRCULANTE</t>
  </si>
  <si>
    <t>TOTAL DO PATRIMONIO LIQUIDO</t>
  </si>
  <si>
    <t xml:space="preserve">     (-) Prejuizo Acumulado</t>
  </si>
  <si>
    <t xml:space="preserve">     Impostos e Contribuições a Recolher</t>
  </si>
  <si>
    <t xml:space="preserve">     Obrigações Sociais</t>
  </si>
  <si>
    <t xml:space="preserve">  Resultado do Exercicio</t>
  </si>
  <si>
    <t>Aumento (diminuição) de Ativos</t>
  </si>
  <si>
    <t xml:space="preserve">  Obrigações Sociais</t>
  </si>
  <si>
    <t xml:space="preserve">  Impostos e Contribuições a Recolher</t>
  </si>
  <si>
    <t>Aumento (diminuição) de Passivos</t>
  </si>
  <si>
    <t>Atividades Operacionais</t>
  </si>
  <si>
    <t>Atividades de Investimentos</t>
  </si>
  <si>
    <t xml:space="preserve">  Ativo Permanente</t>
  </si>
  <si>
    <t xml:space="preserve">  Depreciações</t>
  </si>
  <si>
    <t>TOTAIS</t>
  </si>
  <si>
    <t>Atividades de Financiamentos</t>
  </si>
  <si>
    <t>RECEITA OPERACIONAL BRUTA</t>
  </si>
  <si>
    <t>RECEITA OPERACIONAL LÍQUIDA</t>
  </si>
  <si>
    <t>RESULTADO OPERACIONAL BRUTO</t>
  </si>
  <si>
    <t>Despesas administrativas</t>
  </si>
  <si>
    <t>Depreciação e Amortização</t>
  </si>
  <si>
    <t>Receitas Financeiras</t>
  </si>
  <si>
    <t>RESULTADO OPERACIONAL</t>
  </si>
  <si>
    <t xml:space="preserve">LUCRO(PREJUÍZO) DO EXERCÍCIO </t>
  </si>
  <si>
    <t>Despesas Financeiras</t>
  </si>
  <si>
    <t>DEMONSTRAÇÃO DO RESULTADO ENCERRADO EM</t>
  </si>
  <si>
    <t>NUMERO DE AÇÕES</t>
  </si>
  <si>
    <t>LUCRO (PREJUIZO) POR AÇÃO</t>
  </si>
  <si>
    <t>CIA DE INVESTIMENTO E PARCERIAS DO ESTADO DE GOIÁS</t>
  </si>
  <si>
    <t xml:space="preserve">    Outros Devedores</t>
  </si>
  <si>
    <t xml:space="preserve">  Fornecedores</t>
  </si>
  <si>
    <t xml:space="preserve">  Capital Social (integralização)</t>
  </si>
  <si>
    <t xml:space="preserve">     Outras Contas a Pagar</t>
  </si>
  <si>
    <t xml:space="preserve">   Outros Passivos</t>
  </si>
  <si>
    <t xml:space="preserve">  Valores Bloqueados Judicialmente</t>
  </si>
  <si>
    <t>Outras Despesas/Receitas Operacionais</t>
  </si>
  <si>
    <t>Saldos Pat Liquido</t>
  </si>
  <si>
    <t>Redução do Capital Social</t>
  </si>
  <si>
    <t>Subscrição de Capital</t>
  </si>
  <si>
    <t>INVESTIMENTOS</t>
  </si>
  <si>
    <t xml:space="preserve">    Imobilizado </t>
  </si>
  <si>
    <t>IMOBILIZADO</t>
  </si>
  <si>
    <t>INTANGÍVEL</t>
  </si>
  <si>
    <t>TOTAL DO  NÃO CIRCULANTE</t>
  </si>
  <si>
    <t>Imposto de Renda e CSLL</t>
  </si>
  <si>
    <t xml:space="preserve">     Softwares</t>
  </si>
  <si>
    <t>RESULTADO ANTES DO IRPJ E CSLL</t>
  </si>
  <si>
    <t xml:space="preserve">   Impostos a Recuperar</t>
  </si>
  <si>
    <t xml:space="preserve">  Capital Social (redução)</t>
  </si>
  <si>
    <t xml:space="preserve">  Equivalencia Patrimonial </t>
  </si>
  <si>
    <t>DESPESAS/RECEITAS OPERACIONAIS</t>
  </si>
  <si>
    <t>NOTAS</t>
  </si>
  <si>
    <t>31/12/2018</t>
  </si>
  <si>
    <t>SALDOS EM 31 DE  DEZEMBRO DE 2018</t>
  </si>
  <si>
    <t>31/12/18</t>
  </si>
  <si>
    <t>COMPANHIA DE INVESTIMENTO E PARCERIAS DO ESTADO DE GOIÁS</t>
  </si>
  <si>
    <t>31/12/2019</t>
  </si>
  <si>
    <t>BALANÇOS PATRIMONIAIS EM 31 DE DEZEMBRO DE 2019</t>
  </si>
  <si>
    <t>E 31 DE DEZEMBRO DE 2018</t>
  </si>
  <si>
    <t xml:space="preserve">                                                         </t>
  </si>
  <si>
    <t xml:space="preserve"> 31 DE DEZEMBRO DE  2019 E 31 DE DEZEMBRO DE 2018</t>
  </si>
  <si>
    <t>SALDOS EM 31 DE DEZEMBRO DE 2017</t>
  </si>
  <si>
    <t>SALDOS EM 31 DE  DEZEMBRO DE 2019</t>
  </si>
  <si>
    <t>31/12/19</t>
  </si>
  <si>
    <t>NOS EXERCÍCIOS FINDOS EM 31 DE DEZEMBRO DE 2019 E 31 DE DEZEMBRO DE  2018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</si>
</sst>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00000"/>
    <numFmt numFmtId="167" formatCode="?"/>
    <numFmt numFmtId="168" formatCode="??,???,??0.00"/>
    <numFmt numFmtId="169" formatCode="#,#??"/>
    <numFmt numFmtId="170" formatCode="?????"/>
    <numFmt numFmtId="171" formatCode="???,??0.00"/>
    <numFmt numFmtId="172" formatCode="??,??0.00"/>
    <numFmt numFmtId="173" formatCode="?,???,??0.00"/>
    <numFmt numFmtId="174" formatCode="?,??0.00"/>
    <numFmt numFmtId="175" formatCode="??0.00"/>
    <numFmt numFmtId="176" formatCode="???,???,??0.00"/>
    <numFmt numFmtId="177" formatCode="?0.00"/>
    <numFmt numFmtId="178" formatCode="?0.00%"/>
    <numFmt numFmtId="179" formatCode="00.00"/>
    <numFmt numFmtId="180" formatCode="#,##0.00_ ;[Red]\-#,##0.00\ "/>
    <numFmt numFmtId="181" formatCode="??0.00%"/>
    <numFmt numFmtId="182" formatCode="00000000"/>
    <numFmt numFmtId="183" formatCode="??"/>
    <numFmt numFmtId="184" formatCode="????"/>
    <numFmt numFmtId="185" formatCode="???"/>
    <numFmt numFmtId="186" formatCode="#,##0.0000_ ;\-#,##0.0000\ "/>
    <numFmt numFmtId="187" formatCode="0000"/>
    <numFmt numFmtId="188" formatCode="[$-416]dddd\,\ d&quot; de &quot;mmmm&quot; de &quot;yyyy"/>
    <numFmt numFmtId="189" formatCode="dd/mm/yy;@"/>
    <numFmt numFmtId="190" formatCode="???,???,\ ???,???"/>
    <numFmt numFmtId="191" formatCode="????????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u val="single"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double"/>
      <right style="medium"/>
      <top style="double"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medium"/>
      <right style="medium"/>
      <top>
        <color indexed="63"/>
      </top>
      <bottom style="double"/>
    </border>
    <border>
      <left/>
      <right/>
      <top/>
      <bottom style="double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 style="double">
        <color indexed="8"/>
      </right>
      <top style="double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medium"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9" fontId="4" fillId="0" borderId="10" xfId="0" applyNumberFormat="1" applyFont="1" applyBorder="1" applyAlignment="1">
      <alignment horizontal="right"/>
    </xf>
    <xf numFmtId="39" fontId="4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39" fontId="9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57" fillId="0" borderId="0" xfId="0" applyNumberFormat="1" applyFont="1" applyAlignment="1">
      <alignment/>
    </xf>
    <xf numFmtId="39" fontId="6" fillId="0" borderId="1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4" fontId="12" fillId="0" borderId="14" xfId="0" applyNumberFormat="1" applyFont="1" applyBorder="1" applyAlignment="1">
      <alignment horizontal="right" wrapText="1"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 horizontal="right"/>
    </xf>
    <xf numFmtId="39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0" fontId="13" fillId="0" borderId="17" xfId="0" applyFont="1" applyBorder="1" applyAlignment="1">
      <alignment/>
    </xf>
    <xf numFmtId="39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39" fontId="15" fillId="0" borderId="10" xfId="0" applyNumberFormat="1" applyFont="1" applyBorder="1" applyAlignment="1">
      <alignment horizontal="right"/>
    </xf>
    <xf numFmtId="39" fontId="13" fillId="0" borderId="10" xfId="0" applyNumberFormat="1" applyFont="1" applyBorder="1" applyAlignment="1">
      <alignment horizontal="right"/>
    </xf>
    <xf numFmtId="39" fontId="16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0" fontId="13" fillId="0" borderId="18" xfId="0" applyFont="1" applyBorder="1" applyAlignment="1">
      <alignment/>
    </xf>
    <xf numFmtId="39" fontId="13" fillId="0" borderId="19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9" fontId="13" fillId="0" borderId="0" xfId="0" applyNumberFormat="1" applyFont="1" applyBorder="1" applyAlignment="1">
      <alignment horizontal="right"/>
    </xf>
    <xf numFmtId="4" fontId="64" fillId="0" borderId="0" xfId="0" applyNumberFormat="1" applyFont="1" applyAlignment="1">
      <alignment/>
    </xf>
    <xf numFmtId="4" fontId="13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9" fillId="0" borderId="24" xfId="0" applyFont="1" applyBorder="1" applyAlignment="1">
      <alignment/>
    </xf>
    <xf numFmtId="0" fontId="39" fillId="0" borderId="24" xfId="0" applyFont="1" applyBorder="1" applyAlignment="1">
      <alignment horizontal="center" vertical="center"/>
    </xf>
    <xf numFmtId="49" fontId="40" fillId="0" borderId="24" xfId="0" applyNumberFormat="1" applyFont="1" applyBorder="1" applyAlignment="1">
      <alignment horizontal="center"/>
    </xf>
    <xf numFmtId="0" fontId="40" fillId="0" borderId="25" xfId="0" applyFont="1" applyBorder="1" applyAlignment="1">
      <alignment/>
    </xf>
    <xf numFmtId="0" fontId="40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/>
    </xf>
    <xf numFmtId="0" fontId="39" fillId="0" borderId="26" xfId="0" applyFont="1" applyBorder="1" applyAlignment="1">
      <alignment horizontal="center" vertical="center"/>
    </xf>
    <xf numFmtId="39" fontId="39" fillId="0" borderId="26" xfId="0" applyNumberFormat="1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6" xfId="0" applyFont="1" applyBorder="1" applyAlignment="1">
      <alignment horizontal="center" vertical="center"/>
    </xf>
    <xf numFmtId="39" fontId="40" fillId="0" borderId="26" xfId="0" applyNumberFormat="1" applyFont="1" applyBorder="1" applyAlignment="1">
      <alignment/>
    </xf>
    <xf numFmtId="4" fontId="39" fillId="0" borderId="26" xfId="0" applyNumberFormat="1" applyFont="1" applyBorder="1" applyAlignment="1">
      <alignment/>
    </xf>
    <xf numFmtId="4" fontId="39" fillId="0" borderId="26" xfId="0" applyNumberFormat="1" applyFont="1" applyBorder="1" applyAlignment="1">
      <alignment horizontal="center" vertical="center"/>
    </xf>
    <xf numFmtId="37" fontId="39" fillId="0" borderId="26" xfId="0" applyNumberFormat="1" applyFont="1" applyBorder="1" applyAlignment="1">
      <alignment/>
    </xf>
    <xf numFmtId="186" fontId="4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41" fillId="0" borderId="27" xfId="0" applyFont="1" applyBorder="1" applyAlignment="1">
      <alignment/>
    </xf>
    <xf numFmtId="0" fontId="42" fillId="0" borderId="27" xfId="0" applyFont="1" applyBorder="1" applyAlignment="1">
      <alignment horizontal="center" vertical="center"/>
    </xf>
    <xf numFmtId="39" fontId="41" fillId="0" borderId="2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9" fontId="40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7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20" xfId="0" applyFont="1" applyBorder="1" applyAlignment="1">
      <alignment horizontal="center"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29" xfId="0" applyFont="1" applyBorder="1" applyAlignment="1">
      <alignment horizontal="center"/>
    </xf>
    <xf numFmtId="0" fontId="39" fillId="0" borderId="30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 wrapText="1"/>
    </xf>
    <xf numFmtId="0" fontId="40" fillId="0" borderId="32" xfId="0" applyFont="1" applyBorder="1" applyAlignment="1">
      <alignment horizontal="center"/>
    </xf>
    <xf numFmtId="0" fontId="40" fillId="0" borderId="32" xfId="0" applyFont="1" applyBorder="1" applyAlignment="1">
      <alignment/>
    </xf>
    <xf numFmtId="4" fontId="40" fillId="0" borderId="21" xfId="0" applyNumberFormat="1" applyFont="1" applyBorder="1" applyAlignment="1">
      <alignment horizontal="right"/>
    </xf>
    <xf numFmtId="0" fontId="39" fillId="0" borderId="17" xfId="0" applyFont="1" applyBorder="1" applyAlignment="1">
      <alignment/>
    </xf>
    <xf numFmtId="165" fontId="39" fillId="0" borderId="31" xfId="0" applyNumberFormat="1" applyFont="1" applyBorder="1" applyAlignment="1">
      <alignment horizontal="right"/>
    </xf>
    <xf numFmtId="165" fontId="39" fillId="0" borderId="31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165" fontId="40" fillId="0" borderId="31" xfId="0" applyNumberFormat="1" applyFont="1" applyBorder="1" applyAlignment="1">
      <alignment horizontal="right"/>
    </xf>
    <xf numFmtId="165" fontId="40" fillId="0" borderId="31" xfId="0" applyNumberFormat="1" applyFont="1" applyBorder="1" applyAlignment="1">
      <alignment horizontal="center"/>
    </xf>
    <xf numFmtId="0" fontId="39" fillId="0" borderId="31" xfId="0" applyFont="1" applyBorder="1" applyAlignment="1">
      <alignment/>
    </xf>
    <xf numFmtId="39" fontId="40" fillId="0" borderId="32" xfId="0" applyNumberFormat="1" applyFont="1" applyBorder="1" applyAlignment="1">
      <alignment/>
    </xf>
    <xf numFmtId="165" fontId="40" fillId="0" borderId="33" xfId="0" applyNumberFormat="1" applyFont="1" applyBorder="1" applyAlignment="1">
      <alignment horizontal="right"/>
    </xf>
    <xf numFmtId="165" fontId="40" fillId="0" borderId="33" xfId="0" applyNumberFormat="1" applyFont="1" applyBorder="1" applyAlignment="1">
      <alignment horizontal="center"/>
    </xf>
    <xf numFmtId="4" fontId="40" fillId="0" borderId="33" xfId="0" applyNumberFormat="1" applyFont="1" applyBorder="1" applyAlignment="1">
      <alignment horizontal="right"/>
    </xf>
    <xf numFmtId="4" fontId="39" fillId="0" borderId="31" xfId="0" applyNumberFormat="1" applyFont="1" applyBorder="1" applyAlignment="1">
      <alignment horizontal="right"/>
    </xf>
    <xf numFmtId="4" fontId="40" fillId="0" borderId="31" xfId="0" applyNumberFormat="1" applyFont="1" applyBorder="1" applyAlignment="1">
      <alignment horizontal="right"/>
    </xf>
    <xf numFmtId="4" fontId="40" fillId="0" borderId="33" xfId="0" applyNumberFormat="1" applyFont="1" applyBorder="1" applyAlignment="1">
      <alignment horizontal="center"/>
    </xf>
    <xf numFmtId="0" fontId="38" fillId="0" borderId="18" xfId="0" applyFont="1" applyBorder="1" applyAlignment="1">
      <alignment/>
    </xf>
    <xf numFmtId="165" fontId="38" fillId="0" borderId="34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63" fillId="0" borderId="0" xfId="0" applyFont="1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7" fillId="0" borderId="0" xfId="0" applyFont="1" applyAlignment="1">
      <alignment/>
    </xf>
    <xf numFmtId="0" fontId="45" fillId="0" borderId="0" xfId="0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5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0</xdr:rowOff>
    </xdr:from>
    <xdr:to>
      <xdr:col>8</xdr:col>
      <xdr:colOff>85725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24450" b="24850"/>
        <a:stretch>
          <a:fillRect/>
        </a:stretch>
      </xdr:blipFill>
      <xdr:spPr>
        <a:xfrm>
          <a:off x="10134600" y="0"/>
          <a:ext cx="2343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3048000</xdr:colOff>
      <xdr:row>0</xdr:row>
      <xdr:rowOff>0</xdr:rowOff>
    </xdr:from>
    <xdr:to>
      <xdr:col>6</xdr:col>
      <xdr:colOff>714375</xdr:colOff>
      <xdr:row>3</xdr:row>
      <xdr:rowOff>104775</xdr:rowOff>
    </xdr:to>
    <xdr:pic>
      <xdr:nvPicPr>
        <xdr:cNvPr id="2" name="Imagem 2" descr="Resultado de imagem para logo governo de goiá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0</xdr:row>
      <xdr:rowOff>28575</xdr:rowOff>
    </xdr:from>
    <xdr:to>
      <xdr:col>5</xdr:col>
      <xdr:colOff>28575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24450" b="24850"/>
        <a:stretch>
          <a:fillRect/>
        </a:stretch>
      </xdr:blipFill>
      <xdr:spPr>
        <a:xfrm>
          <a:off x="4867275" y="28575"/>
          <a:ext cx="1000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0</xdr:row>
      <xdr:rowOff>0</xdr:rowOff>
    </xdr:from>
    <xdr:to>
      <xdr:col>4</xdr:col>
      <xdr:colOff>200025</xdr:colOff>
      <xdr:row>2</xdr:row>
      <xdr:rowOff>19050</xdr:rowOff>
    </xdr:to>
    <xdr:pic>
      <xdr:nvPicPr>
        <xdr:cNvPr id="2" name="Imagem 2" descr="Resultado de imagem para logo governo de goiá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28575</xdr:rowOff>
    </xdr:from>
    <xdr:to>
      <xdr:col>6</xdr:col>
      <xdr:colOff>38100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24450" b="24850"/>
        <a:stretch>
          <a:fillRect/>
        </a:stretch>
      </xdr:blipFill>
      <xdr:spPr>
        <a:xfrm>
          <a:off x="5305425" y="28575"/>
          <a:ext cx="1000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333375</xdr:colOff>
      <xdr:row>2</xdr:row>
      <xdr:rowOff>19050</xdr:rowOff>
    </xdr:to>
    <xdr:pic>
      <xdr:nvPicPr>
        <xdr:cNvPr id="2" name="Imagem 2" descr="Resultado de imagem para logo governo de goiá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28575</xdr:rowOff>
    </xdr:from>
    <xdr:to>
      <xdr:col>4</xdr:col>
      <xdr:colOff>9525</xdr:colOff>
      <xdr:row>1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24450" b="24850"/>
        <a:stretch>
          <a:fillRect/>
        </a:stretch>
      </xdr:blipFill>
      <xdr:spPr>
        <a:xfrm>
          <a:off x="4810125" y="28575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1419225</xdr:colOff>
      <xdr:row>0</xdr:row>
      <xdr:rowOff>0</xdr:rowOff>
    </xdr:from>
    <xdr:to>
      <xdr:col>3</xdr:col>
      <xdr:colOff>314325</xdr:colOff>
      <xdr:row>1</xdr:row>
      <xdr:rowOff>161925</xdr:rowOff>
    </xdr:to>
    <xdr:pic>
      <xdr:nvPicPr>
        <xdr:cNvPr id="2" name="Imagem 2" descr="Resultado de imagem para logo governo de goiá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2"/>
  <sheetViews>
    <sheetView showGridLines="0" zoomScale="60" zoomScaleNormal="60" zoomScalePageLayoutView="0" workbookViewId="0" topLeftCell="A1">
      <selection activeCell="F15" sqref="F15"/>
    </sheetView>
  </sheetViews>
  <sheetFormatPr defaultColWidth="9.140625" defaultRowHeight="15"/>
  <cols>
    <col min="1" max="1" width="1.7109375" style="0" customWidth="1"/>
    <col min="2" max="2" width="49.140625" style="0" customWidth="1"/>
    <col min="3" max="3" width="22.421875" style="0" customWidth="1"/>
    <col min="4" max="4" width="21.28125" style="0" customWidth="1"/>
    <col min="5" max="5" width="1.421875" style="0" customWidth="1"/>
    <col min="6" max="6" width="46.28125" style="0" customWidth="1"/>
    <col min="7" max="7" width="21.28125" style="0" customWidth="1"/>
    <col min="8" max="8" width="22.28125" style="0" customWidth="1"/>
  </cols>
  <sheetData>
    <row r="1" spans="2:8" ht="18.75">
      <c r="B1" s="81" t="s">
        <v>98</v>
      </c>
      <c r="C1" s="81"/>
      <c r="D1" s="81"/>
      <c r="E1" s="81"/>
      <c r="F1" s="81"/>
      <c r="G1" s="81"/>
      <c r="H1" s="81"/>
    </row>
    <row r="2" spans="2:8" ht="18.75">
      <c r="B2" s="82"/>
      <c r="C2" s="82"/>
      <c r="D2" s="82"/>
      <c r="E2" s="82"/>
      <c r="F2" s="82"/>
      <c r="G2" s="82"/>
      <c r="H2" s="82"/>
    </row>
    <row r="3" spans="2:8" ht="18.75">
      <c r="B3" s="83" t="s">
        <v>100</v>
      </c>
      <c r="C3" s="83"/>
      <c r="D3" s="83"/>
      <c r="E3" s="83"/>
      <c r="F3" s="83"/>
      <c r="G3" s="83"/>
      <c r="H3" s="83"/>
    </row>
    <row r="4" spans="2:8" ht="18.75">
      <c r="B4" s="83" t="s">
        <v>101</v>
      </c>
      <c r="C4" s="83"/>
      <c r="D4" s="83"/>
      <c r="E4" s="83"/>
      <c r="F4" s="83"/>
      <c r="G4" s="83"/>
      <c r="H4" s="83"/>
    </row>
    <row r="5" spans="2:8" ht="18">
      <c r="B5" s="84"/>
      <c r="C5" s="84"/>
      <c r="D5" s="84"/>
      <c r="E5" s="82"/>
      <c r="F5" s="82"/>
      <c r="G5" s="82"/>
      <c r="H5" s="82"/>
    </row>
    <row r="6" spans="2:8" ht="18.75" thickBot="1">
      <c r="B6" s="85" t="s">
        <v>11</v>
      </c>
      <c r="C6" s="85"/>
      <c r="D6" s="85"/>
      <c r="E6" s="82"/>
      <c r="F6" s="85" t="s">
        <v>12</v>
      </c>
      <c r="G6" s="85"/>
      <c r="H6" s="85"/>
    </row>
    <row r="7" spans="2:8" ht="19.5" thickBot="1" thickTop="1">
      <c r="B7" s="45"/>
      <c r="C7" s="46"/>
      <c r="D7" s="46"/>
      <c r="E7" s="20"/>
      <c r="F7" s="20"/>
      <c r="G7" s="21"/>
      <c r="H7" s="20"/>
    </row>
    <row r="8" spans="2:8" ht="19.5" thickBot="1" thickTop="1">
      <c r="B8" s="22" t="s">
        <v>0</v>
      </c>
      <c r="C8" s="48" t="s">
        <v>1</v>
      </c>
      <c r="D8" s="49"/>
      <c r="E8" s="20"/>
      <c r="F8" s="22" t="s">
        <v>0</v>
      </c>
      <c r="G8" s="50" t="s">
        <v>1</v>
      </c>
      <c r="H8" s="51"/>
    </row>
    <row r="9" spans="2:8" ht="18">
      <c r="B9" s="23"/>
      <c r="C9" s="24">
        <v>43830</v>
      </c>
      <c r="D9" s="24">
        <v>43465</v>
      </c>
      <c r="E9" s="20"/>
      <c r="F9" s="23"/>
      <c r="G9" s="24">
        <v>43830</v>
      </c>
      <c r="H9" s="24">
        <v>43465</v>
      </c>
    </row>
    <row r="10" spans="2:8" ht="18">
      <c r="B10" s="25" t="s">
        <v>2</v>
      </c>
      <c r="C10" s="26" t="s">
        <v>3</v>
      </c>
      <c r="D10" s="26" t="s">
        <v>3</v>
      </c>
      <c r="E10" s="20"/>
      <c r="F10" s="25" t="s">
        <v>13</v>
      </c>
      <c r="G10" s="27" t="s">
        <v>3</v>
      </c>
      <c r="H10" s="27" t="s">
        <v>3</v>
      </c>
    </row>
    <row r="11" spans="2:8" ht="18">
      <c r="B11" s="23" t="s">
        <v>4</v>
      </c>
      <c r="C11" s="28"/>
      <c r="D11" s="28"/>
      <c r="E11" s="20"/>
      <c r="F11" s="23" t="s">
        <v>4</v>
      </c>
      <c r="G11" s="27"/>
      <c r="H11" s="27"/>
    </row>
    <row r="12" spans="2:8" ht="18">
      <c r="B12" s="25" t="s">
        <v>5</v>
      </c>
      <c r="C12" s="28">
        <f>SUM(C13:C14)</f>
        <v>1984937.43</v>
      </c>
      <c r="D12" s="28">
        <f>SUM(D13:D14)</f>
        <v>2477644.78</v>
      </c>
      <c r="E12" s="20"/>
      <c r="F12" s="29" t="s">
        <v>47</v>
      </c>
      <c r="G12" s="30">
        <v>292811.94</v>
      </c>
      <c r="H12" s="30">
        <v>190170</v>
      </c>
    </row>
    <row r="13" spans="2:8" ht="18">
      <c r="B13" s="29" t="s">
        <v>9</v>
      </c>
      <c r="C13" s="31">
        <v>10</v>
      </c>
      <c r="D13" s="31">
        <v>10</v>
      </c>
      <c r="E13" s="20"/>
      <c r="F13" s="29" t="s">
        <v>46</v>
      </c>
      <c r="G13" s="30">
        <v>67161.78</v>
      </c>
      <c r="H13" s="30">
        <v>97432.11</v>
      </c>
    </row>
    <row r="14" spans="2:8" ht="18">
      <c r="B14" s="29" t="s">
        <v>10</v>
      </c>
      <c r="C14" s="31">
        <v>1984927.43</v>
      </c>
      <c r="D14" s="31">
        <v>2477634.78</v>
      </c>
      <c r="E14" s="20"/>
      <c r="F14" s="29" t="s">
        <v>75</v>
      </c>
      <c r="G14" s="30">
        <v>14300</v>
      </c>
      <c r="H14" s="30">
        <v>18193.56</v>
      </c>
    </row>
    <row r="15" spans="2:8" ht="18">
      <c r="B15" s="25" t="s">
        <v>36</v>
      </c>
      <c r="C15" s="32">
        <f>SUM(C16:C17)</f>
        <v>99145.86</v>
      </c>
      <c r="D15" s="32">
        <f>SUM(D16:D17)</f>
        <v>14388.33</v>
      </c>
      <c r="E15" s="20"/>
      <c r="F15" s="25" t="s">
        <v>8</v>
      </c>
      <c r="G15" s="33">
        <f>SUM(G12:G14)</f>
        <v>374273.72</v>
      </c>
      <c r="H15" s="33">
        <f>SUM(H12:H14)</f>
        <v>305795.67</v>
      </c>
    </row>
    <row r="16" spans="2:8" ht="18">
      <c r="B16" s="29" t="s">
        <v>35</v>
      </c>
      <c r="C16" s="31">
        <v>99145.86</v>
      </c>
      <c r="D16" s="31">
        <v>14388.33</v>
      </c>
      <c r="E16" s="20"/>
      <c r="F16" s="29"/>
      <c r="G16" s="30"/>
      <c r="H16" s="30"/>
    </row>
    <row r="17" spans="2:12" ht="18">
      <c r="B17" s="29" t="s">
        <v>7</v>
      </c>
      <c r="C17" s="31">
        <v>0</v>
      </c>
      <c r="D17" s="31">
        <v>0</v>
      </c>
      <c r="E17" s="20"/>
      <c r="F17" s="23" t="s">
        <v>42</v>
      </c>
      <c r="G17" s="30"/>
      <c r="H17" s="30"/>
      <c r="L17" t="s">
        <v>102</v>
      </c>
    </row>
    <row r="18" spans="2:8" ht="18">
      <c r="B18" s="25" t="s">
        <v>8</v>
      </c>
      <c r="C18" s="32">
        <f>SUM(C12,C15)</f>
        <v>2084083.29</v>
      </c>
      <c r="D18" s="32">
        <f>SUM(D12,D15)</f>
        <v>2492033.11</v>
      </c>
      <c r="E18" s="20"/>
      <c r="F18" s="29"/>
      <c r="G18" s="30"/>
      <c r="H18" s="30"/>
    </row>
    <row r="19" spans="2:8" ht="18">
      <c r="B19" s="25"/>
      <c r="C19" s="32"/>
      <c r="D19" s="32"/>
      <c r="E19" s="20"/>
      <c r="F19" s="25" t="s">
        <v>43</v>
      </c>
      <c r="G19" s="33"/>
      <c r="H19" s="33"/>
    </row>
    <row r="20" spans="2:8" ht="18">
      <c r="B20" s="23" t="s">
        <v>42</v>
      </c>
      <c r="C20" s="31"/>
      <c r="D20" s="31"/>
      <c r="E20" s="20"/>
      <c r="F20" s="29"/>
      <c r="G20" s="30"/>
      <c r="H20" s="30"/>
    </row>
    <row r="21" spans="2:8" ht="18">
      <c r="B21" s="29" t="s">
        <v>37</v>
      </c>
      <c r="C21" s="32">
        <f>SUM(C22:C27)</f>
        <v>771482.17</v>
      </c>
      <c r="D21" s="32">
        <f>SUM(D22:D27)</f>
        <v>743807.69</v>
      </c>
      <c r="E21" s="20"/>
      <c r="F21" s="23" t="s">
        <v>14</v>
      </c>
      <c r="G21" s="27"/>
      <c r="H21" s="27"/>
    </row>
    <row r="22" spans="2:8" ht="18">
      <c r="B22" s="29" t="s">
        <v>38</v>
      </c>
      <c r="C22" s="31">
        <v>0</v>
      </c>
      <c r="D22" s="31">
        <v>0</v>
      </c>
      <c r="E22" s="20"/>
      <c r="F22" s="29" t="s">
        <v>15</v>
      </c>
      <c r="G22" s="34">
        <v>394333079.03</v>
      </c>
      <c r="H22" s="34">
        <v>394333079.03</v>
      </c>
    </row>
    <row r="23" spans="2:8" ht="18">
      <c r="B23" s="29" t="s">
        <v>72</v>
      </c>
      <c r="C23" s="31">
        <v>0</v>
      </c>
      <c r="D23" s="31">
        <v>0</v>
      </c>
      <c r="E23" s="20"/>
      <c r="F23" s="29" t="s">
        <v>16</v>
      </c>
      <c r="G23" s="34">
        <v>-40735547.38</v>
      </c>
      <c r="H23" s="34">
        <v>-41741244.15</v>
      </c>
    </row>
    <row r="24" spans="2:8" ht="18">
      <c r="B24" s="29" t="s">
        <v>39</v>
      </c>
      <c r="C24" s="30">
        <v>0</v>
      </c>
      <c r="D24" s="30">
        <v>0</v>
      </c>
      <c r="E24" s="20"/>
      <c r="F24" s="29" t="s">
        <v>45</v>
      </c>
      <c r="G24" s="35">
        <v>-122025153.24</v>
      </c>
      <c r="H24" s="35">
        <v>-120589808.11</v>
      </c>
    </row>
    <row r="25" spans="2:8" ht="18">
      <c r="B25" s="29" t="s">
        <v>40</v>
      </c>
      <c r="C25" s="31">
        <v>0</v>
      </c>
      <c r="D25" s="31">
        <v>0</v>
      </c>
      <c r="E25" s="20"/>
      <c r="F25" s="29"/>
      <c r="G25" s="34"/>
      <c r="H25" s="34"/>
    </row>
    <row r="26" spans="2:8" ht="18">
      <c r="B26" s="29" t="s">
        <v>77</v>
      </c>
      <c r="C26" s="31">
        <v>230594.89</v>
      </c>
      <c r="D26" s="31">
        <v>220319.57</v>
      </c>
      <c r="E26" s="20"/>
      <c r="F26" s="29"/>
      <c r="G26" s="34"/>
      <c r="H26" s="34"/>
    </row>
    <row r="27" spans="2:8" ht="18">
      <c r="B27" s="29" t="s">
        <v>90</v>
      </c>
      <c r="C27" s="31">
        <v>540887.28</v>
      </c>
      <c r="D27" s="31">
        <v>523488.12</v>
      </c>
      <c r="E27" s="20"/>
      <c r="F27" s="29"/>
      <c r="G27" s="34"/>
      <c r="H27" s="34"/>
    </row>
    <row r="28" spans="2:8" ht="18">
      <c r="B28" s="25"/>
      <c r="C28" s="32"/>
      <c r="D28" s="32"/>
      <c r="E28" s="20"/>
      <c r="F28" s="25" t="s">
        <v>44</v>
      </c>
      <c r="G28" s="27">
        <f>SUM(G22:G25)</f>
        <v>231572378.40999997</v>
      </c>
      <c r="H28" s="27">
        <f>SUM(H22:H25)</f>
        <v>232002026.76999998</v>
      </c>
    </row>
    <row r="29" spans="2:8" ht="18">
      <c r="B29" s="29" t="s">
        <v>82</v>
      </c>
      <c r="C29" s="36">
        <f>SUM(C30)</f>
        <v>229068171.56</v>
      </c>
      <c r="D29" s="36">
        <f>SUM(D30)</f>
        <v>229068171.56</v>
      </c>
      <c r="E29" s="20"/>
      <c r="F29" s="29"/>
      <c r="G29" s="34"/>
      <c r="H29" s="34"/>
    </row>
    <row r="30" spans="2:8" ht="18">
      <c r="B30" s="29" t="s">
        <v>41</v>
      </c>
      <c r="C30" s="37">
        <v>229068171.56</v>
      </c>
      <c r="D30" s="37">
        <v>229068171.56</v>
      </c>
      <c r="E30" s="20"/>
      <c r="F30" s="25" t="s">
        <v>17</v>
      </c>
      <c r="G30" s="27">
        <f>SUM(G15+G19+G28)</f>
        <v>231946652.12999997</v>
      </c>
      <c r="H30" s="27">
        <f>SUM(H15+H19+H28)</f>
        <v>232307822.43999997</v>
      </c>
    </row>
    <row r="31" spans="2:8" ht="18.75" thickBot="1">
      <c r="B31" s="29" t="s">
        <v>84</v>
      </c>
      <c r="C31" s="37">
        <f>SUM(C32)</f>
        <v>22915.11</v>
      </c>
      <c r="D31" s="37">
        <f>SUM(D32)</f>
        <v>3810.08</v>
      </c>
      <c r="E31" s="20"/>
      <c r="F31" s="38"/>
      <c r="G31" s="39"/>
      <c r="H31" s="39"/>
    </row>
    <row r="32" spans="2:8" ht="18.75" thickTop="1">
      <c r="B32" s="29" t="s">
        <v>83</v>
      </c>
      <c r="C32" s="36">
        <v>22915.11</v>
      </c>
      <c r="D32" s="36">
        <v>3810.08</v>
      </c>
      <c r="E32" s="20"/>
      <c r="F32" s="40"/>
      <c r="G32" s="41"/>
      <c r="H32" s="41"/>
    </row>
    <row r="33" spans="2:8" ht="18">
      <c r="B33" s="25" t="s">
        <v>85</v>
      </c>
      <c r="C33" s="36">
        <f>SUM(C34:C34)</f>
        <v>0</v>
      </c>
      <c r="D33" s="36">
        <f>SUM(D34:D34)</f>
        <v>0</v>
      </c>
      <c r="E33" s="20"/>
      <c r="F33" s="20"/>
      <c r="G33" s="20"/>
      <c r="H33" s="20"/>
    </row>
    <row r="34" spans="2:8" ht="18">
      <c r="B34" s="29" t="s">
        <v>88</v>
      </c>
      <c r="C34" s="36">
        <v>0</v>
      </c>
      <c r="D34" s="36">
        <v>0</v>
      </c>
      <c r="E34" s="20"/>
      <c r="F34" s="20"/>
      <c r="G34" s="20"/>
      <c r="H34" s="20"/>
    </row>
    <row r="35" spans="2:8" ht="18">
      <c r="B35" s="29"/>
      <c r="C35" s="36"/>
      <c r="D35" s="36"/>
      <c r="E35" s="20"/>
      <c r="F35" s="42"/>
      <c r="G35" s="20"/>
      <c r="H35" s="20"/>
    </row>
    <row r="36" spans="2:8" ht="18">
      <c r="B36" s="25" t="s">
        <v>86</v>
      </c>
      <c r="C36" s="28">
        <f>C21+C29+C31+C33</f>
        <v>229862568.84</v>
      </c>
      <c r="D36" s="28">
        <f>D21+D29+D31+D33</f>
        <v>229815789.33</v>
      </c>
      <c r="E36" s="20"/>
      <c r="F36" s="47"/>
      <c r="G36" s="47"/>
      <c r="H36" s="47"/>
    </row>
    <row r="37" spans="2:8" ht="18">
      <c r="B37" s="25"/>
      <c r="C37" s="28"/>
      <c r="D37" s="28"/>
      <c r="E37" s="20"/>
      <c r="F37" s="47"/>
      <c r="G37" s="47"/>
      <c r="H37" s="47"/>
    </row>
    <row r="38" spans="2:8" ht="18">
      <c r="B38" s="25" t="s">
        <v>6</v>
      </c>
      <c r="C38" s="28">
        <f>SUM(C18+C36)</f>
        <v>231946652.13</v>
      </c>
      <c r="D38" s="28">
        <f>SUM(D18+D36)</f>
        <v>232307822.44000003</v>
      </c>
      <c r="E38" s="20"/>
      <c r="F38" s="47"/>
      <c r="G38" s="47"/>
      <c r="H38" s="47"/>
    </row>
    <row r="39" spans="2:8" ht="18.75" thickBot="1">
      <c r="B39" s="38"/>
      <c r="C39" s="43"/>
      <c r="D39" s="43"/>
      <c r="E39" s="42"/>
      <c r="F39" s="42"/>
      <c r="G39" s="42"/>
      <c r="H39" s="20"/>
    </row>
    <row r="40" spans="2:8" ht="18.75" thickTop="1">
      <c r="B40" s="20"/>
      <c r="C40" s="42"/>
      <c r="D40" s="42"/>
      <c r="E40" s="42"/>
      <c r="F40" s="42"/>
      <c r="G40" s="42"/>
      <c r="H40" s="20"/>
    </row>
    <row r="41" spans="6:8" ht="14.25">
      <c r="F41" s="44"/>
      <c r="G41" s="44"/>
      <c r="H41" s="44"/>
    </row>
    <row r="42" spans="6:8" ht="14.25">
      <c r="F42" s="44"/>
      <c r="G42" s="44"/>
      <c r="H42" s="44"/>
    </row>
  </sheetData>
  <sheetProtection/>
  <mergeCells count="13">
    <mergeCell ref="B1:H1"/>
    <mergeCell ref="B3:H3"/>
    <mergeCell ref="B4:H4"/>
    <mergeCell ref="G8:H8"/>
    <mergeCell ref="F6:H6"/>
    <mergeCell ref="F41:H41"/>
    <mergeCell ref="F42:H42"/>
    <mergeCell ref="B7:D7"/>
    <mergeCell ref="F36:H36"/>
    <mergeCell ref="B6:D6"/>
    <mergeCell ref="C8:D8"/>
    <mergeCell ref="F37:H37"/>
    <mergeCell ref="F38:H3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7" r:id="rId2"/>
  <headerFooter>
    <oddFooter>&amp;RPág.: 0060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C14" sqref="C14"/>
    </sheetView>
  </sheetViews>
  <sheetFormatPr defaultColWidth="9.140625" defaultRowHeight="15"/>
  <cols>
    <col min="1" max="1" width="2.28125" style="71" customWidth="1"/>
    <col min="2" max="2" width="45.28125" style="71" customWidth="1"/>
    <col min="3" max="3" width="7.28125" style="71" customWidth="1"/>
    <col min="4" max="4" width="15.00390625" style="75" customWidth="1"/>
    <col min="5" max="5" width="17.7109375" style="71" customWidth="1"/>
    <col min="6" max="16384" width="8.7109375" style="71" customWidth="1"/>
  </cols>
  <sheetData>
    <row r="1" spans="2:6" s="53" customFormat="1" ht="12.75">
      <c r="B1" s="86" t="s">
        <v>98</v>
      </c>
      <c r="C1" s="86"/>
      <c r="D1" s="86"/>
      <c r="E1" s="86"/>
      <c r="F1" s="86"/>
    </row>
    <row r="2" spans="1:6" s="53" customFormat="1" ht="12.75">
      <c r="A2" s="77"/>
      <c r="B2" s="77"/>
      <c r="C2" s="77"/>
      <c r="D2" s="78"/>
      <c r="E2" s="77"/>
      <c r="F2" s="77"/>
    </row>
    <row r="3" spans="2:6" s="53" customFormat="1" ht="12.75">
      <c r="B3" s="79" t="s">
        <v>68</v>
      </c>
      <c r="C3" s="79"/>
      <c r="D3" s="79"/>
      <c r="E3" s="79"/>
      <c r="F3" s="87"/>
    </row>
    <row r="4" spans="2:6" s="53" customFormat="1" ht="12.75">
      <c r="B4" s="76" t="s">
        <v>103</v>
      </c>
      <c r="C4" s="76"/>
      <c r="D4" s="76"/>
      <c r="E4" s="76"/>
      <c r="F4" s="86"/>
    </row>
    <row r="5" spans="1:4" s="53" customFormat="1" ht="12.75">
      <c r="A5" s="55"/>
      <c r="D5" s="54"/>
    </row>
    <row r="6" spans="2:5" s="53" customFormat="1" ht="12.75">
      <c r="B6" s="56"/>
      <c r="C6" s="57" t="s">
        <v>94</v>
      </c>
      <c r="D6" s="58" t="s">
        <v>99</v>
      </c>
      <c r="E6" s="80" t="s">
        <v>95</v>
      </c>
    </row>
    <row r="7" spans="2:5" s="53" customFormat="1" ht="12.75">
      <c r="B7" s="59" t="s">
        <v>59</v>
      </c>
      <c r="C7" s="60"/>
      <c r="D7" s="63">
        <v>0</v>
      </c>
      <c r="E7" s="63">
        <v>0</v>
      </c>
    </row>
    <row r="8" spans="2:5" s="53" customFormat="1" ht="12.75">
      <c r="B8" s="61"/>
      <c r="C8" s="62"/>
      <c r="D8" s="63"/>
      <c r="E8" s="63"/>
    </row>
    <row r="9" spans="2:5" s="53" customFormat="1" ht="12.75">
      <c r="B9" s="64" t="s">
        <v>60</v>
      </c>
      <c r="C9" s="65"/>
      <c r="D9" s="66">
        <v>0</v>
      </c>
      <c r="E9" s="66">
        <v>0</v>
      </c>
    </row>
    <row r="10" spans="2:5" s="53" customFormat="1" ht="12.75">
      <c r="B10" s="64"/>
      <c r="C10" s="65"/>
      <c r="D10" s="66"/>
      <c r="E10" s="66"/>
    </row>
    <row r="11" spans="2:5" s="53" customFormat="1" ht="12.75">
      <c r="B11" s="64" t="s">
        <v>61</v>
      </c>
      <c r="C11" s="65"/>
      <c r="D11" s="66">
        <v>0</v>
      </c>
      <c r="E11" s="66">
        <v>0</v>
      </c>
    </row>
    <row r="12" spans="2:5" s="53" customFormat="1" ht="12.75">
      <c r="B12" s="64"/>
      <c r="C12" s="65"/>
      <c r="D12" s="66"/>
      <c r="E12" s="66"/>
    </row>
    <row r="13" spans="2:5" s="53" customFormat="1" ht="12.75">
      <c r="B13" s="64" t="s">
        <v>93</v>
      </c>
      <c r="C13" s="65"/>
      <c r="D13" s="66">
        <f>SUM(D14:D18)</f>
        <v>-1435345.1300000004</v>
      </c>
      <c r="E13" s="66">
        <f>SUM(E14:E18)</f>
        <v>-2789741.1799999997</v>
      </c>
    </row>
    <row r="14" spans="2:5" s="53" customFormat="1" ht="12.75">
      <c r="B14" s="61" t="s">
        <v>62</v>
      </c>
      <c r="C14" s="62"/>
      <c r="D14" s="63">
        <v>-3885933.71</v>
      </c>
      <c r="E14" s="63">
        <v>-2899351.57</v>
      </c>
    </row>
    <row r="15" spans="2:5" s="53" customFormat="1" ht="12.75">
      <c r="B15" s="61" t="s">
        <v>63</v>
      </c>
      <c r="C15" s="62"/>
      <c r="D15" s="63">
        <v>-4259.97</v>
      </c>
      <c r="E15" s="63">
        <v>-1269.96</v>
      </c>
    </row>
    <row r="16" spans="2:5" s="53" customFormat="1" ht="12.75">
      <c r="B16" s="61" t="s">
        <v>67</v>
      </c>
      <c r="C16" s="62"/>
      <c r="D16" s="63">
        <v>-1428.31</v>
      </c>
      <c r="E16" s="63">
        <v>-1415.77</v>
      </c>
    </row>
    <row r="17" spans="2:5" s="53" customFormat="1" ht="12.75">
      <c r="B17" s="61" t="s">
        <v>64</v>
      </c>
      <c r="C17" s="62"/>
      <c r="D17" s="63">
        <v>68363.08</v>
      </c>
      <c r="E17" s="63">
        <v>112296.12</v>
      </c>
    </row>
    <row r="18" spans="2:5" s="53" customFormat="1" ht="12.75">
      <c r="B18" s="61" t="s">
        <v>78</v>
      </c>
      <c r="C18" s="62"/>
      <c r="D18" s="63">
        <v>2387913.78</v>
      </c>
      <c r="E18" s="63">
        <v>0</v>
      </c>
    </row>
    <row r="19" spans="2:5" s="53" customFormat="1" ht="12.75">
      <c r="B19" s="61"/>
      <c r="C19" s="62"/>
      <c r="D19" s="63"/>
      <c r="E19" s="63"/>
    </row>
    <row r="20" spans="2:5" s="53" customFormat="1" ht="12.75">
      <c r="B20" s="64" t="s">
        <v>65</v>
      </c>
      <c r="C20" s="65"/>
      <c r="D20" s="66">
        <f>D13</f>
        <v>-1435345.1300000004</v>
      </c>
      <c r="E20" s="66">
        <f>E13</f>
        <v>-2789741.1799999997</v>
      </c>
    </row>
    <row r="21" spans="2:5" s="53" customFormat="1" ht="12.75">
      <c r="B21" s="64"/>
      <c r="C21" s="65"/>
      <c r="D21" s="66"/>
      <c r="E21" s="66"/>
    </row>
    <row r="22" spans="2:5" s="53" customFormat="1" ht="12.75">
      <c r="B22" s="64" t="s">
        <v>89</v>
      </c>
      <c r="C22" s="65"/>
      <c r="D22" s="66">
        <f>D20</f>
        <v>-1435345.1300000004</v>
      </c>
      <c r="E22" s="66">
        <f>E20</f>
        <v>-2789741.1799999997</v>
      </c>
    </row>
    <row r="23" spans="2:5" s="53" customFormat="1" ht="12.75">
      <c r="B23" s="61"/>
      <c r="C23" s="62"/>
      <c r="D23" s="63"/>
      <c r="E23" s="63"/>
    </row>
    <row r="24" spans="2:5" s="53" customFormat="1" ht="12.75">
      <c r="B24" s="61" t="s">
        <v>87</v>
      </c>
      <c r="C24" s="62"/>
      <c r="D24" s="63">
        <v>0</v>
      </c>
      <c r="E24" s="63">
        <v>0</v>
      </c>
    </row>
    <row r="25" spans="2:5" s="53" customFormat="1" ht="12.75">
      <c r="B25" s="67"/>
      <c r="C25" s="68"/>
      <c r="D25" s="63"/>
      <c r="E25" s="63"/>
    </row>
    <row r="26" spans="2:5" s="53" customFormat="1" ht="12.75">
      <c r="B26" s="64" t="s">
        <v>66</v>
      </c>
      <c r="C26" s="65"/>
      <c r="D26" s="66">
        <f>D22+D24</f>
        <v>-1435345.1300000004</v>
      </c>
      <c r="E26" s="66">
        <f>E22+E24</f>
        <v>-2789741.1799999997</v>
      </c>
    </row>
    <row r="27" spans="2:5" s="53" customFormat="1" ht="12.75">
      <c r="B27" s="61"/>
      <c r="C27" s="62"/>
      <c r="D27" s="63"/>
      <c r="E27" s="63"/>
    </row>
    <row r="28" spans="2:5" s="53" customFormat="1" ht="12.75">
      <c r="B28" s="61" t="s">
        <v>69</v>
      </c>
      <c r="C28" s="62"/>
      <c r="D28" s="69">
        <v>394033079.03</v>
      </c>
      <c r="E28" s="69">
        <v>394033079.03</v>
      </c>
    </row>
    <row r="29" spans="2:5" s="53" customFormat="1" ht="12.75">
      <c r="B29" s="61"/>
      <c r="C29" s="62"/>
      <c r="D29" s="63"/>
      <c r="E29" s="63"/>
    </row>
    <row r="30" spans="2:5" s="53" customFormat="1" ht="12.75">
      <c r="B30" s="64" t="s">
        <v>70</v>
      </c>
      <c r="C30" s="65"/>
      <c r="D30" s="70">
        <f>D26/D28</f>
        <v>-0.003642702114079918</v>
      </c>
      <c r="E30" s="70">
        <f>E26/E28</f>
        <v>-0.007079966958275605</v>
      </c>
    </row>
    <row r="31" spans="2:5" ht="14.25">
      <c r="B31" s="72"/>
      <c r="C31" s="73"/>
      <c r="D31" s="74"/>
      <c r="E31" s="74"/>
    </row>
  </sheetData>
  <sheetProtection/>
  <mergeCells count="2">
    <mergeCell ref="B3:E3"/>
    <mergeCell ref="B4:E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2"/>
  <headerFooter>
    <oddHeader>&amp;RPág.:  0061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showGridLines="0" zoomScalePageLayoutView="0" workbookViewId="0" topLeftCell="A1">
      <selection activeCell="B4" sqref="B4:F4"/>
    </sheetView>
  </sheetViews>
  <sheetFormatPr defaultColWidth="9.140625" defaultRowHeight="15"/>
  <cols>
    <col min="1" max="1" width="1.28515625" style="0" customWidth="1"/>
    <col min="2" max="2" width="29.421875" style="0" customWidth="1"/>
    <col min="3" max="3" width="15.140625" style="0" customWidth="1"/>
    <col min="4" max="4" width="14.00390625" style="0" customWidth="1"/>
    <col min="5" max="5" width="14.57421875" style="0" customWidth="1"/>
    <col min="6" max="6" width="19.57421875" style="0" customWidth="1"/>
    <col min="8" max="8" width="25.140625" style="0" customWidth="1"/>
    <col min="9" max="9" width="13.28125" style="0" customWidth="1"/>
    <col min="10" max="10" width="14.28125" style="0" customWidth="1"/>
    <col min="11" max="11" width="16.421875" style="0" customWidth="1"/>
    <col min="12" max="12" width="16.57421875" style="0" customWidth="1"/>
  </cols>
  <sheetData>
    <row r="1" spans="2:6" s="52" customFormat="1" ht="12.75">
      <c r="B1" s="114" t="s">
        <v>71</v>
      </c>
      <c r="C1" s="114"/>
      <c r="D1" s="114"/>
      <c r="E1" s="114"/>
      <c r="F1" s="114"/>
    </row>
    <row r="2" s="52" customFormat="1" ht="12.75"/>
    <row r="3" spans="2:6" s="52" customFormat="1" ht="12.75">
      <c r="B3" s="115" t="s">
        <v>27</v>
      </c>
      <c r="C3" s="115"/>
      <c r="D3" s="115"/>
      <c r="E3" s="115"/>
      <c r="F3" s="115"/>
    </row>
    <row r="4" spans="2:6" s="52" customFormat="1" ht="12.75">
      <c r="B4" s="88" t="s">
        <v>107</v>
      </c>
      <c r="C4" s="88"/>
      <c r="D4" s="88"/>
      <c r="E4" s="88"/>
      <c r="F4" s="88"/>
    </row>
    <row r="5" spans="2:6" s="52" customFormat="1" ht="12.75">
      <c r="B5" s="115" t="s">
        <v>18</v>
      </c>
      <c r="C5" s="115"/>
      <c r="D5" s="115"/>
      <c r="E5" s="115"/>
      <c r="F5" s="115"/>
    </row>
    <row r="6" s="52" customFormat="1" ht="13.5" thickBot="1">
      <c r="B6" s="89"/>
    </row>
    <row r="7" spans="2:6" s="52" customFormat="1" ht="13.5" thickTop="1">
      <c r="B7" s="90" t="s">
        <v>19</v>
      </c>
      <c r="C7" s="91"/>
      <c r="D7" s="91"/>
      <c r="E7" s="91"/>
      <c r="F7" s="91"/>
    </row>
    <row r="8" spans="2:6" s="52" customFormat="1" ht="23.25" customHeight="1">
      <c r="B8" s="92"/>
      <c r="C8" s="93" t="s">
        <v>20</v>
      </c>
      <c r="D8" s="94" t="s">
        <v>21</v>
      </c>
      <c r="E8" s="94" t="s">
        <v>22</v>
      </c>
      <c r="F8" s="94" t="s">
        <v>57</v>
      </c>
    </row>
    <row r="9" spans="2:6" s="52" customFormat="1" ht="13.5" thickBot="1">
      <c r="B9" s="95"/>
      <c r="C9" s="93" t="s">
        <v>23</v>
      </c>
      <c r="D9" s="93" t="s">
        <v>24</v>
      </c>
      <c r="E9" s="93" t="s">
        <v>25</v>
      </c>
      <c r="F9" s="93" t="s">
        <v>79</v>
      </c>
    </row>
    <row r="10" spans="2:6" s="52" customFormat="1" ht="13.5" thickBot="1">
      <c r="B10" s="96" t="s">
        <v>104</v>
      </c>
      <c r="C10" s="97">
        <v>352591834.88</v>
      </c>
      <c r="D10" s="97">
        <v>41741244.15</v>
      </c>
      <c r="E10" s="97">
        <v>-117800066.93</v>
      </c>
      <c r="F10" s="97">
        <v>234791767.95</v>
      </c>
    </row>
    <row r="11" spans="2:6" s="52" customFormat="1" ht="12.75">
      <c r="B11" s="98" t="s">
        <v>81</v>
      </c>
      <c r="C11" s="99"/>
      <c r="D11" s="99"/>
      <c r="E11" s="100"/>
      <c r="F11" s="99"/>
    </row>
    <row r="12" spans="2:6" s="52" customFormat="1" ht="12.75">
      <c r="B12" s="101" t="s">
        <v>28</v>
      </c>
      <c r="C12" s="102">
        <v>0</v>
      </c>
      <c r="D12" s="102">
        <v>0</v>
      </c>
      <c r="E12" s="103"/>
      <c r="F12" s="102">
        <f>C12</f>
        <v>0</v>
      </c>
    </row>
    <row r="13" spans="2:6" s="52" customFormat="1" ht="12.75">
      <c r="B13" s="104" t="s">
        <v>80</v>
      </c>
      <c r="C13" s="102"/>
      <c r="D13" s="102"/>
      <c r="E13" s="103"/>
      <c r="F13" s="102"/>
    </row>
    <row r="14" spans="2:6" s="52" customFormat="1" ht="12.75">
      <c r="B14" s="98" t="s">
        <v>26</v>
      </c>
      <c r="C14" s="102"/>
      <c r="D14" s="103" t="s">
        <v>3</v>
      </c>
      <c r="E14" s="102">
        <v>-2789741.18</v>
      </c>
      <c r="F14" s="102">
        <v>-2789741.18</v>
      </c>
    </row>
    <row r="15" spans="2:6" s="52" customFormat="1" ht="13.5" thickBot="1">
      <c r="B15" s="105"/>
      <c r="C15" s="106"/>
      <c r="D15" s="107"/>
      <c r="E15" s="107"/>
      <c r="F15" s="106"/>
    </row>
    <row r="16" spans="2:6" s="52" customFormat="1" ht="13.5" thickBot="1">
      <c r="B16" s="96" t="s">
        <v>96</v>
      </c>
      <c r="C16" s="108">
        <f>SUM(C10:C15)</f>
        <v>352591834.88</v>
      </c>
      <c r="D16" s="108">
        <f>SUM(D10:D15)</f>
        <v>41741244.15</v>
      </c>
      <c r="E16" s="108">
        <f>SUM(E10:E15)</f>
        <v>-120589808.11000001</v>
      </c>
      <c r="F16" s="108">
        <f>SUM(F10:F15)</f>
        <v>232002026.76999998</v>
      </c>
    </row>
    <row r="17" spans="2:6" s="52" customFormat="1" ht="12.75">
      <c r="B17" s="98" t="s">
        <v>81</v>
      </c>
      <c r="C17" s="109"/>
      <c r="D17" s="109"/>
      <c r="E17" s="109"/>
      <c r="F17" s="109">
        <v>0</v>
      </c>
    </row>
    <row r="18" spans="2:6" s="52" customFormat="1" ht="12.75">
      <c r="B18" s="101" t="s">
        <v>28</v>
      </c>
      <c r="C18" s="110">
        <v>1005696.77</v>
      </c>
      <c r="D18" s="110">
        <v>-1005696.77</v>
      </c>
      <c r="E18" s="110"/>
      <c r="F18" s="110">
        <v>1005696.77</v>
      </c>
    </row>
    <row r="19" spans="2:6" s="52" customFormat="1" ht="12.75">
      <c r="B19" s="104" t="s">
        <v>80</v>
      </c>
      <c r="C19" s="110"/>
      <c r="D19" s="110"/>
      <c r="E19" s="110"/>
      <c r="F19" s="110"/>
    </row>
    <row r="20" spans="2:6" s="52" customFormat="1" ht="12.75">
      <c r="B20" s="98" t="s">
        <v>26</v>
      </c>
      <c r="C20" s="110"/>
      <c r="D20" s="110"/>
      <c r="E20" s="110">
        <v>-1435345.13</v>
      </c>
      <c r="F20" s="110">
        <f>E20</f>
        <v>-1435345.13</v>
      </c>
    </row>
    <row r="21" spans="2:6" s="52" customFormat="1" ht="13.5" thickBot="1">
      <c r="B21" s="105"/>
      <c r="C21" s="108"/>
      <c r="D21" s="108"/>
      <c r="E21" s="108"/>
      <c r="F21" s="108"/>
    </row>
    <row r="22" spans="2:6" s="52" customFormat="1" ht="13.5" thickBot="1">
      <c r="B22" s="96" t="s">
        <v>105</v>
      </c>
      <c r="C22" s="111">
        <f>SUM(C16:C21)</f>
        <v>353597531.65</v>
      </c>
      <c r="D22" s="111">
        <f>D16+D17+D18</f>
        <v>40735547.379999995</v>
      </c>
      <c r="E22" s="108">
        <f>SUM(E16:E21)</f>
        <v>-122025153.24000001</v>
      </c>
      <c r="F22" s="108">
        <f>SUM(F16,F18,F20)</f>
        <v>231572378.41</v>
      </c>
    </row>
    <row r="23" spans="2:6" s="52" customFormat="1" ht="13.5" thickBot="1">
      <c r="B23" s="112"/>
      <c r="C23" s="113"/>
      <c r="D23" s="113"/>
      <c r="E23" s="113"/>
      <c r="F23" s="113"/>
    </row>
    <row r="24" ht="20.25" customHeight="1" thickTop="1">
      <c r="F24" s="11"/>
    </row>
    <row r="25" ht="14.25">
      <c r="B25" s="16"/>
    </row>
  </sheetData>
  <sheetProtection/>
  <mergeCells count="5">
    <mergeCell ref="B7:B9"/>
    <mergeCell ref="B1:F1"/>
    <mergeCell ref="B3:F3"/>
    <mergeCell ref="B4:F4"/>
    <mergeCell ref="B5:F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120" r:id="rId2"/>
  <headerFooter>
    <oddFooter>&amp;RPág.:  0062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.00390625" style="0" customWidth="1"/>
    <col min="2" max="2" width="43.7109375" style="0" customWidth="1"/>
    <col min="3" max="3" width="21.7109375" style="0" customWidth="1"/>
    <col min="4" max="4" width="19.57421875" style="0" customWidth="1"/>
    <col min="6" max="6" width="15.8515625" style="0" customWidth="1"/>
  </cols>
  <sheetData>
    <row r="1" spans="2:5" ht="15.75">
      <c r="B1" s="120" t="s">
        <v>98</v>
      </c>
      <c r="C1" s="120"/>
      <c r="D1" s="120"/>
      <c r="E1" s="120"/>
    </row>
    <row r="2" spans="1:5" ht="15">
      <c r="A2" s="116"/>
      <c r="B2" s="116"/>
      <c r="C2" s="116"/>
      <c r="D2" s="116"/>
      <c r="E2" s="116"/>
    </row>
    <row r="3" spans="2:5" ht="14.25">
      <c r="B3" s="117" t="s">
        <v>29</v>
      </c>
      <c r="C3" s="117"/>
      <c r="D3" s="117"/>
      <c r="E3" s="121"/>
    </row>
    <row r="4" spans="2:5" ht="14.25">
      <c r="B4" s="118" t="s">
        <v>107</v>
      </c>
      <c r="C4" s="118"/>
      <c r="D4" s="118"/>
      <c r="E4" s="116"/>
    </row>
    <row r="5" spans="2:5" ht="14.25">
      <c r="B5" s="117" t="s">
        <v>18</v>
      </c>
      <c r="C5" s="117"/>
      <c r="D5" s="117"/>
      <c r="E5" s="119"/>
    </row>
    <row r="6" ht="15" thickBot="1">
      <c r="A6" s="1"/>
    </row>
    <row r="7" spans="2:4" ht="15" thickBot="1">
      <c r="B7" s="4" t="s">
        <v>19</v>
      </c>
      <c r="C7" s="5" t="s">
        <v>106</v>
      </c>
      <c r="D7" s="5" t="s">
        <v>97</v>
      </c>
    </row>
    <row r="8" spans="2:4" ht="16.5">
      <c r="B8" s="6"/>
      <c r="C8" s="2"/>
      <c r="D8" s="2"/>
    </row>
    <row r="9" spans="2:4" ht="14.25">
      <c r="B9" s="8" t="s">
        <v>53</v>
      </c>
      <c r="C9" s="7">
        <f>SUM(C10:C11)</f>
        <v>-1431085.16</v>
      </c>
      <c r="D9" s="7">
        <f>SUM(D10:D11)</f>
        <v>-2788471.22</v>
      </c>
    </row>
    <row r="10" spans="2:4" ht="14.25">
      <c r="B10" s="8" t="s">
        <v>48</v>
      </c>
      <c r="C10" s="7">
        <v>-1435345.13</v>
      </c>
      <c r="D10" s="7">
        <v>-2789741.18</v>
      </c>
    </row>
    <row r="11" spans="2:4" ht="14.25">
      <c r="B11" s="8" t="s">
        <v>56</v>
      </c>
      <c r="C11" s="7">
        <v>4259.97</v>
      </c>
      <c r="D11" s="7">
        <v>1269.96</v>
      </c>
    </row>
    <row r="12" spans="2:4" ht="14.25">
      <c r="B12" s="8"/>
      <c r="C12" s="7"/>
      <c r="D12" s="7"/>
    </row>
    <row r="13" spans="2:4" ht="14.25">
      <c r="B13" s="8" t="s">
        <v>49</v>
      </c>
      <c r="C13" s="7">
        <f>C14</f>
        <v>-112432.01</v>
      </c>
      <c r="D13" s="7">
        <f>D14</f>
        <v>3804308.2</v>
      </c>
    </row>
    <row r="14" spans="2:4" ht="14.25">
      <c r="B14" s="8" t="s">
        <v>34</v>
      </c>
      <c r="C14" s="7">
        <v>-112432.01</v>
      </c>
      <c r="D14" s="7">
        <v>3804308.2</v>
      </c>
    </row>
    <row r="15" spans="2:4" ht="14.25">
      <c r="B15" s="9"/>
      <c r="C15" s="7"/>
      <c r="D15" s="7"/>
    </row>
    <row r="16" spans="2:4" ht="14.25">
      <c r="B16" s="8" t="s">
        <v>52</v>
      </c>
      <c r="C16" s="7">
        <f>SUM(C17:C20)</f>
        <v>68478.05</v>
      </c>
      <c r="D16" s="7">
        <f>SUM(D17:D20)</f>
        <v>74988.59</v>
      </c>
    </row>
    <row r="17" spans="2:4" ht="14.25">
      <c r="B17" s="8" t="s">
        <v>50</v>
      </c>
      <c r="C17" s="7">
        <v>102641.94</v>
      </c>
      <c r="D17" s="7">
        <v>55890</v>
      </c>
    </row>
    <row r="18" spans="2:4" ht="14.25">
      <c r="B18" s="8" t="s">
        <v>51</v>
      </c>
      <c r="C18" s="7">
        <v>-30270.33</v>
      </c>
      <c r="D18" s="7">
        <v>18726.41</v>
      </c>
    </row>
    <row r="19" spans="2:4" ht="14.25">
      <c r="B19" s="12" t="s">
        <v>73</v>
      </c>
      <c r="C19" s="7">
        <v>-3893.56</v>
      </c>
      <c r="D19" s="7">
        <v>372.18</v>
      </c>
    </row>
    <row r="20" spans="2:4" ht="14.25">
      <c r="B20" s="12" t="s">
        <v>76</v>
      </c>
      <c r="C20" s="7">
        <v>0</v>
      </c>
      <c r="D20" s="7">
        <v>0</v>
      </c>
    </row>
    <row r="21" spans="2:4" ht="14.25">
      <c r="B21" s="9"/>
      <c r="C21" s="7"/>
      <c r="D21" s="7"/>
    </row>
    <row r="22" spans="2:4" ht="14.25">
      <c r="B22" s="8" t="s">
        <v>54</v>
      </c>
      <c r="C22" s="7">
        <f>SUM(C23)</f>
        <v>-23365</v>
      </c>
      <c r="D22" s="7">
        <f>SUM(D23)</f>
        <v>0</v>
      </c>
    </row>
    <row r="23" spans="2:4" ht="14.25">
      <c r="B23" s="8" t="s">
        <v>55</v>
      </c>
      <c r="C23" s="19">
        <v>-23365</v>
      </c>
      <c r="D23" s="19">
        <v>0</v>
      </c>
    </row>
    <row r="24" spans="2:4" ht="14.25">
      <c r="B24" s="8"/>
      <c r="C24" s="7"/>
      <c r="D24" s="7"/>
    </row>
    <row r="25" spans="2:4" ht="14.25">
      <c r="B25" s="8" t="s">
        <v>58</v>
      </c>
      <c r="C25" s="7">
        <f>SUM(C26:C28)</f>
        <v>1005696.77</v>
      </c>
      <c r="D25" s="7">
        <f>SUM(D26:D28)</f>
        <v>0</v>
      </c>
    </row>
    <row r="26" spans="2:4" ht="14.25">
      <c r="B26" s="12" t="s">
        <v>74</v>
      </c>
      <c r="C26" s="7">
        <v>1005696.77</v>
      </c>
      <c r="D26" s="7">
        <v>0</v>
      </c>
    </row>
    <row r="27" spans="2:4" ht="14.25">
      <c r="B27" s="12" t="s">
        <v>91</v>
      </c>
      <c r="C27" s="7">
        <v>0</v>
      </c>
      <c r="D27" s="7">
        <v>0</v>
      </c>
    </row>
    <row r="28" spans="2:4" ht="14.25">
      <c r="B28" s="12" t="s">
        <v>92</v>
      </c>
      <c r="C28" s="7">
        <v>0</v>
      </c>
      <c r="D28" s="7">
        <v>0</v>
      </c>
    </row>
    <row r="29" spans="2:4" ht="14.25">
      <c r="B29" s="8"/>
      <c r="C29" s="7"/>
      <c r="D29" s="7"/>
    </row>
    <row r="30" spans="2:4" ht="14.25">
      <c r="B30" s="13" t="s">
        <v>30</v>
      </c>
      <c r="C30" s="7">
        <f>C9+C13+C16+C22+C25</f>
        <v>-492707.34999999986</v>
      </c>
      <c r="D30" s="7">
        <f>D9+D13+D16+D22+D25</f>
        <v>1090825.57</v>
      </c>
    </row>
    <row r="31" spans="2:4" ht="14.25">
      <c r="B31" s="8"/>
      <c r="C31" s="7"/>
      <c r="D31" s="7"/>
    </row>
    <row r="32" spans="2:4" ht="14.25">
      <c r="B32" s="8" t="s">
        <v>31</v>
      </c>
      <c r="C32" s="7">
        <v>1984937.43</v>
      </c>
      <c r="D32" s="7">
        <v>2477644.78</v>
      </c>
    </row>
    <row r="33" spans="2:4" ht="14.25">
      <c r="B33" s="8" t="s">
        <v>32</v>
      </c>
      <c r="C33" s="7">
        <v>2477644.78</v>
      </c>
      <c r="D33" s="7">
        <v>1386819.21</v>
      </c>
    </row>
    <row r="34" spans="2:4" ht="16.5" thickBot="1">
      <c r="B34" s="10"/>
      <c r="C34" s="3"/>
      <c r="D34" s="3"/>
    </row>
    <row r="35" spans="2:4" ht="15" thickBot="1">
      <c r="B35" s="14" t="s">
        <v>33</v>
      </c>
      <c r="C35" s="15">
        <f>C32-C33</f>
        <v>-492707.34999999986</v>
      </c>
      <c r="D35" s="15">
        <f>D32-D33</f>
        <v>1090825.5699999998</v>
      </c>
    </row>
    <row r="36" ht="14.25">
      <c r="C36" s="17"/>
    </row>
    <row r="37" ht="14.25">
      <c r="C37" s="18"/>
    </row>
  </sheetData>
  <sheetProtection/>
  <mergeCells count="3">
    <mergeCell ref="B3:D3"/>
    <mergeCell ref="B4:D4"/>
    <mergeCell ref="B5:D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&amp;RPág.:  0063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Usuario</cp:lastModifiedBy>
  <cp:lastPrinted>2020-08-24T19:55:07Z</cp:lastPrinted>
  <dcterms:created xsi:type="dcterms:W3CDTF">2008-09-10T21:23:48Z</dcterms:created>
  <dcterms:modified xsi:type="dcterms:W3CDTF">2020-08-24T19:55:16Z</dcterms:modified>
  <cp:category/>
  <cp:version/>
  <cp:contentType/>
  <cp:contentStatus/>
</cp:coreProperties>
</file>