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760" activeTab="0"/>
  </bookViews>
  <sheets>
    <sheet name="Receitas 19" sheetId="1" r:id="rId1"/>
  </sheets>
  <definedNames>
    <definedName name="_xlnm.Print_Area" localSheetId="0">'Receitas 19'!$B$1:$AD$12</definedName>
    <definedName name="_xlnm.Print_Titles" localSheetId="0">'Receitas 19'!$B:$C,'Receitas 19'!$1:$5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<sst xmlns="http://schemas.openxmlformats.org/spreadsheetml/2006/main" count="41" uniqueCount="14">
  <si>
    <t>Goiás Parcerias</t>
  </si>
  <si>
    <t>Faturamento - Ano 2019</t>
  </si>
  <si>
    <t>RECEITA</t>
  </si>
  <si>
    <t>TOTAL ANO</t>
  </si>
  <si>
    <t>MÉDIA ANO</t>
  </si>
  <si>
    <t>PREVISTO</t>
  </si>
  <si>
    <t>REALIZADO</t>
  </si>
  <si>
    <t>(+)</t>
  </si>
  <si>
    <t>ASSESSORIA / CONSULTORIA</t>
  </si>
  <si>
    <t>INTEGRALIZAÇÃO DE CAPITAL - GOVERNO DO ESTADO DE GOIÁS</t>
  </si>
  <si>
    <t>DISTRIBUIÇÃO DE DIVIDENDOS - SANEAGO</t>
  </si>
  <si>
    <t>RETORNO SOBRE APLICAÇÃO FINANCEIRA</t>
  </si>
  <si>
    <t>TOTAL RECEITAS</t>
  </si>
  <si>
    <t>Nota Informativa: : A Goiás Parcerias não recebe transferências e/ou repasses federais, estaduais e municipais (incluindo as transferências obrigatórias - constitucionais e legais - e as voluntárias).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</si>
</sst>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7" tint="-0.4999699890613556"/>
        <bgColor indexed="64"/>
      </patternFill>
    </fill>
  </fills>
  <borders count="30">
    <border>
      <left/>
      <right/>
      <top/>
      <bottom/>
      <diagonal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medium"/>
      <top/>
      <bottom style="medium"/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medium"/>
      <bottom style="thin">
        <color theme="0" tint="-0.149959996342659"/>
      </bottom>
    </border>
    <border>
      <left style="medium"/>
      <right/>
      <top/>
      <bottom/>
    </border>
    <border>
      <left style="medium">
        <color theme="1"/>
      </left>
      <right style="medium">
        <color theme="1"/>
      </right>
      <top/>
      <bottom style="thin">
        <color theme="0" tint="-0.149959996342659"/>
      </bottom>
    </border>
    <border>
      <left style="medium"/>
      <right style="thin"/>
      <top/>
      <bottom style="thin">
        <color theme="0" tint="-0.149959996342659"/>
      </bottom>
    </border>
    <border>
      <left style="thin"/>
      <right style="medium"/>
      <top/>
      <bottom style="thin">
        <color theme="0" tint="-0.149959996342659"/>
      </bottom>
    </border>
    <border>
      <left style="medium">
        <color theme="1"/>
      </left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/>
      <right/>
      <top style="medium"/>
      <bottom style="thin">
        <color theme="0" tint="-0.149959996342659"/>
      </bottom>
    </border>
    <border>
      <left/>
      <right style="medium"/>
      <top style="medium"/>
      <bottom style="thin">
        <color theme="0" tint="-0.149959996342659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0" tint="-0.149959996342659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44" fontId="3" fillId="3" borderId="2" xfId="2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4" fontId="0" fillId="0" borderId="5" xfId="20" applyFont="1" applyBorder="1"/>
    <xf numFmtId="44" fontId="0" fillId="0" borderId="6" xfId="20" applyFont="1" applyBorder="1"/>
    <xf numFmtId="44" fontId="0" fillId="0" borderId="0" xfId="20" applyFont="1" applyBorder="1"/>
    <xf numFmtId="44" fontId="0" fillId="0" borderId="7" xfId="0" applyNumberFormat="1" applyBorder="1"/>
    <xf numFmtId="44" fontId="3" fillId="4" borderId="8" xfId="0" applyNumberFormat="1" applyFont="1" applyFill="1" applyBorder="1"/>
    <xf numFmtId="44" fontId="0" fillId="0" borderId="9" xfId="20" applyFont="1" applyBorder="1"/>
    <xf numFmtId="44" fontId="0" fillId="0" borderId="10" xfId="20" applyFont="1" applyBorder="1"/>
    <xf numFmtId="44" fontId="3" fillId="4" borderId="11" xfId="0" applyNumberFormat="1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44" fontId="0" fillId="0" borderId="14" xfId="20" applyFont="1" applyBorder="1"/>
    <xf numFmtId="44" fontId="0" fillId="0" borderId="15" xfId="20" applyFont="1" applyBorder="1"/>
    <xf numFmtId="44" fontId="0" fillId="0" borderId="16" xfId="20" applyFont="1" applyBorder="1"/>
    <xf numFmtId="44" fontId="0" fillId="0" borderId="17" xfId="20" applyFont="1" applyBorder="1"/>
    <xf numFmtId="44" fontId="3" fillId="2" borderId="18" xfId="20" applyFont="1" applyFill="1" applyBorder="1"/>
    <xf numFmtId="44" fontId="3" fillId="3" borderId="19" xfId="20" applyFont="1" applyFill="1" applyBorder="1"/>
    <xf numFmtId="44" fontId="3" fillId="5" borderId="20" xfId="20" applyFont="1" applyFill="1" applyBorder="1"/>
    <xf numFmtId="44" fontId="0" fillId="0" borderId="0" xfId="0" applyNumberFormat="1"/>
    <xf numFmtId="17" fontId="2" fillId="6" borderId="21" xfId="0" applyNumberFormat="1" applyFont="1" applyFill="1" applyBorder="1" applyAlignment="1">
      <alignment horizontal="center" vertical="center"/>
    </xf>
    <xf numFmtId="17" fontId="2" fillId="6" borderId="22" xfId="0" applyNumberFormat="1" applyFont="1" applyFill="1" applyBorder="1" applyAlignment="1">
      <alignment horizontal="center" vertical="center"/>
    </xf>
    <xf numFmtId="17" fontId="2" fillId="6" borderId="21" xfId="0" applyNumberFormat="1" applyFont="1" applyFill="1" applyBorder="1" applyAlignment="1">
      <alignment horizontal="center" vertical="center" wrapText="1"/>
    </xf>
    <xf numFmtId="17" fontId="2" fillId="6" borderId="22" xfId="0" applyNumberFormat="1" applyFont="1" applyFill="1" applyBorder="1" applyAlignment="1">
      <alignment horizontal="center" vertical="center" wrapText="1"/>
    </xf>
    <xf numFmtId="17" fontId="2" fillId="6" borderId="23" xfId="0" applyNumberFormat="1" applyFont="1" applyFill="1" applyBorder="1" applyAlignment="1">
      <alignment horizontal="center" vertical="center" wrapText="1"/>
    </xf>
    <xf numFmtId="17" fontId="2" fillId="6" borderId="24" xfId="0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133350</xdr:colOff>
      <xdr:row>0</xdr:row>
      <xdr:rowOff>47625</xdr:rowOff>
    </xdr:from>
    <xdr:to>
      <xdr:col>30</xdr:col>
      <xdr:colOff>9525</xdr:colOff>
      <xdr:row>2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4449" b="24850"/>
        <a:stretch>
          <a:fillRect/>
        </a:stretch>
      </xdr:blipFill>
      <xdr:spPr>
        <a:xfrm>
          <a:off x="25469850" y="47625"/>
          <a:ext cx="184785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showGridLines="0" tabSelected="1" workbookViewId="0" topLeftCell="A1">
      <pane xSplit="3" ySplit="5" topLeftCell="Y6" activePane="bottomRight" state="frozen"/>
      <selection pane="topRight" activeCell="D1" sqref="D1"/>
      <selection pane="bottomLeft" activeCell="A6" sqref="A6"/>
      <selection pane="bottomRight" activeCell="C16" sqref="C16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55.00390625" style="0" bestFit="1" customWidth="1"/>
    <col min="4" max="9" width="12.00390625" style="0" customWidth="1"/>
    <col min="10" max="11" width="11.8515625" style="0" customWidth="1"/>
    <col min="12" max="13" width="15.421875" style="0" customWidth="1"/>
    <col min="14" max="23" width="11.8515625" style="0" customWidth="1"/>
    <col min="24" max="25" width="13.8515625" style="0" customWidth="1"/>
    <col min="26" max="29" width="15.7109375" style="0" customWidth="1"/>
    <col min="30" max="30" width="13.8515625" style="0" bestFit="1" customWidth="1"/>
  </cols>
  <sheetData>
    <row r="1" ht="23.25">
      <c r="B1" s="1" t="s">
        <v>0</v>
      </c>
    </row>
    <row r="2" ht="18.75">
      <c r="B2" s="2" t="s">
        <v>1</v>
      </c>
    </row>
    <row r="3" ht="7.5" customHeight="1" thickBot="1"/>
    <row r="4" spans="2:30" ht="15">
      <c r="B4" s="33" t="s">
        <v>2</v>
      </c>
      <c r="C4" s="34"/>
      <c r="D4" s="25">
        <v>43466</v>
      </c>
      <c r="E4" s="26"/>
      <c r="F4" s="25">
        <v>43497</v>
      </c>
      <c r="G4" s="26"/>
      <c r="H4" s="25">
        <v>43525</v>
      </c>
      <c r="I4" s="26"/>
      <c r="J4" s="25">
        <v>43556</v>
      </c>
      <c r="K4" s="26"/>
      <c r="L4" s="25">
        <v>43586</v>
      </c>
      <c r="M4" s="26"/>
      <c r="N4" s="25">
        <v>43617</v>
      </c>
      <c r="O4" s="26"/>
      <c r="P4" s="25">
        <v>43647</v>
      </c>
      <c r="Q4" s="26"/>
      <c r="R4" s="25">
        <v>43678</v>
      </c>
      <c r="S4" s="26"/>
      <c r="T4" s="25">
        <v>43709</v>
      </c>
      <c r="U4" s="26"/>
      <c r="V4" s="25">
        <v>43739</v>
      </c>
      <c r="W4" s="26"/>
      <c r="X4" s="25">
        <v>43770</v>
      </c>
      <c r="Y4" s="26"/>
      <c r="Z4" s="25">
        <v>43800</v>
      </c>
      <c r="AA4" s="26"/>
      <c r="AB4" s="27" t="s">
        <v>3</v>
      </c>
      <c r="AC4" s="28"/>
      <c r="AD4" s="29" t="s">
        <v>4</v>
      </c>
    </row>
    <row r="5" spans="2:30" ht="15" thickBot="1">
      <c r="B5" s="35"/>
      <c r="C5" s="36"/>
      <c r="D5" s="3" t="s">
        <v>5</v>
      </c>
      <c r="E5" s="4" t="s">
        <v>6</v>
      </c>
      <c r="F5" s="3" t="s">
        <v>5</v>
      </c>
      <c r="G5" s="4" t="s">
        <v>6</v>
      </c>
      <c r="H5" s="3" t="s">
        <v>5</v>
      </c>
      <c r="I5" s="4" t="s">
        <v>6</v>
      </c>
      <c r="J5" s="3" t="s">
        <v>5</v>
      </c>
      <c r="K5" s="4" t="s">
        <v>6</v>
      </c>
      <c r="L5" s="3" t="s">
        <v>5</v>
      </c>
      <c r="M5" s="4" t="s">
        <v>6</v>
      </c>
      <c r="N5" s="3" t="s">
        <v>5</v>
      </c>
      <c r="O5" s="4" t="s">
        <v>6</v>
      </c>
      <c r="P5" s="3" t="s">
        <v>5</v>
      </c>
      <c r="Q5" s="4" t="s">
        <v>6</v>
      </c>
      <c r="R5" s="3" t="s">
        <v>5</v>
      </c>
      <c r="S5" s="4" t="s">
        <v>6</v>
      </c>
      <c r="T5" s="3" t="s">
        <v>5</v>
      </c>
      <c r="U5" s="4" t="s">
        <v>6</v>
      </c>
      <c r="V5" s="3" t="s">
        <v>5</v>
      </c>
      <c r="W5" s="4" t="s">
        <v>6</v>
      </c>
      <c r="X5" s="3" t="s">
        <v>5</v>
      </c>
      <c r="Y5" s="4" t="s">
        <v>6</v>
      </c>
      <c r="Z5" s="3" t="s">
        <v>5</v>
      </c>
      <c r="AA5" s="4" t="s">
        <v>6</v>
      </c>
      <c r="AB5" s="3" t="s">
        <v>5</v>
      </c>
      <c r="AC5" s="4" t="s">
        <v>6</v>
      </c>
      <c r="AD5" s="30"/>
    </row>
    <row r="6" spans="2:30" ht="15">
      <c r="B6" s="5" t="s">
        <v>7</v>
      </c>
      <c r="C6" s="6" t="s">
        <v>8</v>
      </c>
      <c r="D6" s="7">
        <v>0</v>
      </c>
      <c r="E6" s="8">
        <v>0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8">
        <v>0</v>
      </c>
      <c r="N6" s="7">
        <v>0</v>
      </c>
      <c r="O6" s="8">
        <v>0</v>
      </c>
      <c r="P6" s="7">
        <v>0</v>
      </c>
      <c r="Q6" s="8">
        <v>0</v>
      </c>
      <c r="R6" s="7">
        <v>0</v>
      </c>
      <c r="S6" s="8">
        <v>0</v>
      </c>
      <c r="T6" s="7">
        <v>0</v>
      </c>
      <c r="U6" s="8">
        <v>0</v>
      </c>
      <c r="V6" s="7">
        <v>0</v>
      </c>
      <c r="W6" s="8">
        <v>0</v>
      </c>
      <c r="X6" s="7">
        <v>0</v>
      </c>
      <c r="Y6" s="8">
        <v>0</v>
      </c>
      <c r="Z6" s="7">
        <v>0</v>
      </c>
      <c r="AA6" s="8">
        <v>0</v>
      </c>
      <c r="AB6" s="9">
        <f>D6+F6+H6+J6+L6+N6+P6+R6+T6+V6+X6+Z6</f>
        <v>0</v>
      </c>
      <c r="AC6" s="10">
        <f>E6+G6+I6+K6+M6+O6+Q6+S6+U6+W6+Y6+AA6</f>
        <v>0</v>
      </c>
      <c r="AD6" s="11">
        <f>AC6/12</f>
        <v>0</v>
      </c>
    </row>
    <row r="7" spans="2:30" ht="15">
      <c r="B7" s="5" t="s">
        <v>7</v>
      </c>
      <c r="C7" s="6" t="s">
        <v>9</v>
      </c>
      <c r="D7" s="12">
        <v>0</v>
      </c>
      <c r="E7" s="13">
        <v>0</v>
      </c>
      <c r="F7" s="12">
        <v>0</v>
      </c>
      <c r="G7" s="13">
        <v>0</v>
      </c>
      <c r="H7" s="12">
        <v>0</v>
      </c>
      <c r="I7" s="13">
        <v>0</v>
      </c>
      <c r="J7" s="12">
        <v>0</v>
      </c>
      <c r="K7" s="13">
        <v>0</v>
      </c>
      <c r="L7" s="12">
        <v>0</v>
      </c>
      <c r="M7" s="13">
        <v>0</v>
      </c>
      <c r="N7" s="12">
        <v>0</v>
      </c>
      <c r="O7" s="13">
        <v>0</v>
      </c>
      <c r="P7" s="12">
        <v>0</v>
      </c>
      <c r="Q7" s="13">
        <v>0</v>
      </c>
      <c r="R7" s="12">
        <v>0</v>
      </c>
      <c r="S7" s="13">
        <v>0</v>
      </c>
      <c r="T7" s="12">
        <v>0</v>
      </c>
      <c r="U7" s="13">
        <v>0</v>
      </c>
      <c r="V7" s="12">
        <v>0</v>
      </c>
      <c r="W7" s="13">
        <v>0</v>
      </c>
      <c r="X7" s="12">
        <v>337118.53</v>
      </c>
      <c r="Y7" s="13">
        <v>337109.58</v>
      </c>
      <c r="Z7" s="12">
        <v>668578.24</v>
      </c>
      <c r="AA7" s="13">
        <f>334280.17+334280.17</f>
        <v>668560.34</v>
      </c>
      <c r="AB7" s="9">
        <f aca="true" t="shared" si="0" ref="AB7:AC9">D7+F7+H7+J7+L7+N7+P7+R7+T7+V7+X7+Z7</f>
        <v>1005696.77</v>
      </c>
      <c r="AC7" s="10">
        <f t="shared" si="0"/>
        <v>1005669.9199999999</v>
      </c>
      <c r="AD7" s="14">
        <f>AC7/12</f>
        <v>83805.82666666666</v>
      </c>
    </row>
    <row r="8" spans="2:30" ht="15">
      <c r="B8" s="15" t="s">
        <v>7</v>
      </c>
      <c r="C8" s="16" t="s">
        <v>10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8">
        <v>0</v>
      </c>
      <c r="L8" s="17">
        <v>2000000</v>
      </c>
      <c r="M8" s="18">
        <v>814380</v>
      </c>
      <c r="N8" s="17">
        <v>0</v>
      </c>
      <c r="O8" s="18">
        <v>0</v>
      </c>
      <c r="P8" s="17">
        <v>0</v>
      </c>
      <c r="Q8" s="18">
        <v>0</v>
      </c>
      <c r="R8" s="17">
        <v>0</v>
      </c>
      <c r="S8" s="18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8">
        <v>1555317.63</v>
      </c>
      <c r="AB8" s="9">
        <f t="shared" si="0"/>
        <v>2000000</v>
      </c>
      <c r="AC8" s="10">
        <f t="shared" si="0"/>
        <v>2369697.63</v>
      </c>
      <c r="AD8" s="14">
        <f>AC8/12</f>
        <v>197474.8025</v>
      </c>
    </row>
    <row r="9" spans="2:30" ht="15" thickBot="1">
      <c r="B9" s="15" t="s">
        <v>7</v>
      </c>
      <c r="C9" s="16" t="s">
        <v>11</v>
      </c>
      <c r="D9" s="19">
        <v>5000</v>
      </c>
      <c r="E9" s="20">
        <f>(9679.6-(382.44+3.19))+(473.87-71.08)</f>
        <v>9696.760000000002</v>
      </c>
      <c r="F9" s="19">
        <v>5000</v>
      </c>
      <c r="G9" s="20">
        <f>(7900.45-(381.68+3.23))+(432.88-64.93)</f>
        <v>7883.49</v>
      </c>
      <c r="H9" s="19">
        <v>5000</v>
      </c>
      <c r="I9" s="20">
        <f>(6751.27-(540.12+7.42))+(413.07-61.96)</f>
        <v>6554.84</v>
      </c>
      <c r="J9" s="19">
        <v>5000</v>
      </c>
      <c r="K9" s="20">
        <f>(6137.52-((1255.2+4.74)))+(458.66-68.79)</f>
        <v>5267.45</v>
      </c>
      <c r="L9" s="19">
        <v>5000</v>
      </c>
      <c r="M9" s="20">
        <f>(482.88-72.43)+(7541.69-(6601+144.83))</f>
        <v>1206.3099999999997</v>
      </c>
      <c r="N9" s="19">
        <v>5000</v>
      </c>
      <c r="O9" s="20">
        <f>(418.99-62.84)+(5663.21-(239.26+60.86))</f>
        <v>5719.24</v>
      </c>
      <c r="P9" s="19">
        <v>5000</v>
      </c>
      <c r="Q9" s="20">
        <f>(4982.04-(681.14+46.88))+(509.66-76.44)</f>
        <v>4687.240000000001</v>
      </c>
      <c r="R9" s="19">
        <v>0</v>
      </c>
      <c r="S9" s="20">
        <f>(2725.29-(1084.16+41.36))+(454.43-68.16)</f>
        <v>1986.04</v>
      </c>
      <c r="T9" s="19">
        <v>0</v>
      </c>
      <c r="U9" s="20">
        <f>(422.17-63.32)+(1114.75-(1340.45+39.33))</f>
        <v>93.82000000000005</v>
      </c>
      <c r="V9" s="19">
        <v>0</v>
      </c>
      <c r="W9" s="20">
        <f>(152.17-22.82)+(88.16-(5.82+61.57))</f>
        <v>150.12</v>
      </c>
      <c r="X9" s="19">
        <v>0</v>
      </c>
      <c r="Y9" s="20">
        <f>94.59-(7.09+48.98)</f>
        <v>38.52000000000001</v>
      </c>
      <c r="Z9" s="19">
        <v>0</v>
      </c>
      <c r="AA9" s="20">
        <f>0.22+1255.99-(161.23+507.33)</f>
        <v>587.6500000000001</v>
      </c>
      <c r="AB9" s="9">
        <f t="shared" si="0"/>
        <v>35000</v>
      </c>
      <c r="AC9" s="10">
        <f t="shared" si="0"/>
        <v>43871.48</v>
      </c>
      <c r="AD9" s="14">
        <f>AC9/12</f>
        <v>3655.956666666667</v>
      </c>
    </row>
    <row r="10" spans="2:30" ht="15" thickBot="1">
      <c r="B10" s="31" t="s">
        <v>12</v>
      </c>
      <c r="C10" s="32"/>
      <c r="D10" s="21">
        <f aca="true" t="shared" si="1" ref="D10:AC10">SUM(D6:D9)</f>
        <v>5000</v>
      </c>
      <c r="E10" s="22">
        <f t="shared" si="1"/>
        <v>9696.760000000002</v>
      </c>
      <c r="F10" s="21">
        <f t="shared" si="1"/>
        <v>5000</v>
      </c>
      <c r="G10" s="22">
        <f t="shared" si="1"/>
        <v>7883.49</v>
      </c>
      <c r="H10" s="21">
        <f t="shared" si="1"/>
        <v>5000</v>
      </c>
      <c r="I10" s="22">
        <f t="shared" si="1"/>
        <v>6554.84</v>
      </c>
      <c r="J10" s="21">
        <f t="shared" si="1"/>
        <v>5000</v>
      </c>
      <c r="K10" s="22">
        <f t="shared" si="1"/>
        <v>5267.45</v>
      </c>
      <c r="L10" s="21">
        <f t="shared" si="1"/>
        <v>2005000</v>
      </c>
      <c r="M10" s="22">
        <f t="shared" si="1"/>
        <v>815586.31</v>
      </c>
      <c r="N10" s="21">
        <f t="shared" si="1"/>
        <v>5000</v>
      </c>
      <c r="O10" s="22">
        <f t="shared" si="1"/>
        <v>5719.24</v>
      </c>
      <c r="P10" s="21">
        <f t="shared" si="1"/>
        <v>5000</v>
      </c>
      <c r="Q10" s="22">
        <f t="shared" si="1"/>
        <v>4687.240000000001</v>
      </c>
      <c r="R10" s="21">
        <f t="shared" si="1"/>
        <v>0</v>
      </c>
      <c r="S10" s="22">
        <f t="shared" si="1"/>
        <v>1986.04</v>
      </c>
      <c r="T10" s="21">
        <f t="shared" si="1"/>
        <v>0</v>
      </c>
      <c r="U10" s="22">
        <f t="shared" si="1"/>
        <v>93.82000000000005</v>
      </c>
      <c r="V10" s="21">
        <f t="shared" si="1"/>
        <v>0</v>
      </c>
      <c r="W10" s="22">
        <f t="shared" si="1"/>
        <v>150.12</v>
      </c>
      <c r="X10" s="21">
        <f t="shared" si="1"/>
        <v>337118.53</v>
      </c>
      <c r="Y10" s="22">
        <f t="shared" si="1"/>
        <v>337148.10000000003</v>
      </c>
      <c r="Z10" s="21">
        <f t="shared" si="1"/>
        <v>668578.24</v>
      </c>
      <c r="AA10" s="22">
        <f t="shared" si="1"/>
        <v>2224465.6199999996</v>
      </c>
      <c r="AB10" s="21">
        <f t="shared" si="1"/>
        <v>3040696.77</v>
      </c>
      <c r="AC10" s="22">
        <f t="shared" si="1"/>
        <v>3419239.03</v>
      </c>
      <c r="AD10" s="23">
        <f>AC10/12</f>
        <v>284936.5858333333</v>
      </c>
    </row>
    <row r="11" spans="19:29" ht="15">
      <c r="S11" s="24"/>
      <c r="T11" s="24"/>
      <c r="W11" s="24"/>
      <c r="X11" s="24"/>
      <c r="AC11" s="24"/>
    </row>
    <row r="12" spans="3:24" ht="15">
      <c r="C12" s="37" t="s">
        <v>13</v>
      </c>
      <c r="Q12" s="24"/>
      <c r="R12" s="24"/>
      <c r="W12" s="24"/>
      <c r="X12" s="24"/>
    </row>
  </sheetData>
  <mergeCells count="16">
    <mergeCell ref="Z4:AA4"/>
    <mergeCell ref="AB4:AC4"/>
    <mergeCell ref="AD4:AD5"/>
    <mergeCell ref="B10:C10"/>
    <mergeCell ref="N4:O4"/>
    <mergeCell ref="P4:Q4"/>
    <mergeCell ref="R4:S4"/>
    <mergeCell ref="T4:U4"/>
    <mergeCell ref="V4:W4"/>
    <mergeCell ref="X4:Y4"/>
    <mergeCell ref="B4:C5"/>
    <mergeCell ref="D4:E4"/>
    <mergeCell ref="F4:G4"/>
    <mergeCell ref="H4:I4"/>
    <mergeCell ref="J4:K4"/>
    <mergeCell ref="L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2020-08-06T17:41:18Z</cp:lastPrinted>
  <dcterms:created xsi:type="dcterms:W3CDTF">2020-01-31T14:32:11Z</dcterms:created>
  <dcterms:modified xsi:type="dcterms:W3CDTF">2020-08-06T17:41:26Z</dcterms:modified>
  <cp:category/>
  <cp:version/>
  <cp:contentType/>
  <cp:contentStatus/>
</cp:coreProperties>
</file>