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16" yWindow="65416" windowWidth="20730" windowHeight="11160" tabRatio="694" activeTab="0"/>
  </bookViews>
  <sheets>
    <sheet name="SINTETICA" sheetId="1" r:id="rId1"/>
    <sheet name="MEMORIA CALCULO" sheetId="32" r:id="rId2"/>
    <sheet name="COMPOSIÇÃO" sheetId="26" r:id="rId3"/>
    <sheet name="COTAÇÃO" sheetId="29" r:id="rId4"/>
    <sheet name="BDI" sheetId="30" r:id="rId5"/>
    <sheet name="BDI DIF" sheetId="31" r:id="rId6"/>
    <sheet name="CRONOGRAMA FF" sheetId="24" r:id="rId7"/>
  </sheets>
  <definedNames>
    <definedName name="_xlnm.Print_Area" localSheetId="4">'BDI'!$B$2:$E$42</definedName>
    <definedName name="_xlnm.Print_Area" localSheetId="5">'BDI DIF'!$B$2:$E$42</definedName>
    <definedName name="_xlnm.Print_Area" localSheetId="2">'COMPOSIÇÃO'!$B$2:$G$753</definedName>
    <definedName name="_xlnm.Print_Area" localSheetId="3">'COTAÇÃO'!$B$2:$L$128</definedName>
    <definedName name="_xlnm.Print_Area" localSheetId="6">'CRONOGRAMA FF'!$B$2:$Q$25</definedName>
    <definedName name="_xlnm.Print_Area" localSheetId="1">'MEMORIA CALCULO'!$B$2:$AB$97</definedName>
    <definedName name="_xlnm.Print_Area" localSheetId="0">'SINTETICA'!$B$2:$AB$97</definedName>
    <definedName name="Excel_BuiltIn_Print_Area" localSheetId="6">"NA()"</definedName>
    <definedName name="Excel_BuiltIn_Print_Area" localSheetId="1">"NA()"</definedName>
    <definedName name="Excel_BuiltIn_Print_Area" localSheetId="0">"NA()"</definedName>
    <definedName name="Excel_BuiltIn_Print_Area_1_1" localSheetId="6">'CRONOGRAMA FF'!$B$2:$C$10</definedName>
    <definedName name="Excel_BuiltIn_Print_Area_1_1" localSheetId="1">'MEMORIA CALCULO'!$C$2:$AA$27</definedName>
    <definedName name="Excel_BuiltIn_Print_Area_1_1">'SINTETICA'!$C$2:$AA$27</definedName>
    <definedName name="Excel_BuiltIn_Print_Area_2" localSheetId="6">'CRONOGRAMA FF'!$B$2:$C$10</definedName>
    <definedName name="Excel_BuiltIn_Print_Area_2" localSheetId="1">'MEMORIA CALCULO'!$C$2:$H$27</definedName>
    <definedName name="Excel_BuiltIn_Print_Area_2">'SINTETICA'!$C$2:$H$27</definedName>
    <definedName name="Excel_BuiltIn_Print_Titles" localSheetId="6">"NA()"</definedName>
    <definedName name="Excel_BuiltIn_Print_Titles" localSheetId="1">"NA()"</definedName>
    <definedName name="Excel_BuiltIn_Print_Titles" localSheetId="0">"NA()"</definedName>
    <definedName name="Excel_BuiltIn_Print_Titles_2" localSheetId="6">'CRONOGRAMA FF'!$B$2:$IF$7</definedName>
    <definedName name="Excel_BuiltIn_Print_Titles_2" localSheetId="1">'MEMORIA CALCULO'!$C$2:$IM$11</definedName>
    <definedName name="Excel_BuiltIn_Print_Titles_2">'SINTETICA'!$C$2:$IM$11</definedName>
    <definedName name="Excel_BuiltIn_Print_Titles_2_1" localSheetId="6">'CRONOGRAMA FF'!$B$2:$IE$7</definedName>
    <definedName name="Excel_BuiltIn_Print_Titles_2_1" localSheetId="1">'MEMORIA CALCULO'!$C$2:$IL$11</definedName>
    <definedName name="Excel_BuiltIn_Print_Titles_2_1">'SINTETICA'!$C$2:$IL$11</definedName>
    <definedName name="_xlnm.Print_Titles" localSheetId="0">'SINTETICA'!$2:$8</definedName>
    <definedName name="_xlnm.Print_Titles" localSheetId="1">'MEMORIA CALCULO'!$2:$8</definedName>
    <definedName name="_xlnm.Print_Titles" localSheetId="2">'COMPOSIÇÃO'!$2:$10</definedName>
    <definedName name="_xlnm.Print_Titles" localSheetId="3">'COTAÇÃO'!$2:$7</definedName>
  </definedNames>
  <calcPr calcId="191029" fullPrecision="0"/>
</workbook>
</file>

<file path=xl/comments5.xml><?xml version="1.0" encoding="utf-8"?>
<comments xmlns="http://schemas.openxmlformats.org/spreadsheetml/2006/main">
  <authors>
    <author>thiago.lopes</author>
    <author>Thiago Rodrigues</author>
  </authors>
  <commentList>
    <comment ref="D17" authorId="0">
      <text>
        <r>
          <rPr>
            <b/>
            <sz val="9"/>
            <rFont val="Tahoma"/>
            <family val="2"/>
          </rPr>
          <t xml:space="preserve">3) ISS:
• Alíquota e base de cálculo:
- </t>
        </r>
        <r>
          <rPr>
            <sz val="9"/>
            <rFont val="Tahoma"/>
            <family val="2"/>
          </rPr>
          <t xml:space="preserve">Conferir na planilha Municípios - BDI
</t>
        </r>
      </text>
    </comment>
    <comment ref="D18" authorId="1">
      <text>
        <r>
          <rPr>
            <b/>
            <sz val="9"/>
            <rFont val="Tahoma"/>
            <family val="2"/>
          </rPr>
          <t>4) CPRB:</t>
        </r>
        <r>
          <rPr>
            <sz val="9"/>
            <rFont val="Tahoma"/>
            <family val="2"/>
          </rPr>
          <t xml:space="preserve">
• Lei 13.161/2015:
- Desonerada: 4,50%
- Onerada: 0%</t>
        </r>
      </text>
    </comment>
    <comment ref="D19" authorId="1">
      <text>
        <r>
          <rPr>
            <b/>
            <sz val="9"/>
            <rFont val="Tahoma"/>
            <family val="2"/>
          </rPr>
          <t xml:space="preserve">5) Administração Central
</t>
        </r>
        <r>
          <rPr>
            <sz val="9"/>
            <rFont val="Tahoma"/>
            <family val="2"/>
          </rPr>
          <t>• Acórdão TCU 2.622/2013 
- 1º Quartil: 3,00%
- Médio: 4,00%
- 3º Quartil: 5,50%</t>
        </r>
      </text>
    </comment>
    <comment ref="D20" authorId="1">
      <text>
        <r>
          <rPr>
            <b/>
            <sz val="9"/>
            <rFont val="Tahoma"/>
            <family val="2"/>
          </rPr>
          <t xml:space="preserve">6) Despesas Financeiras:
</t>
        </r>
        <r>
          <rPr>
            <sz val="9"/>
            <rFont val="Tahoma"/>
            <family val="2"/>
          </rPr>
          <t xml:space="preserve">• Acórdão TCU 2.622/2013 
- 1º Quartil: 0,59%
- Médio: 1,23%
- 3º Quartil: 1,39%
</t>
        </r>
      </text>
    </comment>
    <comment ref="D21" authorId="1">
      <text>
        <r>
          <rPr>
            <b/>
            <sz val="9"/>
            <rFont val="Tahoma"/>
            <family val="2"/>
          </rPr>
          <t xml:space="preserve">7) Seguros + Garantias
</t>
        </r>
        <r>
          <rPr>
            <sz val="9"/>
            <rFont val="Tahoma"/>
            <family val="2"/>
          </rPr>
          <t>• Acórdão TCU 2.622/2013 
- 1º Quartil: 0,80%
- Médio: 0,80%
- 3º Quartil: 1,00%</t>
        </r>
      </text>
    </comment>
    <comment ref="D22" authorId="1">
      <text>
        <r>
          <rPr>
            <b/>
            <sz val="9"/>
            <rFont val="Tahoma"/>
            <family val="2"/>
          </rPr>
          <t xml:space="preserve">8) RISCO: 
• </t>
        </r>
        <r>
          <rPr>
            <sz val="9"/>
            <rFont val="Tahoma"/>
            <family val="2"/>
          </rPr>
          <t>Acórdão TCU 2.622/2013 
- 1º Quartil: 0,97%
- Médio: 0,97%
- 3º Quartil: 1,27%</t>
        </r>
      </text>
    </comment>
    <comment ref="D23" authorId="1">
      <text>
        <r>
          <rPr>
            <b/>
            <sz val="9"/>
            <rFont val="Tahoma"/>
            <family val="2"/>
          </rPr>
          <t xml:space="preserve">9) LUCRO:
</t>
        </r>
        <r>
          <rPr>
            <sz val="9"/>
            <rFont val="Tahoma"/>
            <family val="2"/>
          </rPr>
          <t>• Acórdão TCU 2.622/2013  
- 1º Quartil: 6,16%
- Médio: 7,40%
- 3º Quartil: 8,96%</t>
        </r>
      </text>
    </comment>
  </commentList>
</comments>
</file>

<file path=xl/comments6.xml><?xml version="1.0" encoding="utf-8"?>
<comments xmlns="http://schemas.openxmlformats.org/spreadsheetml/2006/main">
  <authors>
    <author>thiago.lopes</author>
    <author>Thiago Rodrigues</author>
  </authors>
  <commentList>
    <comment ref="D17" authorId="0">
      <text>
        <r>
          <rPr>
            <b/>
            <sz val="9"/>
            <rFont val="Tahoma"/>
            <family val="2"/>
          </rPr>
          <t xml:space="preserve">3) ISS:
• Alíquota e base de cálculo:
- </t>
        </r>
        <r>
          <rPr>
            <sz val="9"/>
            <rFont val="Tahoma"/>
            <family val="2"/>
          </rPr>
          <t xml:space="preserve">Conferir na planilha Municípios - BDI
</t>
        </r>
      </text>
    </comment>
    <comment ref="D18" authorId="1">
      <text>
        <r>
          <rPr>
            <b/>
            <sz val="9"/>
            <rFont val="Tahoma"/>
            <family val="2"/>
          </rPr>
          <t>4) CPRB:</t>
        </r>
        <r>
          <rPr>
            <sz val="9"/>
            <rFont val="Tahoma"/>
            <family val="2"/>
          </rPr>
          <t xml:space="preserve">
• Lei 13.161/2015:
- Desonerada: 4,50%
- Onerada: 0%</t>
        </r>
      </text>
    </comment>
    <comment ref="D19" authorId="1">
      <text>
        <r>
          <rPr>
            <b/>
            <sz val="9"/>
            <rFont val="Tahoma"/>
            <family val="2"/>
          </rPr>
          <t xml:space="preserve">5) Administração Central
</t>
        </r>
        <r>
          <rPr>
            <sz val="9"/>
            <rFont val="Tahoma"/>
            <family val="2"/>
          </rPr>
          <t>• Acórdão TCU 2.622/2013 
- 1º Quartil: 3,00%
- Médio: 4,00%
- 3º Quartil: 5,50%</t>
        </r>
      </text>
    </comment>
    <comment ref="D20" authorId="1">
      <text>
        <r>
          <rPr>
            <b/>
            <sz val="9"/>
            <rFont val="Tahoma"/>
            <family val="2"/>
          </rPr>
          <t xml:space="preserve">6) Despesas Financeiras:
</t>
        </r>
        <r>
          <rPr>
            <sz val="9"/>
            <rFont val="Tahoma"/>
            <family val="2"/>
          </rPr>
          <t xml:space="preserve">• Acórdão TCU 2.622/2013 
- 1º Quartil: 0,59%
- Médio: 1,23%
- 3º Quartil: 1,39%
</t>
        </r>
      </text>
    </comment>
    <comment ref="D21" authorId="1">
      <text>
        <r>
          <rPr>
            <b/>
            <sz val="9"/>
            <rFont val="Tahoma"/>
            <family val="2"/>
          </rPr>
          <t xml:space="preserve">7) Seguros + Garantias
</t>
        </r>
        <r>
          <rPr>
            <sz val="9"/>
            <rFont val="Tahoma"/>
            <family val="2"/>
          </rPr>
          <t>• Acórdão TCU 2.622/2013 
- 1º Quartil: 0,80%
- Médio: 0,80%
- 3º Quartil: 1,00%</t>
        </r>
      </text>
    </comment>
    <comment ref="D22" authorId="1">
      <text>
        <r>
          <rPr>
            <b/>
            <sz val="9"/>
            <rFont val="Tahoma"/>
            <family val="2"/>
          </rPr>
          <t xml:space="preserve">8) RISCO: 
• </t>
        </r>
        <r>
          <rPr>
            <sz val="9"/>
            <rFont val="Tahoma"/>
            <family val="2"/>
          </rPr>
          <t>Acórdão TCU 2.622/2013 
- 1º Quartil: 0,97%
- Médio: 0,97%
- 3º Quartil: 1,27%</t>
        </r>
      </text>
    </comment>
    <comment ref="D23" authorId="1">
      <text>
        <r>
          <rPr>
            <b/>
            <sz val="9"/>
            <rFont val="Tahoma"/>
            <family val="2"/>
          </rPr>
          <t xml:space="preserve">9) LUCRO:
</t>
        </r>
        <r>
          <rPr>
            <sz val="9"/>
            <rFont val="Tahoma"/>
            <family val="2"/>
          </rPr>
          <t>• Acórdão TCU 2.622/2013  
- 1º Quartil: 6,16%
- Médio: 7,40%
- 3º Quartil: 8,96%</t>
        </r>
      </text>
    </comment>
  </commentList>
</comments>
</file>

<file path=xl/sharedStrings.xml><?xml version="1.0" encoding="utf-8"?>
<sst xmlns="http://schemas.openxmlformats.org/spreadsheetml/2006/main" count="2995" uniqueCount="679">
  <si>
    <t>OBRA:</t>
  </si>
  <si>
    <t>END.:</t>
  </si>
  <si>
    <t>PREÇO</t>
  </si>
  <si>
    <t>CÓDIGO</t>
  </si>
  <si>
    <t>SERVIÇO</t>
  </si>
  <si>
    <t>UN</t>
  </si>
  <si>
    <t>M. OBRA</t>
  </si>
  <si>
    <t>UNITÁRIO</t>
  </si>
  <si>
    <t>TOTAL</t>
  </si>
  <si>
    <t>SERVIÇOS PRELIMINARES</t>
  </si>
  <si>
    <t>TRANSPORTES</t>
  </si>
  <si>
    <t>REVESTIMENTO DE PISO</t>
  </si>
  <si>
    <t>PINTURA</t>
  </si>
  <si>
    <t>REMOCAO DE PINTURA ANTIGA A LATEX</t>
  </si>
  <si>
    <t>PINTURA EPOXI 3 DEMÃOS</t>
  </si>
  <si>
    <t>DIVERSOS</t>
  </si>
  <si>
    <t>SECRETARIA DE ESTADO DE ESPORTE E LAZER</t>
  </si>
  <si>
    <t>LAVATÓRIO MÉDIO COM COLUNA</t>
  </si>
  <si>
    <t>INSTALAÇÕES HIDROSSANITÁRIAS</t>
  </si>
  <si>
    <t>DESMOBILIZAÇÃO DO CANTEIRO DE OBRAS - INCLUSIVE CARGA E DESCARGA E A HORA IMPRODUTIVA DO CAMINHÃO - ( EXCLUSO O TRANSPORTE )</t>
  </si>
  <si>
    <t>MOBILIZAÇÃO DO CANTEIRO DE OBRAS - INCLUSIVE CARGA E DESCARGA E A HORA IMPRODUTIVA DO CAMINHÃO - ( EXCLUSO O TRANSPORTE )</t>
  </si>
  <si>
    <t>m</t>
  </si>
  <si>
    <t>un</t>
  </si>
  <si>
    <t>M</t>
  </si>
  <si>
    <t>m²</t>
  </si>
  <si>
    <t>H</t>
  </si>
  <si>
    <t>MATERIAL</t>
  </si>
  <si>
    <t>COBOGO</t>
  </si>
  <si>
    <t>FEMININO 1 PORTA</t>
  </si>
  <si>
    <t>FAMÍLIA</t>
  </si>
  <si>
    <t>SUBTOTAL R$</t>
  </si>
  <si>
    <t>UNITÁRIO  R$</t>
  </si>
  <si>
    <t>VALOR UNITÁRIO R$</t>
  </si>
  <si>
    <t>SUBTOTAL</t>
  </si>
  <si>
    <t>LIXEIRA DE CONCRETO POLIDO (0,5X0,5X0,88m)</t>
  </si>
  <si>
    <t>SABONETEIRA PRIME PRESS EMBUTIR PAREDE 70.400E DRACO</t>
  </si>
  <si>
    <t>TOALHEIRO INOX INSIDE 71.320 DRACO</t>
  </si>
  <si>
    <t>ESTÁDIO SERRA DOURADA - GOIÂNIA</t>
  </si>
  <si>
    <t>EFEITO CIMENTADO</t>
  </si>
  <si>
    <t>PAREDE PRETA E COLORIDA</t>
  </si>
  <si>
    <t>TETO</t>
  </si>
  <si>
    <t>TORNEIRA PAREDE DOCOL PRESSMATIC ANTI-VANDALISMO</t>
  </si>
  <si>
    <t>PNE</t>
  </si>
  <si>
    <t>6 DA BANCADA + 1 PNE</t>
  </si>
  <si>
    <t>BOXES  - SÃO GABRIEL</t>
  </si>
  <si>
    <t>FEMININO 1 PORTA (x7)</t>
  </si>
  <si>
    <t>FEMININO 2 PORTA (x6)</t>
  </si>
  <si>
    <t>MASCULINO 2 PORTA (x15)</t>
  </si>
  <si>
    <t>FAMÍLIA (x4)</t>
  </si>
  <si>
    <t>R$</t>
  </si>
  <si>
    <t>BARREIRA ODOR (BLUE SEAL)</t>
  </si>
  <si>
    <t>MICTÓRIOS SÃO GABRIEL</t>
  </si>
  <si>
    <t>QUANTIDADE</t>
  </si>
  <si>
    <t>VALOR TOTAL R$</t>
  </si>
  <si>
    <t>PAREDE NOVA E PARA PASSAGEM TUBULAÇÕES</t>
  </si>
  <si>
    <t>OBSERVAÇÃO</t>
  </si>
  <si>
    <t>ALVENARIA</t>
  </si>
  <si>
    <t>DIVISÓRIAS DE GRANITO SÃO GABRIEL NOS MICTÓRIOS</t>
  </si>
  <si>
    <t>M²</t>
  </si>
  <si>
    <t>REVESTIMENTO DE PAREDE</t>
  </si>
  <si>
    <t>DIVERSOS LOCAIS</t>
  </si>
  <si>
    <t>REVESTIMENTO CERÂMICO EXTERNO</t>
  </si>
  <si>
    <t>RODAPÉ POLIURETANO AUTINIVELANTE - 8cm - CINZA</t>
  </si>
  <si>
    <t>ESQUADRIA METÁLICA</t>
  </si>
  <si>
    <t>INSTALAÇÕES HIDROSSANITÁRIAS (manutenção)</t>
  </si>
  <si>
    <t>MICTÓRIO WATERLESS BRANCO</t>
  </si>
  <si>
    <t>%</t>
  </si>
  <si>
    <t>ALVENARIA 1 LADO FAMILIA/PAREDE PINTURA INTERNA</t>
  </si>
  <si>
    <t>REVESTIMENTO LIVERPOOL OU EQUIVALENTE (BRANCO)-20%PERDA</t>
  </si>
  <si>
    <t>REVESTIMENTO COLEÇÃO COLÊ-20% PERDA</t>
  </si>
  <si>
    <t>FEMININO 2 PORTAS</t>
  </si>
  <si>
    <t>ADMINISTRAÇÃO</t>
  </si>
  <si>
    <t>VALOR</t>
  </si>
  <si>
    <t>MÊS 1</t>
  </si>
  <si>
    <t>MÊS 2</t>
  </si>
  <si>
    <t>MÊS 3</t>
  </si>
  <si>
    <t>MÊS 4</t>
  </si>
  <si>
    <t>MÊS 5</t>
  </si>
  <si>
    <t>MÊS 6</t>
  </si>
  <si>
    <t>VALOR R$</t>
  </si>
  <si>
    <t>CRONOGRAMA FÍSICO-FINANCEIRO</t>
  </si>
  <si>
    <t>FONTE:</t>
  </si>
  <si>
    <t>TOTAL PARCIAL DA OBRA</t>
  </si>
  <si>
    <t>CUSTO FINAL</t>
  </si>
  <si>
    <t>REFORMA E ADEQUAÇÃO DOS SANITÁRIOS PÚBLICOS</t>
  </si>
  <si>
    <t>Outubro/2021</t>
  </si>
  <si>
    <t>SINAPI.97666</t>
  </si>
  <si>
    <t>REMOÇÃO DE VÁLVULA DE DESCARGA</t>
  </si>
  <si>
    <t>und</t>
  </si>
  <si>
    <t xml:space="preserve">m²    </t>
  </si>
  <si>
    <t xml:space="preserve">DEMOLIÇÃO DE REVESTIMENTO C/ ARGAMASSA </t>
  </si>
  <si>
    <t>PLANILHA ORÇAMENTÁRIA</t>
  </si>
  <si>
    <t>mês</t>
  </si>
  <si>
    <t>CREA GO</t>
  </si>
  <si>
    <t>ART DE OBRA OU SERVIÇO (CONTRATO ACIMA DE R$15.000,00) - ANO 2021</t>
  </si>
  <si>
    <t>tx</t>
  </si>
  <si>
    <t>tkm</t>
  </si>
  <si>
    <t>DIVISÓRIAS DE GRANITO SÃO GABRIEL NOS BOXES SANITÁRIOS</t>
  </si>
  <si>
    <t>ALVENARIA DE VEDAÇÃO DE BLOCOS CERÂMICOS FURADOS NA HORIZONTAL DE 9X19X19CM</t>
  </si>
  <si>
    <t>SINAPI.87503</t>
  </si>
  <si>
    <t>SINAPI.93202</t>
  </si>
  <si>
    <t>FIXAÇÃO (ENCUNHAMENTO) DE ALVENARIA DE VEDAÇÃO COM TIJOLO MACIÇO</t>
  </si>
  <si>
    <t>PORTA EM ALUMÍNIO DE ABRIR TIPO VENEZIANA COM GUARNIÇÃO, FIXAÇÃO COM PARAFUSOS - FORNECIMENTO E INSTALAÇÃO</t>
  </si>
  <si>
    <t>SINAPI.91341</t>
  </si>
  <si>
    <t>SINAPI.87879</t>
  </si>
  <si>
    <t>CHAPISCO APLICADO EM ALVENARIAS E ESTRUTURAS DE CONCRETO INTERNAS</t>
  </si>
  <si>
    <t>COSTURA DE TRINCA EM ALVENARIA DE TIJOLO</t>
  </si>
  <si>
    <t>SINAPI.87530</t>
  </si>
  <si>
    <t>MASSA ÚNICA, EM ARGAMASSA TRAÇO 1:2:8, PREPARO MANUAL, APLICADA MANUALMENTE EM FACES INTERNAS DE PAREDES, ESPESSURA DE 20MM, COM EXECUÇÃO DE TALISCAS</t>
  </si>
  <si>
    <t xml:space="preserve">Unidade: </t>
  </si>
  <si>
    <t>DESCRIÇÃO</t>
  </si>
  <si>
    <t>UN.</t>
  </si>
  <si>
    <t>COEFICIENTE</t>
  </si>
  <si>
    <t>MÃO-DE-OBRA</t>
  </si>
  <si>
    <t xml:space="preserve"> MDO:</t>
  </si>
  <si>
    <t>M2</t>
  </si>
  <si>
    <t>ARGAMASSA COLANTE AC I PARA CERAMICAS</t>
  </si>
  <si>
    <t>KG</t>
  </si>
  <si>
    <t xml:space="preserve"> MAT:</t>
  </si>
  <si>
    <t xml:space="preserve"> TOTAL : </t>
  </si>
  <si>
    <t>CP - 1</t>
  </si>
  <si>
    <t>REJUNTE CIMENTICIO, QUALQUER COR</t>
  </si>
  <si>
    <t>AZULEJISTA OU LADRILHISTA COM ENCARGOS COMPLEMENTARES</t>
  </si>
  <si>
    <t>SERVENTE COM ENCARGOS COMPLEMENTARES</t>
  </si>
  <si>
    <t>ARGAMASSA COLANTE TIPO AC III E</t>
  </si>
  <si>
    <t>CP - 3</t>
  </si>
  <si>
    <t>CP - 2</t>
  </si>
  <si>
    <t>SINAPI.101162</t>
  </si>
  <si>
    <t>ELEMENTO VAZADO DE CERÂMICA (COBOGÓ)</t>
  </si>
  <si>
    <t>LASTRO DE CONCRETO MAGRO, APLICADO EM PISOS, LAJES SOBRE SOLO OU RADIERS, ESPESSURA DE 5 CM.</t>
  </si>
  <si>
    <t>SINAPI.95241</t>
  </si>
  <si>
    <t>APLICAÇÃO E LIXAMENTO DE MASSA LÁTEX EM PAREDES, DUAS DEMÃOS</t>
  </si>
  <si>
    <t>SINAPI.88497</t>
  </si>
  <si>
    <t>APLICAÇÃO MANUAL DE PINTURA COM TINTA LÁTEX ACRÍLICA EM PAREDES, DUAS DEMÃOS</t>
  </si>
  <si>
    <t>SINAPI.88489</t>
  </si>
  <si>
    <t>SINAPI.88488</t>
  </si>
  <si>
    <t>APLICAÇÃO MANUAL DE PINTURA COM TINTA LÁTEX ACRÍLICA EM TETO, DUAS DEMÃOS</t>
  </si>
  <si>
    <t>ITEM</t>
  </si>
  <si>
    <t>1.1</t>
  </si>
  <si>
    <t>1.2</t>
  </si>
  <si>
    <t>1.3</t>
  </si>
  <si>
    <t>2.1</t>
  </si>
  <si>
    <t>2.2</t>
  </si>
  <si>
    <t>2.3</t>
  </si>
  <si>
    <t>2.4</t>
  </si>
  <si>
    <t>3.1</t>
  </si>
  <si>
    <t>4.1</t>
  </si>
  <si>
    <t>4.2</t>
  </si>
  <si>
    <t>4.3</t>
  </si>
  <si>
    <t>4.4</t>
  </si>
  <si>
    <t>5.1</t>
  </si>
  <si>
    <t>6.1</t>
  </si>
  <si>
    <t>6.2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</si>
  <si>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</si>
  <si>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</si>
  <si>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</si>
  <si>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</si>
  <si>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</si>
  <si>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</si>
  <si>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</si>
  <si>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</si>
  <si>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</si>
  <si>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</si>
  <si>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</si>
  <si>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10.1</t>
  </si>
  <si>
    <t>10.2</t>
  </si>
  <si>
    <t>10.3</t>
  </si>
  <si>
    <t>10.4</t>
  </si>
  <si>
    <t>10.5</t>
  </si>
  <si>
    <t>10.6</t>
  </si>
  <si>
    <t>11.1</t>
  </si>
  <si>
    <t>11.2</t>
  </si>
  <si>
    <t>CP - 4</t>
  </si>
  <si>
    <t>MERCADO</t>
  </si>
  <si>
    <t>CP - 5</t>
  </si>
  <si>
    <t>11.3</t>
  </si>
  <si>
    <t>SINAPI.99805</t>
  </si>
  <si>
    <t>LIMPEZA FINAL, COM ACIDO MURIÁTICO</t>
  </si>
  <si>
    <t>CP - 6</t>
  </si>
  <si>
    <t>50% DO TEMPO DE 1 PROF.</t>
  </si>
  <si>
    <t>1.4</t>
  </si>
  <si>
    <t>INSTALAÇÕES ELÉTRICAS</t>
  </si>
  <si>
    <t>MASCULINO 2 PORTAS</t>
  </si>
  <si>
    <t>PORTA EM ALUMÍNIO DE ABRIR PNE, INCLUINDO PLACA DE SINALIZAÇÃO VISUAL, PUXADOR HORIZONTAL, MAÇANETA TIPO ALAVANCA E CHAPA PROTETORA</t>
  </si>
  <si>
    <t>DIVISÓRIA DE GRANITO PRETO SÃO GABRIEL</t>
  </si>
  <si>
    <t>131</t>
  </si>
  <si>
    <t>ADESIVO ESTRUTURAL A BASE DE RESINA EPOXI, BICOMPONENTE, PASTOSO (TIXOTROPICO)</t>
  </si>
  <si>
    <t>37596</t>
  </si>
  <si>
    <t>88274</t>
  </si>
  <si>
    <t>MARMORISTA/GRANITEIRO COM ENCARGOS COMPLEMENTARES</t>
  </si>
  <si>
    <t>PORTA BANHEIRO ACESSIVEL</t>
  </si>
  <si>
    <t>88309</t>
  </si>
  <si>
    <t>PEDREIRO COM ENCARGOS COMPLEMENTARES</t>
  </si>
  <si>
    <t>142</t>
  </si>
  <si>
    <t>SELANTE ELASTICO MONOCOMPONENTE A BASE DE POLIURETANO (PU) PARA JUNTAS DIVERSAS</t>
  </si>
  <si>
    <t>310ML</t>
  </si>
  <si>
    <t>7568</t>
  </si>
  <si>
    <t>BUCHA DE NYLON SEM ABA S10, COM PARAFUSO DE 6,10 X 65 MM EM ACO ZINCADO COM ROSCA SOBERBA, CABECA CHATA E FENDA PHILLIPS</t>
  </si>
  <si>
    <t>36888</t>
  </si>
  <si>
    <t>GUARNICAO/MOLDURA DE ACABAMENTO PARA ESQUADRIA DE ALUMINIO ANODIZADO NATURAL, PARA 1 FACE</t>
  </si>
  <si>
    <t>39025</t>
  </si>
  <si>
    <t>PORTA DE ABRIR EM ALUMINIO TIPO VENEZIANA, ACABAMENTO ANODIZADO NATURAL, SEM GUARNICAO/ALIZAR/VISTA, 87 X 210 CM</t>
  </si>
  <si>
    <t>MACANETA ALAVANCA RETA OCA, EM ZAMAC COM ACABAMENTO CROMADO, COMPRIMENTO APROX DE 15 CM</t>
  </si>
  <si>
    <t>PAR</t>
  </si>
  <si>
    <t>PLACA DE SINALIZACAO EM CHAPA DE ACO NUM 16 COM PINTURA REFLETIVA</t>
  </si>
  <si>
    <t>CHAPA ACO INOX AISI 304 NUMERO 9 (E = 4 MM), ACABAMENTO NUMERO 1 (LAMINADO A QUENTE, FOSCO)</t>
  </si>
  <si>
    <t>PORTA EM ALUMÍNIO DE ABRIR ACESSIVEL, INCLUINDO PLACA DE SINALIZAÇÃO VISUAL, PUXADOR HORIZONTAL, MAÇANETA TIPO ALAVANCA E CHAPA PROTETORA</t>
  </si>
  <si>
    <t xml:space="preserve">ARGAMASSA COLANTE TIPO AC III </t>
  </si>
  <si>
    <t>SOLEIRA EM GRANITO BRANCO SIENA, LARGURA 15 CM, ESPESSURA 2,0 CM</t>
  </si>
  <si>
    <t>CP - 7</t>
  </si>
  <si>
    <t>CP - 8</t>
  </si>
  <si>
    <t>CP - 9</t>
  </si>
  <si>
    <t>88267</t>
  </si>
  <si>
    <t>ENCANADOR OU BOMBEIRO HIDRÁULICO COM ENCARGOS COMPLEMENTARES</t>
  </si>
  <si>
    <t>37329</t>
  </si>
  <si>
    <t>REJUNTE EPOXI, QUALQUER COR</t>
  </si>
  <si>
    <t>CP - 10</t>
  </si>
  <si>
    <t>CP - 11</t>
  </si>
  <si>
    <t>CP - 12</t>
  </si>
  <si>
    <t>CP - 13</t>
  </si>
  <si>
    <t>SINAPI.100868</t>
  </si>
  <si>
    <t>CP - 14</t>
  </si>
  <si>
    <t>SINAPI.86903</t>
  </si>
  <si>
    <t>SINAPI.86884</t>
  </si>
  <si>
    <t>ENGATE FLEXÍVEL EM PLÁSTICO BRANCO, 1/2 X 30CM</t>
  </si>
  <si>
    <t>CP - 15</t>
  </si>
  <si>
    <t>3146</t>
  </si>
  <si>
    <t>FITA VEDA ROSCA EM ROLOS DE 18 MM X 10 M (L X C)</t>
  </si>
  <si>
    <t>TORNEIRA DE PAREDE COM FECHAMENTO AUTOMÁTICO TEMPORIZADO PARA LAVATÓRIO DIÂMETRO DE 1/2"</t>
  </si>
  <si>
    <t>CP - 16</t>
  </si>
  <si>
    <t>SINAPI.86883</t>
  </si>
  <si>
    <t>SINAPI.86877</t>
  </si>
  <si>
    <t>ECOTRAP (PARA SUBSTIUIÇÃO)</t>
  </si>
  <si>
    <t>4823</t>
  </si>
  <si>
    <t>MASSA PLASTICA PARA MARMORE/GRANITO</t>
  </si>
  <si>
    <t>37590</t>
  </si>
  <si>
    <t>SUPORTE MAO-FRANCESA EM ACO, ABAS IGUAIS 30 CM, CAPACIDADE MINIMA 60 KG, BRANCO</t>
  </si>
  <si>
    <t>ESCULPIDA EM GRANITO SIENA</t>
  </si>
  <si>
    <t>LIXEIRA EM CONCRETO</t>
  </si>
  <si>
    <t>RASGO EM ALVENARIA PARA RAMAIS/ DISTRIBUIÇÃO</t>
  </si>
  <si>
    <t>CHUMBAMENTO LINEAR EM ALVENARIA</t>
  </si>
  <si>
    <t>ADESIVO BANHEIROS (COMUNICAÇÃO VISUAL)</t>
  </si>
  <si>
    <t>SERV:</t>
  </si>
  <si>
    <t>1.5</t>
  </si>
  <si>
    <t>1.6</t>
  </si>
  <si>
    <t>1.7</t>
  </si>
  <si>
    <t>1.8</t>
  </si>
  <si>
    <t>1.9</t>
  </si>
  <si>
    <t>1.10</t>
  </si>
  <si>
    <t>1.11</t>
  </si>
  <si>
    <t>1.12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</si>
  <si>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</si>
  <si>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</si>
  <si>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</si>
  <si>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</si>
  <si>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</si>
  <si>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</si>
  <si>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</si>
  <si>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</si>
  <si>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</si>
  <si>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</si>
  <si>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5.2</t>
  </si>
  <si>
    <t>5.3</t>
  </si>
  <si>
    <t>5.4</t>
  </si>
  <si>
    <t>7.6</t>
  </si>
  <si>
    <t>10.7</t>
  </si>
  <si>
    <t>11.4</t>
  </si>
  <si>
    <t>11.5</t>
  </si>
  <si>
    <t>11.6</t>
  </si>
  <si>
    <t>11.7</t>
  </si>
  <si>
    <t>11.8</t>
  </si>
  <si>
    <t>ALVENARIA DO LAVATORIO DOS BHOS</t>
  </si>
  <si>
    <t>SINAPI.97665</t>
  </si>
  <si>
    <t xml:space="preserve">REFORMA E ADEQUAÇÃO DOS SANITÁRIOS PÚBLICOS </t>
  </si>
  <si>
    <t>BHO FAMILIA</t>
  </si>
  <si>
    <t>vb</t>
  </si>
  <si>
    <t>PORTAS DE ENTRADA</t>
  </si>
  <si>
    <t>NO COBOGÓ 9CINZA</t>
  </si>
  <si>
    <t>REMOÇÃO DE METAIS E ACESSÓRIOS EM LOUÇA EMBUTIDOS (PAPELEIRAS)</t>
  </si>
  <si>
    <t>EXCETO DAS ENTRADAS</t>
  </si>
  <si>
    <t>INTERNO E EXTERNO</t>
  </si>
  <si>
    <t>18/10/2021</t>
  </si>
  <si>
    <t>EMPRESA  03</t>
  </si>
  <si>
    <t>EMPRESA  02</t>
  </si>
  <si>
    <t>15/10/2021</t>
  </si>
  <si>
    <t>EMPRESA  01</t>
  </si>
  <si>
    <t>DATA COTAÇÃO</t>
  </si>
  <si>
    <t>COTAÇÃO</t>
  </si>
  <si>
    <t>NOME EMPRESA</t>
  </si>
  <si>
    <t xml:space="preserve">EMPRESA </t>
  </si>
  <si>
    <t xml:space="preserve">UN </t>
  </si>
  <si>
    <t>COTAÇÃO 02</t>
  </si>
  <si>
    <t>COTAÇÃO.</t>
  </si>
  <si>
    <t>INDICE DE RETROAÇÃO</t>
  </si>
  <si>
    <t>UNIDADE</t>
  </si>
  <si>
    <t>FONTE</t>
  </si>
  <si>
    <t>COTAÇÃO 01</t>
  </si>
  <si>
    <t>Orçamento:</t>
  </si>
  <si>
    <t>REFORMA E ADEQUAÇÃO DOS BANHEIROS PUBLICOS</t>
  </si>
  <si>
    <t>Local:</t>
  </si>
  <si>
    <t>ESTÁDIO SERRA DOURADA - GOIANIA - GO</t>
  </si>
  <si>
    <t>MEDIA</t>
  </si>
  <si>
    <t>COTAÇÃO 03</t>
  </si>
  <si>
    <t>COTAÇÃO 04</t>
  </si>
  <si>
    <t>COTAÇÃO 05</t>
  </si>
  <si>
    <t>COTAÇÃO 06</t>
  </si>
  <si>
    <t>TORNEIRA DE MESA PARA PNE COM FECHAMENTO AUTOMÁTICO TEMPORIZADO PARA LAVATÓRIO DIÂMETRO DE 1/2"</t>
  </si>
  <si>
    <t>COTAÇÃO 07</t>
  </si>
  <si>
    <t>COTAÇÃO 08</t>
  </si>
  <si>
    <t>COTAÇÃO 10</t>
  </si>
  <si>
    <t>COTAÇÃO 11</t>
  </si>
  <si>
    <t>COTAÇÃO 12</t>
  </si>
  <si>
    <t>COTAÇÃO 13</t>
  </si>
  <si>
    <t>COTAÇÃO 14</t>
  </si>
  <si>
    <t>MODELO EXISTENTE</t>
  </si>
  <si>
    <t>REMOÇÃO DE LUMINÁRIAS, INCL. LUMINÁRIA DE EMERGÊNCIA</t>
  </si>
  <si>
    <t>3.2</t>
  </si>
  <si>
    <t>SINAPI.97599</t>
  </si>
  <si>
    <t>VALVULA DE DESCARGA COM ACABAMENTO CROMADO ANTIVANDALISMO</t>
  </si>
  <si>
    <t>X- TRAPTOR</t>
  </si>
  <si>
    <t>KIT INSTALAÇÃO (PARAFUSOS + SUPORTE INOX)</t>
  </si>
  <si>
    <t>19/10/2021</t>
  </si>
  <si>
    <t>6/10/2021</t>
  </si>
  <si>
    <t>EMPRESA  04</t>
  </si>
  <si>
    <t>20/10/2021</t>
  </si>
  <si>
    <t>SISTEMA MICTÓRIO SECO</t>
  </si>
  <si>
    <t>FRETE</t>
  </si>
  <si>
    <t>MICTÓRIO ECOLOGICO MOD KLIIN</t>
  </si>
  <si>
    <t>SIFÃO COMPLETO KLIIN - CX COM 2 UND</t>
  </si>
  <si>
    <t>CX</t>
  </si>
  <si>
    <t>CAIXA DE REFIL PARA SIFÃO</t>
  </si>
  <si>
    <t>MICTÓRIO KLIIN</t>
  </si>
  <si>
    <t>88316</t>
  </si>
  <si>
    <t>SISTEMA MICTÓRIO KLIIN</t>
  </si>
  <si>
    <t>TORNEIRA PARA LAVATÓRIO DE PAREDE PRESSMATIC ANTIVANDALISMO DOCOL 00469406</t>
  </si>
  <si>
    <t>OBS.: A INSTALAÇÃO É CORTESIA. SEGUNDO INFORMAÇÃO DO FORNECEDOR, ESSE PACOTE DARIA PARA USO DE APROXIMADAMENTE 20 MESES</t>
  </si>
  <si>
    <t>PROJETO DE INSTALAÇÕES HIDRAULICAS EM EDIFICAÇÕES</t>
  </si>
  <si>
    <t>PROJETO DE ESGOTO SANITÁRIO EM EDIFICAÇÕES</t>
  </si>
  <si>
    <t>PROJETO DE INSTALAÇÕES HIDROSSANITÁRIAS EM EDIFICAÇÃO, INCL ART</t>
  </si>
  <si>
    <t>OBS.: NÃO INCLUSO INSTALAÇÃO. SEGUNDO INFORMAÇÃO DO FORNECEDOR, ESSE PACOTE DARIA PARA USO DE APROXIMADAMENTE 12 MESES</t>
  </si>
  <si>
    <t>PORTA DOS BOXES</t>
  </si>
  <si>
    <t>21/10/2021</t>
  </si>
  <si>
    <t>PAREDE A CONSTRUIR SANIT. FAMÍLIA E REMENDOS</t>
  </si>
  <si>
    <t>TUBULAÇÃO ELÉTRICA E LUMINARIA (CINZA)</t>
  </si>
  <si>
    <t>CALCULO DE BDI</t>
  </si>
  <si>
    <t>OBRA</t>
  </si>
  <si>
    <t>ENDEREÇO</t>
  </si>
  <si>
    <t>DATA</t>
  </si>
  <si>
    <t>DETALHAMENTO DA COMPOSIÇÃO DE BDI</t>
  </si>
  <si>
    <t>COMPOSIÇÃO BDI PARA OBRAS CIVIS</t>
  </si>
  <si>
    <t>BDI CONSTRUÇÃO E REFORMA</t>
  </si>
  <si>
    <t>COEF.</t>
  </si>
  <si>
    <t>TAXA % (a.m)</t>
  </si>
  <si>
    <t>% no preço de venda</t>
  </si>
  <si>
    <t>Situação</t>
  </si>
  <si>
    <t>1º Quartil</t>
  </si>
  <si>
    <t>Médio</t>
  </si>
  <si>
    <t>3º Quartil</t>
  </si>
  <si>
    <t>1) COFINS</t>
  </si>
  <si>
    <t>2) PIS</t>
  </si>
  <si>
    <t>3) ISSQN</t>
  </si>
  <si>
    <t>4) CPRB</t>
  </si>
  <si>
    <t>5) Administração Central</t>
  </si>
  <si>
    <t>6) Despesas Financeiras</t>
  </si>
  <si>
    <t>7) Seguros + Garantias</t>
  </si>
  <si>
    <t>8) Risco</t>
  </si>
  <si>
    <t>9) Lucro</t>
  </si>
  <si>
    <t>BDI - FINAL</t>
  </si>
  <si>
    <t>Notas:</t>
  </si>
  <si>
    <t>(1) e (2) Alíquota definida por lei.</t>
  </si>
  <si>
    <t>(3) Alíquota e base de cálculo definidas pela legislação municipal.</t>
  </si>
  <si>
    <t>(4) Alíquota definida pelas leis 12.546/11, 12844/13 e 13.161/15 (CPRB – contribuição previdenciária sobre a receita bruta).</t>
  </si>
  <si>
    <t>(5) Valores definidos a partir dos limites no Acórdão nº 2.622/2013 - TCU – Plenário. Valores entre o 1º e 3º quartis.</t>
  </si>
  <si>
    <t>(6) Valor calculado pela expressão matemática do acórdão 2.369/2011 – TCU – Plenário e disponibilizado pela AGETOP em dezembro de 2018. (Foi utilizado para o cálculo a média da Taxa SELIC no período de 11/2017 a 10/2018)</t>
  </si>
  <si>
    <t>(7) Valores definidos pela AGETOP a partir dos limites no Acórdão nº 2.622/2013 - TCU – Plenário. Valores médios. 
Observação da AGETOP: (Seguros contra erros de execução, incêndio e explosão, danos da natureza (vendaval, destelhamento, alagamento, inundação, desmoronamento, geadas etc.), emprego de material defeituoso ou inadequado, roubo e/ou furto qualificado, quebra de equipamentos, desmoronamento de estrutura, nas modalidades de Obras Civis em Construção (OCC); Instalação e Montagem (IM); e Obras Civis em Construção e Instalação e Montagem (OCC/IM). Bem como coberturas adicionais para ampliação dessas coberturas básicas, como: cobertura de responsabilidade civil geral, cobertura de responsabilidade civil cruzada, cobertura de despesas extraordinárias, cobertura de tumultos, cobertura de desentulho do local, cobertura de riscos do fabricante, dentre outras, incluindo o seguro de vida em grupo regido pela convenção coletiva dos trabalhadores na indústria da construção civil). A partir de 24/02/2015 por intermédio da Portaria 449/2015 a Presidência da AGETOP, na pessoa do Senhor Jayme Eduardo Rincon, determinou a exclusão dos valores referentes aos Seguros de Risco de Engenharia e Responsabilidade Civil do Profissional na composição do cálculo do B.D.I..</t>
  </si>
  <si>
    <t>(8) Valores definidos a partir dos limites no Acórdão nº 2.622/2013 - TCU – Plenário. Valores entre 1º e 3° quartis.</t>
  </si>
  <si>
    <t>(9) Valores definidos a partir dos limites definidos no Acórdão nº 2.622/2013 - TCU – Plenário. Valores adotados e praticados no mercado ( “ ex ante ” ) ou aqueles entre os 1º e 3º quartis.</t>
  </si>
  <si>
    <r>
      <t xml:space="preserve">(*) </t>
    </r>
    <r>
      <rPr>
        <sz val="8"/>
        <rFont val="Times New Roman"/>
        <family val="1"/>
      </rPr>
      <t>A fórmula para estipulação da taxa de BDI estimado adotado é a mesma que foi aplicada para a obtenção das tabelas contidas no Acórdão n. 2.622/2013 – TCUPlenário</t>
    </r>
  </si>
  <si>
    <r>
      <rPr>
        <b/>
        <sz val="8"/>
        <rFont val="Times New Roman"/>
        <family val="1"/>
      </rPr>
      <t>Obs.:</t>
    </r>
    <r>
      <rPr>
        <sz val="8"/>
        <rFont val="Times New Roman"/>
        <family val="1"/>
      </rPr>
      <t xml:space="preserve"> Para obras com valores superiores a </t>
    </r>
    <r>
      <rPr>
        <b/>
        <sz val="8"/>
        <rFont val="Times New Roman"/>
        <family val="1"/>
      </rPr>
      <t xml:space="preserve">R$ 20.000.000,00 </t>
    </r>
    <r>
      <rPr>
        <sz val="8"/>
        <rFont val="Times New Roman"/>
        <family val="1"/>
      </rPr>
      <t>sugere-se recalcular o BDI, dimensionando as taxas de administração central e lucro para patamares inferiores ao estipulado acima.</t>
    </r>
  </si>
  <si>
    <t>BDI 23,56%</t>
  </si>
  <si>
    <t xml:space="preserve"> SERV:</t>
  </si>
  <si>
    <t>COTAÇÃO - PREÇO DE MERCADO</t>
  </si>
  <si>
    <t>ADESIVO BANHEIROS INSTALADO (COMUNICAÇÃO VISUAL)</t>
  </si>
  <si>
    <t>EXATA COMUNICAÇÃO VISUAL CNPJ: 32.144.394/0001-48, CONTATO: YSNAY (62)9.9295-3716</t>
  </si>
  <si>
    <t>IMPRILUX COMUNICAÇÃO VISUAL - CNPJ: 12.923.703/0001-70, CONTATO: ELIANE (62)9.9939-3585</t>
  </si>
  <si>
    <t>CHAMEL - CNPJ: 28.334.022/0001-07, CONTATO: MARIA VALENTINA (62) 9.8499-7289</t>
  </si>
  <si>
    <t>DRACO COMERCIO E SERVICO - CNPJ: 18.370.495/0001-06, CONTATO: JAQUELINE (11) 9.4129-3014</t>
  </si>
  <si>
    <t>RIO PRETO MOBILIÁRIO URBANO - CNPJ: 05.581.081/0001-84, CONTATO EGMAR (17)9.9198-5798</t>
  </si>
  <si>
    <t>VGR ARTEFATOS DE CIMENTO - CNPJ: 22.314.976/0001-71, GUSTAVO (11)9.6186-2731</t>
  </si>
  <si>
    <t>ENGENHARIA DA SUPERFICIE - CNPJ: 23.359.014/0001-00, CONTATO: LEANDRO (62)9.8505-3760</t>
  </si>
  <si>
    <t>REVIA ENGENHARIA - CNPJ: 21.973.998/0001-80, CONTATO: HUGO (61)9.7401-3381</t>
  </si>
  <si>
    <t>NOBREZA DA PEDRA - CNPJ: 07.387.149/0001-14, CONTATO ENIVALDO (62)9.9984-1830</t>
  </si>
  <si>
    <t>MDR MARMORES E GRANITOS LTDA. CNPJ: 08.398.658/0001-05, CONTATO: CIDA (62)9.8304-5151</t>
  </si>
  <si>
    <t>MUNDIAL DESIGN ACABAMENTOS - CNPJ: 41.644.716/0001-09, CONTATO: FLAVIA (62)9.8574-7624</t>
  </si>
  <si>
    <t>ECOGOTAS - CNPJ: 23.734.867/0001-76, CONTATO: THIAGO (11)9.7182-0862</t>
  </si>
  <si>
    <t>KD SOLUTIONS -  CNPJ: 28.497.483/0001-09, CONTATO: DANIEL (11)9.9183-7647</t>
  </si>
  <si>
    <t>ALDEIA MATERIAIS CONSTRUCAO LTDA - CNPJ:01.154.242/0001-00, CONTATO: KEILA (62)9.8265-3910</t>
  </si>
  <si>
    <t>VERSATO ACABAMENTOS - FILIAL CNPJ: 10.499.067/0002-57, CONTATO: IRACEMA (62)9.8164-8945</t>
  </si>
  <si>
    <t>TOTAL ACUMULADO</t>
  </si>
  <si>
    <t>POX PISOS CNPJ:12.729.989 / 0001-58, CONTATO: CELSO (62) 9.9949-7579</t>
  </si>
  <si>
    <t>11.9</t>
  </si>
  <si>
    <t>PORTA PAPEL HIGIÊNICO EM INOX TIPO ROLÃO  – 74.101 DRACO</t>
  </si>
  <si>
    <t>4.15</t>
  </si>
  <si>
    <t>REVESTIMENTO BRANCO 8,24x25,75 CM BELLA VITTA WHITE LUX PORTINARI</t>
  </si>
  <si>
    <t>22/10/2021</t>
  </si>
  <si>
    <t>22/102021</t>
  </si>
  <si>
    <t>DESIGN ACABAMENTOS - CNPJ: 20.703.928/0001-40, CONTATO: PRISCILA (62)9.9333-5878</t>
  </si>
  <si>
    <t>REVESTIMENTO BRANCO 8,4X25,75 CM</t>
  </si>
  <si>
    <t>BANCADA ESCULPIDA EM GRANITO PRETO SÃO GABRIEL</t>
  </si>
  <si>
    <t>SOLEIRA EM GRANITO PRETO SÃO GABRIEL, LARGURA 15 CM</t>
  </si>
  <si>
    <t>SOLEIRA EM GRANITO PRETO SÃO GABRIEL, LARGURA 15 CM, ESPESSURA 2,0 CM</t>
  </si>
  <si>
    <t>ATLAS MARMORARIA CNPJ: 12.005.354/0001-08, CONTATO: SINTIA (62) 9.9935-0104</t>
  </si>
  <si>
    <t>OBS.: EM CONTATO COM FORNECEDOR, NOBREZA DA PEDRA, O VALOR DA BANCADA EM GRANITO PRETO SÃO GABRIEL É O MESMO DO BRANCO SIENA</t>
  </si>
  <si>
    <t>25/10/2021</t>
  </si>
  <si>
    <t>21/10/2022</t>
  </si>
  <si>
    <t>OBS.: VALOR DIRETO DA FABRICA, POR ISSO SÓ UMA COTAÇÃO</t>
  </si>
  <si>
    <t>6.3</t>
  </si>
  <si>
    <t>FALTAM 3 PORTÕES DE ENTRADA DOS BANHEIROS</t>
  </si>
  <si>
    <t>TODAS LUM DE EMERG + 20 TARTARUGAS</t>
  </si>
  <si>
    <t>PORTA DE FERRO DE ABRIR TIPO GRADE</t>
  </si>
  <si>
    <t>SINAPI.100701</t>
  </si>
  <si>
    <t>88256</t>
  </si>
  <si>
    <t>m³</t>
  </si>
  <si>
    <t>REMOÇÃO DE PLACAS DE CONCRETO, DE FORMA MANUAL, SEM REAPROVEITAMENTO</t>
  </si>
  <si>
    <t>REMOÇÃO DE LAVATÓRIO/ BEBEDOURO</t>
  </si>
  <si>
    <t>88264</t>
  </si>
  <si>
    <t>ELETRICISTA COM ENCARGOS COMPLEMENTARES</t>
  </si>
  <si>
    <t>CARPINTEIRO DE FORMAS COM ENCARGOS COMPLEMENTARES</t>
  </si>
  <si>
    <t>FERRAGEM PARA TELHADO</t>
  </si>
  <si>
    <t>VIGA APARELHADA *6 X 12* CM, EM MACARANDUBA, ANGELIM OU EQUIVALENTE DA REGIAO</t>
  </si>
  <si>
    <t>PARAFUSO ZINCADO ROSCA SOBERBA, CABECA SEXTAVADA, 5/16 " X 110 MM, PARA FIXACAO DE TELHA EM MADEIRA</t>
  </si>
  <si>
    <t>PARAFUSO ZINCADO, SEXTAVADO, COM ROSCA SOBERBA, DIAMETRO 3/8", COMPRIMENTO 80MM</t>
  </si>
  <si>
    <t>PLACA DE OBRA (PARA CONSTRUCAO CIVIL) EM CHAPA GALVANIZADA *N. 22*, ADESIVADA DE *2,0 X 1,125* M (SEM POSTES PARA FIXACAO)</t>
  </si>
  <si>
    <t>PREGO DE ACO POLIDO COM CABECA 19 X 33 (3 X 9)</t>
  </si>
  <si>
    <t>SARRAFO *2,5 X 10* CM EM PINUS, MISTA OU EQUIVALENTE DA REGIAO - BRUTA</t>
  </si>
  <si>
    <t>CIMENTO PORTLAND COMPOSTO CP II-32</t>
  </si>
  <si>
    <t>OBSERVAÇÃO:</t>
  </si>
  <si>
    <t>GOINFRA.1374</t>
  </si>
  <si>
    <t>PLACA DE OBRA PLOTADA EM CHAPA METÁLICA 22 , AFIXADA EM CAVALETES DE MADEIRA DE LEI (VIGOTAS 6X12CM) - PADRÃO GOINFRA</t>
  </si>
  <si>
    <t>TRANSPORTE DE ENTULHO C/CACAMBA ESTACIONARIA</t>
  </si>
  <si>
    <t>TRANSPORTE DE ENTULHO EM CAÇAMBA ESTACIONÁRIA INCLUSO A CARGA MANUAL</t>
  </si>
  <si>
    <t>M³</t>
  </si>
  <si>
    <t>CHP</t>
  </si>
  <si>
    <t>CHI</t>
  </si>
  <si>
    <t>88629</t>
  </si>
  <si>
    <t>ARGAMASSA TRAÇO 1:3 (EM VOLUME DE CIMENTO E AREIA MÉDIA ÚMIDA), PREPARO MANUAL. AF_08/2019</t>
  </si>
  <si>
    <t>M3</t>
  </si>
  <si>
    <t>TRANSPORTE HORIZONTAL MANUAL, DE TUBO DE PVC SOLDÁVEL COM DIÂMETRO MENOR OU IGUAL A 60 MM (UNIDADE: MXKM). AF_07/2019</t>
  </si>
  <si>
    <t>MXKM</t>
  </si>
  <si>
    <t>REMOÇÃO DE TUBULAÇÕES (TUBOS E CONEXÕES) DE FORMA MANUAL, SEM REAPROVEITAMENTO, INCL. RASGO E CHUMBAMENTO E TRANSPORTE HORIZONTAL</t>
  </si>
  <si>
    <t>TRANSPORTE HORIZONTAL MANUAL, DE BACIA SANITÁRIA, CAIXA ACOPLADA, TANQUE OU PIA (UNIDADE: UNIDXKM). AF_07/2019</t>
  </si>
  <si>
    <t>UNXKM</t>
  </si>
  <si>
    <t>REMOÇÃO BACIA SANITARIA/ BACIA TURCA, INCL. TRANSPORTE HORIZONTAL</t>
  </si>
  <si>
    <t>TRANSPORTE HORIZONTAL MANUAL, DE CAIXA COM REVESTIMENTO CERÂMICO (UNIDADE: M2XKM). AF_07/2019</t>
  </si>
  <si>
    <t>M²XKM</t>
  </si>
  <si>
    <t>TRANSPORTE HORIZONTAL COM JERICA DE 90 L</t>
  </si>
  <si>
    <t>M³XKM</t>
  </si>
  <si>
    <t>TRANSPORTE HORIZONTAL MANUAL, DE PORTA (UNIDADE: UNIDXKM). AF_07/2019</t>
  </si>
  <si>
    <t>REMOÇÃO DE PORTAS, DE FORMA MANUAL, SEM REAPROVEITAMENTO, INCL. TRANSPORTE HORIZONTAL</t>
  </si>
  <si>
    <t>TRANSPORTE HORIZONTAL MANUAL</t>
  </si>
  <si>
    <t>SINAPI.100948</t>
  </si>
  <si>
    <t>TRANSPORTE COM CAMINHÃO CARROCERIA 9T, EM VIA URBANA PAVIMENTADA, ADICIONAL PARA DMT EXCEDENTE A 30 KM (UNIDADE: TXKM). AF_07/2020</t>
  </si>
  <si>
    <t>5824</t>
  </si>
  <si>
    <t>CAMINHÃO TOCO, PBT 16.000 KG, CARGA ÚTIL MÁX. 10.685 KG, DIST. ENTRE EIXOS 4,8 M, POTÊNCIA 189 CV, INCLUSIVE CARROCERIA FIXA ABERTA DE MADEIRA P/ TRANSPORTE GERAL DE CARGA SECA, DIMEN. APROX. 2,5 X 7,00 X 0,50 M - CHP DIURNO. AF_06/2014</t>
  </si>
  <si>
    <t>5826</t>
  </si>
  <si>
    <t>CAMINHÃO TOCO, PBT 16.000 KG, CARGA ÚTIL MÁX. 10.685 KG, DIST. ENTRE EIXOS 4,8 M, POTÊNCIA 189 CV, INCLUSIVE CARROCERIA FIXA ABERTA DE MADEIRA P/ TRANSPORTE GERAL DE CARGA SECA, DIMEN. APROX. 2,5 X 7,00 X 0,50 M - CHI DIURNO. AF_06/2014</t>
  </si>
  <si>
    <t>MÉDIA 20km*2 VIAGENS x 9T</t>
  </si>
  <si>
    <t>FRETE DE MOBILIZAÇÃO E DESMOBILIZAÇÃO</t>
  </si>
  <si>
    <t>AUXILIAR DE ELETRICISTA COM ENCARGOS COMPLEMENTARES</t>
  </si>
  <si>
    <t xml:space="preserve"> ELETRICISTA COM ENCARGOS COMPLEMENTARES</t>
  </si>
  <si>
    <t>38191</t>
  </si>
  <si>
    <t>LAMPADA FLUORESCENTE COMPACTA 2U BRANCA 15 W, BASE E27 (127/220 V)</t>
  </si>
  <si>
    <t>38775</t>
  </si>
  <si>
    <t>LUMINARIA TIPO TARTARUGA PARA AREA EXTERNA EM ALUMINIO, COM GRADE, PARA 1 LAMPADA, BASE E27, POTENCIA MAXIMA 40/60 W (NAO INCLUI LAMPADA)</t>
  </si>
  <si>
    <t>SINAPI.97608</t>
  </si>
  <si>
    <t>LUMINÁRIA ARANDELA TIPO TARTARUGA, COM GRADE</t>
  </si>
  <si>
    <t>LUMINÁRIA DE EMERGÊNCIA, COM 30 LÂMPADAS LED DE 2 W, SEM REATOR - FORNECIMENTO E INSTALAÇÃO. AF_02/2020</t>
  </si>
  <si>
    <t>38774</t>
  </si>
  <si>
    <t>LUMINARIA DE EMERGENCIA 30 LEDS, POTENCIA 2 W, BATERIA DE LITIO, AUTONOMIA DE 6 HORAS</t>
  </si>
  <si>
    <t>4384</t>
  </si>
  <si>
    <t>PARAFUSO NIQUELADO COM ACABAMENTO CROMADO PARA FIXAR PECA SANITARIA, INCLUI PORCA CEGA, ARRUELA E BUCHA DE NYLON TAMANHO S-10</t>
  </si>
  <si>
    <t>6138</t>
  </si>
  <si>
    <t>ANEL DE VEDACAO, PVC FLEXIVEL, 100 MM, PARA SAIDA DE BACIA / VASO SANITARIO</t>
  </si>
  <si>
    <t>6142</t>
  </si>
  <si>
    <t>CONJUNTO DE LIGACAO PARA BACIA SANITARIA AJUSTAVEL, EM PLASTICO BRANCO, COM TUBO, CANOPLA E ESPUDE</t>
  </si>
  <si>
    <t>3148</t>
  </si>
  <si>
    <t>FITA VEDA ROSCA EM ROLOS DE 18 MM X 50 M (L X C)</t>
  </si>
  <si>
    <t>VÁLVULA DE DESCARGA DUPLO ACIONAMENTO HIDRA/DOCOL ( BASE E ACABAMENTO CROMADO ANTIVANDALISMO)</t>
  </si>
  <si>
    <t>DEMOLIÇÃO DE PISO CERAMICO SOBRE LASTRO DE CONCRETO, INCL. TRANSPORTE HORIZONTAL</t>
  </si>
  <si>
    <t>DEMOLIÇÃO DE ALVENARIA EM TIJOLO SEM REAPROVEITAMENTO, INCL. CALHA INOX E TRANSPORTE HORIZONTAL</t>
  </si>
  <si>
    <r>
      <t>NO SINAPI NÃO CONTEMPLA COMPOSIÇÃO PARA SERVIÇO DE PLACA DE OBRA, CONFORME INDICADO NO ITEM 6.5 DO "Livro1_SINAPI_Metodologias_e_Conceitos_8_Edicao", ENTÃO FOI UTILIZADA COMO REFERÊNCIA A  COMPOSIÇÃO</t>
    </r>
    <r>
      <rPr>
        <b/>
        <sz val="9"/>
        <rFont val="Calibri"/>
        <family val="2"/>
      </rPr>
      <t xml:space="preserve"> GOINFRA. 021301</t>
    </r>
    <r>
      <rPr>
        <sz val="9"/>
        <rFont val="Calibri"/>
        <family val="2"/>
      </rPr>
      <t xml:space="preserve">  - PLACA DE OBRA PLOTADA EM CHAPA METÁLICA 26 , AFIXADA EM CAVALETES DE MADEIRA DE LEI (VIGOTAS 6X12CM) - PADRÃO GOINFRA</t>
    </r>
  </si>
  <si>
    <r>
      <t xml:space="preserve">NO SINAPI NÃO CONTEMPLA COMPOSIÇÃO PARA SERVIÇO DE TRANSPORTE DE ENTULHO, CONFORME INDICADO NO ITEM 6.5 DO "Livro1_SINAPI_Metodologias_e_Conceitos_8_Edicao", ENTÃO FOI UTILIZADA COMO REFERÊNCIA A COMPOSIÇÃO </t>
    </r>
    <r>
      <rPr>
        <b/>
        <sz val="9"/>
        <rFont val="Calibri"/>
        <family val="2"/>
      </rPr>
      <t>GOINFRA.030105</t>
    </r>
    <r>
      <rPr>
        <sz val="9"/>
        <rFont val="Calibri"/>
        <family val="2"/>
      </rPr>
      <t xml:space="preserve"> - TRANSPORTE DE ENTULHO EM CAÇAMBA ESTACIONÁRIA INCLUSO A CARGA MANUAL</t>
    </r>
  </si>
  <si>
    <t>GOINFRA.2691</t>
  </si>
  <si>
    <r>
      <t xml:space="preserve">NO SINAPI NÃO CONTEMPLA COMPOSIÇÃO PARA SERVIÇO DE MOBILIZAÇÃO, CONFORME INDICADO NO ITEM 6.5 DO "Livro1_SINAPI_Metodologias_e_Conceitos_8_Edicao", ENTÃO FOI UTILIZADA COMO REFERÊNCIA A  COMPOSIÇÃO </t>
    </r>
    <r>
      <rPr>
        <b/>
        <sz val="9"/>
        <rFont val="Calibri"/>
        <family val="2"/>
      </rPr>
      <t>GOINFRA.030114</t>
    </r>
    <r>
      <rPr>
        <sz val="9"/>
        <rFont val="Calibri"/>
        <family val="2"/>
      </rPr>
      <t>: MOBILIZAÇÃO DO CANTEIRO DE OBRAS - INCLUSIVE CARGA E DESCARGA E A HORA IMPRODUTIVA DO CAMINHÃO - ( EXCLUSO O TRANSPORTE )</t>
    </r>
  </si>
  <si>
    <r>
      <t xml:space="preserve">NO SINAPI NÃO CONTEMPLA COMPOSIÇÃO PARA SERVIÇO DE DESMOBILIZAÇÃO, CONFORME INDICADO NO ITEM 6.5 DO "Livro1_SINAPI_Metodologias_e_Conceitos_8_Edicao", ENTÃO FOI UTILIZADA COMO REFERÊNCIA A  COMPOSIÇÃO </t>
    </r>
    <r>
      <rPr>
        <b/>
        <sz val="9"/>
        <rFont val="Calibri"/>
        <family val="2"/>
      </rPr>
      <t>GOINFRA.030116</t>
    </r>
    <r>
      <rPr>
        <sz val="9"/>
        <rFont val="Calibri"/>
        <family val="2"/>
      </rPr>
      <t>: DEMOBILIZAÇÃO DO CANTEIRO DE OBRAS - INCLUSIVE CARGA E DESCARGA E A HORA IMPRODUTIVA DO CAMINHÃO - ( EXCLUSO O TRANSPORTE )</t>
    </r>
  </si>
  <si>
    <t xml:space="preserve">VASO SANITÁRIO CONVENCIONAL LINHA FLEX  P.38.17, DECA - OU SIMILAR, SEM ASSENTO </t>
  </si>
  <si>
    <t>VASO SANITÁRIO CONVENCIONAL LINHA FLEX  P.38.17, DECA OU SIMILAR</t>
  </si>
  <si>
    <t xml:space="preserve">VASO SANITÁRIO INFANTIL CONVENCIONAL  BRANCO DIAMANTINA, ICASA - OU SIMILAR, SEM ASSENTO </t>
  </si>
  <si>
    <t>VASO SANITÁRIO INFANTIL CONVENCIONAL  BRANCO DIAMANTINA, ICASA</t>
  </si>
  <si>
    <t xml:space="preserve">VASO SANITARIO CONVENCIONAL PARA PCD SEM FURO FRONTAL, LUNA SPECIALE BRANCO ICASA - OU SIMILAR </t>
  </si>
  <si>
    <t>BACIA SANITARIA CONVENCIONAL SEM FURO FRONTAL, LUNA SPECIALE BRANCO ICASA</t>
  </si>
  <si>
    <t>SBC.28214</t>
  </si>
  <si>
    <t xml:space="preserve">VASO SANITÁRIO CONVENCIONAL LINHA FLEX  P.38.17, DECA </t>
  </si>
  <si>
    <t>05/11/2021</t>
  </si>
  <si>
    <t>05/112021</t>
  </si>
  <si>
    <t>VALVULA DE DESCARGA PARA PNE COM ACABAMENTO CROMADO ANTIVANDALISMO</t>
  </si>
  <si>
    <t>VÁLVULA DE DESCARGA HIDRA/DOCOL ( BASE E ACABAMENTO CROMADO ANTIVANDALISMO PARA P.N.E.)</t>
  </si>
  <si>
    <t>CP - 17</t>
  </si>
  <si>
    <t>BARRA DE APOIO RETA, EM ACO INOX POLIDO, COMPRIMENTO 70 CM,  FIXADA NA PAREDE - FORNECIMENTO E INSTALAÇÃO. AF_01/2020</t>
  </si>
  <si>
    <t>BARRA DE APOIO RETA, EM ACO INOX POLIDO, COMPRIMENTO 40 CM,  FIXADA NA PAREDE - FORNECIMENTO E INSTALAÇÃO. AF_01/2020</t>
  </si>
  <si>
    <t>4351</t>
  </si>
  <si>
    <t>PARAFUSO NIQUELADO 3 1/2" COM ACABAMENTO CROMADO PARA FIXAR PECA SANITARIA, INCLUI PORCA CEGA, ARRUELA E BUCHA DE NYLON TAMANHO S-8</t>
  </si>
  <si>
    <t>36205</t>
  </si>
  <si>
    <t>BARRA DE APOIO RETA, EM ACO INOX POLIDO, COMPRIMENTO 70CM, DIAMETRO MINIMO 3 CM</t>
  </si>
  <si>
    <t>BARRA DE APOIO EM AÇO INOX - 40 CM COM PARAFUSOS E BUCHAS PARA FIXAÇÃO</t>
  </si>
  <si>
    <t>BARRA DE APOIO RETA, EM ACO INOX POLIDO, COMPRIMENTO 80CM, DIAMETRO MINIMO 3 CM</t>
  </si>
  <si>
    <t>SINAPI.100867</t>
  </si>
  <si>
    <t>BARRA DE APOIO RETA, EM ACO INOX POLIDO, COMPRIMENTO 80 CM,  FIXADA NA PAREDE - FORNECIMENTO E INSTALAÇÃO. AF_01/2020</t>
  </si>
  <si>
    <t>4.16</t>
  </si>
  <si>
    <t>CONVENCIONAL</t>
  </si>
  <si>
    <t>GOINFRA.H705</t>
  </si>
  <si>
    <t>LIVEN (SR ACABAMENTOS E MAT PARA CONSTR LTDA) - CNPJ.26.443.804/0003-10, INTERNET</t>
  </si>
  <si>
    <t>POSITANO DESIGN - CNPJ: 10.349.826/0001-14, INTERNET</t>
  </si>
  <si>
    <t>OBRA FACIL COM.MAT.P/CONSTRUCAO LTDA - CNPJ:05.909.339/0001-29, INTERNET</t>
  </si>
  <si>
    <t>10426</t>
  </si>
  <si>
    <t>LAVATORIO DE LOUCA BRANCA, COM COLUNA, DIMENSOES *54 X 44* CM (L X C)</t>
  </si>
  <si>
    <t>6141</t>
  </si>
  <si>
    <t>ENGATE/RABICHO FLEXIVEL PLASTICO (PVC OU ABS) BRANCO 1/2 " X 30 CM</t>
  </si>
  <si>
    <t>CP - 18</t>
  </si>
  <si>
    <t>GOINFRA.H713</t>
  </si>
  <si>
    <t>TORNEIRA DE MESA PARA P.N.E. COM FECHAMENTO AUTOMÁTICO TEMPORIZADO PARA LAVATÓRIO DIÂMETRO DE 1/2"</t>
  </si>
  <si>
    <t>CP - 19</t>
  </si>
  <si>
    <t>6148</t>
  </si>
  <si>
    <t>SIFAO PLASTICO FLEXIVEL SAIDA VERTICAL PARA COLUNA LAVATORIO, 1 X 1.1/2 "</t>
  </si>
  <si>
    <t>SIFÃO DO TIPO FLEXÍVEL EM PVC 1  X 1.1/2  - FORNECIMENTO E INSTALAÇÃO. AF_01/2020</t>
  </si>
  <si>
    <t>VÁLVULA EM METAL CROMADO 1.1/2 X 1.1/2 PARA TANQUE OU LAVATÓRIO, COM OU SEM LADRÃO - FORNECIMENTO E INSTALAÇÃO. AF_01/2020</t>
  </si>
  <si>
    <t>VALVULA DE ESCOAMENTO PARA TANQUE, EM METAL CROMADO, 1.1/2 ", SEM LADRAO, COM TAMPAO PLASTICO</t>
  </si>
  <si>
    <t>RASGO EM ALVENARIA PARA RAMAIS/ DISTRIBUIÇÃO COM DIAMETROS MENORES OU IGUAIS A 40 MM. AF_05/2015</t>
  </si>
  <si>
    <t>CHUMBAMENTO LINEAR EM ALVENARIA PARA RAMAIS/DISTRIBUIÇÃO COM DIÂMETROS MENORES OU IGUAIS A 40 MM. AF_05/2015</t>
  </si>
  <si>
    <t>CP - 20</t>
  </si>
  <si>
    <r>
      <t>COEFICIENTES DE MÃO DE OBRA RETIRADOS DA</t>
    </r>
    <r>
      <rPr>
        <b/>
        <sz val="9"/>
        <rFont val="Calibri"/>
        <family val="2"/>
      </rPr>
      <t xml:space="preserve"> SINAPI.100858</t>
    </r>
    <r>
      <rPr>
        <sz val="9"/>
        <rFont val="Calibri"/>
        <family val="2"/>
      </rPr>
      <t>: MICTÓRIO SIFONADO LOUÇA BRANCA  PADRÃO MÉDIO  FORNECIMENTO E INSTALAÇÃO. AF_01/2020</t>
    </r>
  </si>
  <si>
    <t>ALVENARIA DE VEDAÇÃO DE BLOCOS CERÂMICOS FURADOS NA HORIZONTAL DE 9X19X19CM (ESPESSURA 9CM) DE PAREDES COM ÁREA LÍQUIDA MAIOR OU IGUAL A 6M² SEM VÃOS E ARGAMASSA DE ASSENTAMENTO COM PREPARO EM BETONEIRA. AF_06/2014</t>
  </si>
  <si>
    <t>7266</t>
  </si>
  <si>
    <t>BLOCO CERAMICO VAZADO PARA ALVENARIA DE VEDACAO, DE 9 X 19 X 19 CM (L X A X C)</t>
  </si>
  <si>
    <t>MIL</t>
  </si>
  <si>
    <t>34557</t>
  </si>
  <si>
    <t>TELA DE ACO SOLDADA GALVANIZADA/ZINCADA PARA ALVENARIA, FIO D = *1,20 A 1,70* MM, MALHA 15 X 15 MM, (C X L) *50 X 7,5* CM</t>
  </si>
  <si>
    <t>37395</t>
  </si>
  <si>
    <t>PINO DE ACO COM FURO, HASTE = 27 MM (ACAO DIRETA)</t>
  </si>
  <si>
    <t>CENTO</t>
  </si>
  <si>
    <t>87292</t>
  </si>
  <si>
    <t>ARGAMASSA TRAÇO 1:2:8 (EM VOLUME DE CIMENTO, CAL E AREIA MÉDIA ÚMIDA) PARA EMBOÇO/MASSA ÚNICA/ASSENTAMENTO DE ALVENARIA DE VEDAÇÃO, PREPARO MECÂNICO COM BETONEIRA 400 L. AF_08/2019</t>
  </si>
  <si>
    <t>7258</t>
  </si>
  <si>
    <t>TIJOLO CERAMICO MACICO COMUM *5 X 10 X 20* CM (L X A X C)</t>
  </si>
  <si>
    <t>87294</t>
  </si>
  <si>
    <t>ARGAMASSA TRAÇO 1:2:9 (EM VOLUME DE CIMENTO, CAL E AREIA MÉDIA ÚMIDA) PARA EMBOÇO/MASSA ÚNICA/ASSENTAMENTO DE ALVENARIA DE VEDAÇÃO, PREPARO MECÂNICO COM BETONEIRA 600 L. AF_08/2019</t>
  </si>
  <si>
    <t>CP - 21</t>
  </si>
  <si>
    <r>
      <t xml:space="preserve">COMPOSIÇÃO RETIRADA DA </t>
    </r>
    <r>
      <rPr>
        <b/>
        <sz val="9"/>
        <rFont val="Calibri"/>
        <family val="2"/>
      </rPr>
      <t>SINAPI.102253</t>
    </r>
    <r>
      <rPr>
        <sz val="9"/>
        <rFont val="Calibri"/>
        <family val="2"/>
      </rPr>
      <t>: DIVISORIA SANITÁRIA, TIPO CABINE, EM GRANITO CINZA POLIDO, ESP = 3CM, ASSENTADO COM ARGAMASSA COLANTE AC III-E, EXCLUSIVE FERRAGENS. AF_01/2021</t>
    </r>
  </si>
  <si>
    <t>CP - 22</t>
  </si>
  <si>
    <t>4930</t>
  </si>
  <si>
    <t>PORTA DE ABRIR EM GRADIL COM BARRA CHATA 3 CM X 1/4", COM REQUADRO E GUARNICAO - COMPLETO - ACABAMENTO NATURAL</t>
  </si>
  <si>
    <t>88627</t>
  </si>
  <si>
    <t>ARGAMASSA TRAÇO 1:0,5:4,5 (EM VOLUME DE CIMENTO, CAL E AREIA MÉDIA ÚMIDA) PARA ASSENTAMENTO DE ALVENARIA, PREPARO MANUAL. AF_08/2019</t>
  </si>
  <si>
    <t>87313</t>
  </si>
  <si>
    <t>ARGAMASSA TRAÇO 1:3 (EM VOLUME DE CIMENTO E AREIA GROSSA ÚMIDA) PARA CHAPISCO CONVENCIONAL, PREPARO MECÂNICO COM BETONEIRA 400 L. AF_08/2019</t>
  </si>
  <si>
    <t>CP - 23</t>
  </si>
  <si>
    <t>AREIA MEDIA - POSTO JAZIDA/FORNECEDOR (RETIRADO NA JAZIDA, SEM TRANSPORTE)</t>
  </si>
  <si>
    <t>ACO CA-50, 8,0 MM, VERGALHAO</t>
  </si>
  <si>
    <t>87369</t>
  </si>
  <si>
    <t>ARGAMASSA TRAÇO 1:2:8 (EM VOLUME DE CIMENTO, CAL E AREIA MÉDIA ÚMIDA) PARA EMBOÇO/MASSA ÚNICA/ASSENTAMENTO DE ALVENARIA DE VEDAÇÃO, PREPARO MANUAL. AF_08/2019</t>
  </si>
  <si>
    <t>CP - 24</t>
  </si>
  <si>
    <t>CP - 25</t>
  </si>
  <si>
    <t>REVESTIMENTO  8,24x25,75 CM BELLA VITTA PORTINARI, COR A DEFINIR</t>
  </si>
  <si>
    <r>
      <t xml:space="preserve">COMPOSIÇÃO RETIRADA DA </t>
    </r>
    <r>
      <rPr>
        <b/>
        <sz val="9"/>
        <rFont val="Calibri"/>
        <family val="2"/>
      </rPr>
      <t>SINAPI.91341:</t>
    </r>
    <r>
      <rPr>
        <sz val="9"/>
        <rFont val="Calibri"/>
        <family val="2"/>
      </rPr>
      <t xml:space="preserve"> PORTA EM ALUMÍNIO DE ABRIR TIPO VENEZIANA COM GUARNIÇÃO, FIXAÇÃO COM PARAFUSOS - FORNECIMENTO E INSTALAÇÃO</t>
    </r>
  </si>
  <si>
    <r>
      <t xml:space="preserve">COMPOSIÇÃO RETIRADA DA </t>
    </r>
    <r>
      <rPr>
        <b/>
        <sz val="9"/>
        <rFont val="Calibri"/>
        <family val="2"/>
      </rPr>
      <t>SINAPI.87266</t>
    </r>
    <r>
      <rPr>
        <sz val="9"/>
        <rFont val="Calibri"/>
        <family val="2"/>
      </rPr>
      <t>: REVESTIMENTO CERÂMICO PARA PAREDES INTERNAS COM PLACAS TIPO ESMALTADA EXTRA DE DIMENSÕES 20X20 CM APLICADAS EM AMBIENTES DE ÁREA MENOR QUE 5 M² A MEIA ALTURA DAS PAREDES. AF_06/2014</t>
    </r>
  </si>
  <si>
    <t>7272</t>
  </si>
  <si>
    <t>ELEMENTO VAZADO CERAMICO QUADRADO (RETO OU REDONDO), *7 A 9 X 20 X 20* CM (L X A X C)</t>
  </si>
  <si>
    <t>100489</t>
  </si>
  <si>
    <t>ARGAMASSA TRAÇO 1:3 (EM VOLUME DE CIMENTO E AREIA MÉDIA ÚMIDA), PREPARO MECÂNICO COM BETONEIRA 600 L. AF_08/2019</t>
  </si>
  <si>
    <t>94968</t>
  </si>
  <si>
    <t>CONCRETO MAGRO PARA LASTRO, TRAÇO 1:4,5:4,5 (EM MASSA SECA DE CIMENTO/ AREIA MÉDIA/ BRITA 1) - PREPARO MECÂNICO COM BETONEIRA 600 L. AF_05/2021</t>
  </si>
  <si>
    <t>CP - 26</t>
  </si>
  <si>
    <t>CP - 27</t>
  </si>
  <si>
    <t>CP - 28</t>
  </si>
  <si>
    <t xml:space="preserve">ENGENHEIRO CIVIL DE OBRA JUNIOR </t>
  </si>
  <si>
    <t>SINAPI.40811</t>
  </si>
  <si>
    <t>MÊS</t>
  </si>
  <si>
    <t>ENCARREGADO GERAL DE OBRAS (MENSALISTA)</t>
  </si>
  <si>
    <t>ENGENHEIRO CIVIL DE OBRA JUNIOR (MENSALISTA)</t>
  </si>
  <si>
    <t>SINAPI.40818</t>
  </si>
  <si>
    <t>SINAPI.40809</t>
  </si>
  <si>
    <t>ALMOXARIFE (MENSALISTA)</t>
  </si>
  <si>
    <t>INCLUSO ENCARGOS SOCIAIS</t>
  </si>
  <si>
    <t>88310</t>
  </si>
  <si>
    <t>PINTOR COM ENCARGOS COMPLEMENTARES</t>
  </si>
  <si>
    <t>3767</t>
  </si>
  <si>
    <t>LIXA EM FOLHA PARA PAREDE OU MADEIRA, NUMERO 120 (COR VERMELHA)</t>
  </si>
  <si>
    <t>4047</t>
  </si>
  <si>
    <t>GL</t>
  </si>
  <si>
    <t>7356</t>
  </si>
  <si>
    <t>TINTA ACRILICA PREMIUM, COR BRANCO FOSCO</t>
  </si>
  <si>
    <t>L</t>
  </si>
  <si>
    <t>TEXTURA EFEITO CIMENTO QUEIMADO</t>
  </si>
  <si>
    <t>CP - 29</t>
  </si>
  <si>
    <t>APLICAÇÃO MANUAL DE PINTURA EFEITO CIMENTO QUEIMADO</t>
  </si>
  <si>
    <t>SBC.1790</t>
  </si>
  <si>
    <t>CP - 30</t>
  </si>
  <si>
    <t>TINTA EPOXI C/CATALIZADOR</t>
  </si>
  <si>
    <t>PINTOR PARA TINTA EPÓXI COM ENCARGOS COMPLEMENTARES</t>
  </si>
  <si>
    <t>SINPAPI.40648</t>
  </si>
  <si>
    <t>PISO EPOXI AUTONIVELANTE, ESPESSURA *4* MM (INCLUSO EXECUCAO)</t>
  </si>
  <si>
    <t>GOINFRA.1273</t>
  </si>
  <si>
    <t>CP - 31</t>
  </si>
  <si>
    <r>
      <t xml:space="preserve">COEFICIENTE DE MÃO DE OBRA RETIRADO DA </t>
    </r>
    <r>
      <rPr>
        <b/>
        <sz val="9"/>
        <rFont val="Calibri"/>
        <family val="2"/>
      </rPr>
      <t>GOINFRA.260104</t>
    </r>
    <r>
      <rPr>
        <sz val="9"/>
        <rFont val="Calibri"/>
        <family val="2"/>
      </rPr>
      <t>: REMOCAO DE PINTURA ANTIGA A LATEX</t>
    </r>
  </si>
  <si>
    <r>
      <t xml:space="preserve">COEFICIENTE DE MÃO DE OBRA RETIRADO DO </t>
    </r>
    <r>
      <rPr>
        <b/>
        <sz val="9"/>
        <rFont val="Calibri"/>
        <family val="2"/>
      </rPr>
      <t>SBC.121707</t>
    </r>
    <r>
      <rPr>
        <sz val="9"/>
        <rFont val="Calibri"/>
        <family val="2"/>
      </rPr>
      <t>: TEXTURA EFEITO CIMENTO QUEIMADO</t>
    </r>
  </si>
  <si>
    <t>CP -32</t>
  </si>
  <si>
    <t>PINT.ESMALTE S/ANTICOR 2 DEMAOS</t>
  </si>
  <si>
    <t>LIXA EM FOLHA PARA FERRO, NUMERO 150</t>
  </si>
  <si>
    <t>TINTA ESMALTE SINTETICO PREMIUM FOSCO</t>
  </si>
  <si>
    <t>DILUENTE AGUARRAS</t>
  </si>
  <si>
    <r>
      <t xml:space="preserve">COMPOSIÇÃO RETIRADA DA </t>
    </r>
    <r>
      <rPr>
        <b/>
        <sz val="9"/>
        <rFont val="Calibri"/>
        <family val="2"/>
      </rPr>
      <t>GOINFRA.261502</t>
    </r>
    <r>
      <rPr>
        <sz val="9"/>
        <rFont val="Calibri"/>
        <family val="2"/>
      </rPr>
      <t>: PINT.ESMALTE S/ANTICOR 2 DEMAOS</t>
    </r>
  </si>
  <si>
    <r>
      <t xml:space="preserve">COMPOSIÇÃO RETIRADA DA </t>
    </r>
    <r>
      <rPr>
        <b/>
        <sz val="9"/>
        <rFont val="Calibri"/>
        <family val="2"/>
      </rPr>
      <t>GOINFRA.261002</t>
    </r>
    <r>
      <rPr>
        <sz val="9"/>
        <rFont val="Calibri"/>
        <family val="2"/>
      </rPr>
      <t>: PINTURA EPOXI 3 DEMÃOS</t>
    </r>
  </si>
  <si>
    <r>
      <t>COMPOSIÇÃO RETIRADA DA</t>
    </r>
    <r>
      <rPr>
        <b/>
        <sz val="9"/>
        <rFont val="Calibri"/>
        <family val="2"/>
      </rPr>
      <t xml:space="preserve"> SINAPI.98689:</t>
    </r>
    <r>
      <rPr>
        <sz val="9"/>
        <rFont val="Calibri"/>
        <family val="2"/>
      </rPr>
      <t xml:space="preserve"> SOLEIRA EM GRANITO, LARGURA 15 CM, ESPESSURA 2,0 CM. AF_09/2020</t>
    </r>
  </si>
  <si>
    <r>
      <t xml:space="preserve">COMPOSIÇÃO RETIRADA DA </t>
    </r>
    <r>
      <rPr>
        <b/>
        <sz val="9"/>
        <rFont val="Calibri"/>
        <family val="2"/>
      </rPr>
      <t>GOINFRA.200102</t>
    </r>
    <r>
      <rPr>
        <sz val="9"/>
        <rFont val="Calibri"/>
        <family val="2"/>
      </rPr>
      <t>: COSTURA DE TRINCA EM ALVENARIA DE TIJOLO</t>
    </r>
  </si>
  <si>
    <r>
      <t>COMPOSIÇÃO RETIRADA DO</t>
    </r>
    <r>
      <rPr>
        <b/>
        <sz val="9"/>
        <rFont val="Calibri"/>
        <family val="2"/>
      </rPr>
      <t xml:space="preserve"> SINAPI.97666</t>
    </r>
    <r>
      <rPr>
        <sz val="9"/>
        <rFont val="Calibri"/>
        <family val="2"/>
      </rPr>
      <t>: REMOÇÃO DE METAIS SANITÁRIOS, DE FORMA MANUAL, SEM REAPROVEITAMENTO. AF_12/2017</t>
    </r>
  </si>
  <si>
    <r>
      <t xml:space="preserve">COMPOSIÇÃO RETIRADA DO </t>
    </r>
    <r>
      <rPr>
        <b/>
        <sz val="9"/>
        <rFont val="Calibri"/>
        <family val="2"/>
      </rPr>
      <t>SINAPI.97662</t>
    </r>
    <r>
      <rPr>
        <sz val="9"/>
        <rFont val="Calibri"/>
        <family val="2"/>
      </rPr>
      <t xml:space="preserve">: REMOÇÃO DE TUBULAÇÕES (TUBOS E CONEXÕES) DE ÁGUA FRIA, DE FORMA MANUAL, SEM REAPROVEITAMENTO. AF_12/2017; </t>
    </r>
    <r>
      <rPr>
        <b/>
        <sz val="9"/>
        <rFont val="Calibri"/>
        <family val="2"/>
      </rPr>
      <t>SINAPI.90443</t>
    </r>
    <r>
      <rPr>
        <sz val="9"/>
        <rFont val="Calibri"/>
        <family val="2"/>
      </rPr>
      <t xml:space="preserve">: RASGO EM ALVENARIA PARA RAMAIS/ DISTRIBUIÇÃO COM DIAMETROS MENORES OU IGUAIS A 40 MM. AF_05/2015; </t>
    </r>
    <r>
      <rPr>
        <b/>
        <sz val="9"/>
        <rFont val="Calibri"/>
        <family val="2"/>
      </rPr>
      <t>SINAPI 90466</t>
    </r>
    <r>
      <rPr>
        <sz val="9"/>
        <rFont val="Calibri"/>
        <family val="2"/>
      </rPr>
      <t xml:space="preserve">: CHUMBAMENTO LINEAR EM ALVENARIA PARA RAMAIS/DISTRIBUIÇÃO COM DIÂMETROS MENORES OU IGUAIS A 40 MM. AF_05/2015 E </t>
    </r>
    <r>
      <rPr>
        <b/>
        <sz val="9"/>
        <rFont val="Calibri"/>
        <family val="2"/>
      </rPr>
      <t>SINAPI.100236</t>
    </r>
    <r>
      <rPr>
        <sz val="9"/>
        <rFont val="Calibri"/>
        <family val="2"/>
      </rPr>
      <t>: TRANSPORTE HORIZONTAL MANUAL, DE TUBO DE PVC SOLDÁVEL COM DIÂMETRO MENOR OU IGUAL A 60 MM (UNIDADE: MXKM). AF_07/2019</t>
    </r>
  </si>
  <si>
    <r>
      <t xml:space="preserve">COMPOSIÇÃO RETIRADA DO </t>
    </r>
    <r>
      <rPr>
        <b/>
        <sz val="9"/>
        <rFont val="Calibri"/>
        <family val="2"/>
      </rPr>
      <t>SINAPI.97663</t>
    </r>
    <r>
      <rPr>
        <sz val="9"/>
        <rFont val="Calibri"/>
        <family val="2"/>
      </rPr>
      <t xml:space="preserve">: REMOÇÃO DE LOUÇAS, DE FORMA MANUAL, SEM REAPROVEITAMENTO. AF_12/2017 E </t>
    </r>
    <r>
      <rPr>
        <b/>
        <sz val="9"/>
        <rFont val="Calibri"/>
        <family val="2"/>
      </rPr>
      <t>SINAPI.100278</t>
    </r>
    <r>
      <rPr>
        <sz val="9"/>
        <rFont val="Calibri"/>
        <family val="2"/>
      </rPr>
      <t>: TRANSPORTE HORIZONTAL MANUAL, DE BACIA SANITÁRIA, CAIXA ACOPLADA, TANQUE OU PIA (UNIDADE: UNIDXKM). AF_07/2019</t>
    </r>
  </si>
  <si>
    <r>
      <t xml:space="preserve">COMPOSIÇÃO RETIRADA DO </t>
    </r>
    <r>
      <rPr>
        <b/>
        <sz val="9"/>
        <rFont val="Calibri"/>
        <family val="2"/>
      </rPr>
      <t>SINAPI.97633</t>
    </r>
    <r>
      <rPr>
        <sz val="9"/>
        <rFont val="Calibri"/>
        <family val="2"/>
      </rPr>
      <t>: DEMOLIÇÃO DE REVESTIMENTO CERÂMICO, DE FORMA MANUAL, SEM REAPROVEITAMENTO. AF_12/2017 E</t>
    </r>
    <r>
      <rPr>
        <b/>
        <sz val="9"/>
        <rFont val="Calibri"/>
        <family val="2"/>
      </rPr>
      <t xml:space="preserve"> SINAPI.100220</t>
    </r>
    <r>
      <rPr>
        <sz val="9"/>
        <rFont val="Calibri"/>
        <family val="2"/>
      </rPr>
      <t>: TRANSPORTE HORIZONTAL MANUAL, DE CAIXA COM REVESTIMENTO CERÂMICO (UNIDADE: M2XKM). AF_07/2019</t>
    </r>
  </si>
  <si>
    <r>
      <t xml:space="preserve">COMPOSIÇÃO RETIRADA DO </t>
    </r>
    <r>
      <rPr>
        <b/>
        <sz val="9"/>
        <rFont val="Calibri"/>
        <family val="2"/>
      </rPr>
      <t>SINAPI.97624</t>
    </r>
    <r>
      <rPr>
        <sz val="9"/>
        <rFont val="Calibri"/>
        <family val="2"/>
      </rPr>
      <t>: DEMOLIÇÃO DE ALVENARIA DE TIJOLO MACIÇO, DE FORMA MANUAL, SEM REAPROVEITAMENTO. AF_12/2017 E</t>
    </r>
    <r>
      <rPr>
        <b/>
        <sz val="9"/>
        <rFont val="Calibri"/>
        <family val="2"/>
      </rPr>
      <t xml:space="preserve"> SINAPI.100206</t>
    </r>
    <r>
      <rPr>
        <sz val="9"/>
        <rFont val="Calibri"/>
        <family val="2"/>
      </rPr>
      <t xml:space="preserve"> - TRANSPORTE HORIZONTAL COM JERICA DE 90 L</t>
    </r>
  </si>
  <si>
    <r>
      <t xml:space="preserve">COMPOSIÇÃO RETIRADA DO </t>
    </r>
    <r>
      <rPr>
        <b/>
        <sz val="9"/>
        <rFont val="Calibri"/>
        <family val="2"/>
      </rPr>
      <t>SINAPI.97644</t>
    </r>
    <r>
      <rPr>
        <sz val="9"/>
        <rFont val="Calibri"/>
        <family val="2"/>
      </rPr>
      <t xml:space="preserve">: REMOÇÃO DE PORTAS, DE FORMA MANUAL, SEM REAPROVEITAMENTO. AF_12/2017 E </t>
    </r>
    <r>
      <rPr>
        <b/>
        <sz val="9"/>
        <rFont val="Calibri"/>
        <family val="2"/>
      </rPr>
      <t>SINAPI.100266</t>
    </r>
    <r>
      <rPr>
        <sz val="9"/>
        <rFont val="Calibri"/>
        <family val="2"/>
      </rPr>
      <t>: TRANSPORTE HORIZONTAL MANUAL, DE PORTA (UNIDADE: UNIDXKM). AF_07/2019</t>
    </r>
  </si>
  <si>
    <r>
      <t xml:space="preserve">COMPOSIÇÃO RETIRADA DO </t>
    </r>
    <r>
      <rPr>
        <b/>
        <sz val="9"/>
        <rFont val="Calibri"/>
        <family val="2"/>
      </rPr>
      <t>SINAPI.97639</t>
    </r>
    <r>
      <rPr>
        <sz val="9"/>
        <rFont val="Calibri"/>
        <family val="2"/>
      </rPr>
      <t>: REMOÇÃO DE PLACAS E PILARETES DE CONCRETO, DE FORMA MANUAL, SEM REAPROVEITAMENTO. AF_12/2017 E</t>
    </r>
    <r>
      <rPr>
        <b/>
        <sz val="9"/>
        <rFont val="Calibri"/>
        <family val="2"/>
      </rPr>
      <t xml:space="preserve"> SINAPI.100274</t>
    </r>
    <r>
      <rPr>
        <sz val="9"/>
        <rFont val="Calibri"/>
        <family val="2"/>
      </rPr>
      <t>: TRANSPORTE HORIZONTAL MANUAL, DE COMPENSADO DE MADEIRA (UNIDADE: M2XKM). AF_07/2019</t>
    </r>
  </si>
  <si>
    <r>
      <t xml:space="preserve">COMPOSIÇÃO RETIRADA DO </t>
    </r>
    <r>
      <rPr>
        <b/>
        <sz val="9"/>
        <rFont val="Calibri"/>
        <family val="2"/>
      </rPr>
      <t>SINAPI.97666</t>
    </r>
    <r>
      <rPr>
        <sz val="9"/>
        <rFont val="Calibri"/>
        <family val="2"/>
      </rPr>
      <t>: REMOÇÃO DE METAIS SANITÁRIOS, DE FORMA MANUAL, SEM REAPROVEITAMENTO. AF_12/2017</t>
    </r>
  </si>
  <si>
    <r>
      <t xml:space="preserve">COMPOSIÇÃO RETIRADA DO </t>
    </r>
    <r>
      <rPr>
        <b/>
        <sz val="9"/>
        <rFont val="Calibri"/>
        <family val="2"/>
      </rPr>
      <t>SINAPI.97665</t>
    </r>
    <r>
      <rPr>
        <sz val="9"/>
        <rFont val="Calibri"/>
        <family val="2"/>
      </rPr>
      <t>: REMOÇÃO DE LUMINÁRIAS, DE FORMA MANUAL, SEM REAPROVEITAMENTO. AF_12/2017</t>
    </r>
  </si>
  <si>
    <r>
      <t>COMPOSIÇÃO RETIRADA DO</t>
    </r>
    <r>
      <rPr>
        <b/>
        <sz val="9"/>
        <rFont val="Calibri"/>
        <family val="2"/>
      </rPr>
      <t xml:space="preserve"> SINAPI.95470</t>
    </r>
    <r>
      <rPr>
        <sz val="9"/>
        <rFont val="Calibri"/>
        <family val="2"/>
      </rPr>
      <t>: VASO SANITARIO SIFONADO CONVENCIONAL COM LOUÇA BRANCA, INCLUSO CONJUNTO DE LIGAÇÃO PARA BACIA SANITÁRIA AJUSTÁVEL - FORNECIMENTO E INSTALAÇÃO. AF_10/2016</t>
    </r>
  </si>
  <si>
    <r>
      <t xml:space="preserve">COMPOSIÇÃO RETIRADA  DO </t>
    </r>
    <r>
      <rPr>
        <b/>
        <sz val="9"/>
        <rFont val="Calibri"/>
        <family val="2"/>
      </rPr>
      <t>SINAPI.100848</t>
    </r>
    <r>
      <rPr>
        <sz val="9"/>
        <rFont val="Calibri"/>
        <family val="2"/>
      </rPr>
      <t>: VASO SANITÁRIO INFANTIL LOUÇA BRANCA - FORNECIMENTO E INSTALACAO. AF_01/2020</t>
    </r>
  </si>
  <si>
    <r>
      <t xml:space="preserve">COMPOSIÇÃO  RETIRADA DO </t>
    </r>
    <r>
      <rPr>
        <b/>
        <sz val="9"/>
        <rFont val="Calibri"/>
        <family val="2"/>
      </rPr>
      <t>SINAPI.95471</t>
    </r>
    <r>
      <rPr>
        <sz val="9"/>
        <rFont val="Calibri"/>
        <family val="2"/>
      </rPr>
      <t>: VASO SANITARIO SIFONADO CONVENCIONAL PARA PCD SEM FURO FRONTAL COM  LOUÇA BRANCA SEM ASSENTO -  FORNECIMENTO E INSTALAÇÃO. AF_01/2020</t>
    </r>
  </si>
  <si>
    <t>GOINFRA.H664</t>
  </si>
  <si>
    <t>GOINFRA.H710</t>
  </si>
  <si>
    <r>
      <t xml:space="preserve">COMPOSIÇÃO RETIRADA DO </t>
    </r>
    <r>
      <rPr>
        <b/>
        <sz val="9"/>
        <rFont val="Calibri"/>
        <family val="2"/>
      </rPr>
      <t>SINAPI.99635</t>
    </r>
    <r>
      <rPr>
        <sz val="9"/>
        <rFont val="Calibri"/>
        <family val="2"/>
      </rPr>
      <t>: VÁLVULA DE DESCARGA METÁLICA, BASE 1 1/2", ACABAMENTO METALICO CROMADO - FORNECIMENTO E INSTALAÇÃO. AF_08/2021</t>
    </r>
  </si>
  <si>
    <r>
      <t xml:space="preserve">COMPOSIÇÃO RETIRADA DO </t>
    </r>
    <r>
      <rPr>
        <b/>
        <sz val="9"/>
        <rFont val="Calibri"/>
        <family val="2"/>
      </rPr>
      <t>SINAPI.100686</t>
    </r>
    <r>
      <rPr>
        <sz val="9"/>
        <rFont val="Calibri"/>
        <family val="2"/>
      </rPr>
      <t>: BARRA DE APOIO RETA, EM ACO INOX POLIDO, COMPRIMENTO 60CM, FIXADA NA PAREDE - FORNECIMENTO E INSTALAÇÃO. AF_01/2020</t>
    </r>
  </si>
  <si>
    <r>
      <t xml:space="preserve">COMPOSIÇÃO RETIRADA DO </t>
    </r>
    <r>
      <rPr>
        <b/>
        <sz val="9"/>
        <rFont val="Calibri"/>
        <family val="2"/>
      </rPr>
      <t>SINAPI.86906</t>
    </r>
    <r>
      <rPr>
        <sz val="9"/>
        <rFont val="Calibri"/>
        <family val="2"/>
      </rPr>
      <t>: TORNEIRA CROMADA DE MESA, 1/2 OU 3/4, PARA LAVATÓRIO, PADRÃO POPULAR - FORNECIMENTO E INSTALAÇÃO. AF_01/2020</t>
    </r>
  </si>
  <si>
    <r>
      <t xml:space="preserve">COMPOSIÇÃO RETIRADA DO </t>
    </r>
    <r>
      <rPr>
        <b/>
        <sz val="9"/>
        <rFont val="Calibri"/>
        <family val="2"/>
      </rPr>
      <t>SINAPI.86910</t>
    </r>
    <r>
      <rPr>
        <sz val="9"/>
        <rFont val="Calibri"/>
        <family val="2"/>
      </rPr>
      <t>: TORNEIRA CROMADA TUBO MÓVEL, DE PAREDE, 1/2 OU 3/4, PARA PIA DE COZINHA, PADRÃO MÉDIO - FORNECIMENTO E INSTALAÇÃO. AF_01/2020</t>
    </r>
  </si>
  <si>
    <t>COTAÇÃO 09</t>
  </si>
  <si>
    <t>RODAPÉ POLIURETANO AUTONIVELANTE - 8cm - CINZA</t>
  </si>
  <si>
    <t>CP - 33</t>
  </si>
  <si>
    <r>
      <t>COMPOSIÇÃO RETIRADA DA</t>
    </r>
    <r>
      <rPr>
        <b/>
        <sz val="9"/>
        <rFont val="Calibri"/>
        <family val="2"/>
      </rPr>
      <t xml:space="preserve"> SINAPI.86895</t>
    </r>
    <r>
      <rPr>
        <sz val="9"/>
        <rFont val="Calibri"/>
        <family val="2"/>
      </rPr>
      <t>: BANCADA DE GRANITO CINZA POLIDO, DE 0,50 X 0,60 M, PARA LAVATÓRIO - FORNECIMENTO E INSTALAÇÃO. AF_01/2020, AJUSTADO PARA UNIDADE EM M²</t>
    </r>
  </si>
  <si>
    <t>CP - 34</t>
  </si>
  <si>
    <t>CP - 35</t>
  </si>
  <si>
    <t>CP - 36</t>
  </si>
  <si>
    <t>CP - 37</t>
  </si>
  <si>
    <t>CP - 38</t>
  </si>
  <si>
    <t>3</t>
  </si>
  <si>
    <t>ACIDO CLORIDRICO / ACIDO MURIATICO, DILUICAO 10% A 12% PARA USO EM LIMPEZA</t>
  </si>
  <si>
    <t>CP - 39</t>
  </si>
  <si>
    <t>MARMOR. TOCANTINS (JR GRAMAR) CNPJ: 40.968.045/0001-79, CONTATO: JUNIOR (62)9.9217-8338</t>
  </si>
  <si>
    <t>OBS.: PARA COTAÇÃO, FOI INCLUSO O FRETE</t>
  </si>
  <si>
    <t>LUFRAN  ART. DE CIMENTO - CNPJ: 16.905.131/0001-58, CONTATO: LUIS EDUARDO (11)4028-1964</t>
  </si>
  <si>
    <t>RODAPÉ POLIURETANO AUTONIVELANTE - 8CM - CINZA</t>
  </si>
  <si>
    <t>DATA BASE:</t>
  </si>
  <si>
    <t>Sinapi 09/2021onerada</t>
  </si>
  <si>
    <t>Sinapi 09/2021 onerada</t>
  </si>
  <si>
    <t>MEMÓRIA DE CALCULO DE QUANTIDADES</t>
  </si>
  <si>
    <t xml:space="preserve">REVESTIMENTO 8,24x25,75 CM BELLA VITTA PORTINARI, COR A DEFINIR </t>
  </si>
  <si>
    <t>MASSA CORRIDA PVA PARA PAREDES INTERNAS</t>
  </si>
  <si>
    <t>CONSIDERAÇÕES GERAIS/OBSERVAÇOES:</t>
  </si>
  <si>
    <t>Utilizado valores de insumos da GOINFRA, (data base - out/21) e Informativo SBC (out/21).</t>
  </si>
  <si>
    <t>1)</t>
  </si>
  <si>
    <t>2)</t>
  </si>
  <si>
    <t>Insumos e composições com código somente numérico é da fonte Sinapi</t>
  </si>
  <si>
    <t>7.5</t>
  </si>
  <si>
    <t>SBC.8005</t>
  </si>
  <si>
    <t>SBC.4135</t>
  </si>
  <si>
    <t>SBC.8808</t>
  </si>
  <si>
    <r>
      <t xml:space="preserve">COMPOSIÇÃO RETIRADA DO </t>
    </r>
    <r>
      <rPr>
        <b/>
        <sz val="9"/>
        <rFont val="Calibri"/>
        <family val="2"/>
      </rPr>
      <t>SBC.8808</t>
    </r>
    <r>
      <rPr>
        <sz val="9"/>
        <rFont val="Calibri"/>
        <family val="2"/>
      </rPr>
      <t xml:space="preserve"> E </t>
    </r>
    <r>
      <rPr>
        <b/>
        <sz val="9"/>
        <rFont val="Calibri"/>
        <family val="2"/>
      </rPr>
      <t>SBC.4135</t>
    </r>
  </si>
  <si>
    <t>ORÇAMENTO ANALITICO</t>
  </si>
  <si>
    <t>DETALHAMENTO DA COMPOSIÇÃO DE BDI DIFERENCIADO</t>
  </si>
  <si>
    <t>BDI DIFERENCIADO 17,15% (MICTORIO SECO)</t>
  </si>
  <si>
    <t>MEMÓRIA DE CALCULO</t>
  </si>
  <si>
    <t>CALCULO DE BDI DIFERENCIADO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</si>
</sst>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000"/>
    <numFmt numFmtId="165" formatCode="#"/>
    <numFmt numFmtId="166" formatCode="#,##0.00&quot; &quot;;&quot; (&quot;#,##0.00&quot;)&quot;;&quot; -&quot;#&quot; &quot;;@&quot; &quot;"/>
    <numFmt numFmtId="167" formatCode="#,##0.00&quot; &quot;;&quot;-&quot;#,##0.00&quot; &quot;;&quot; -&quot;#&quot; &quot;;@&quot; &quot;"/>
    <numFmt numFmtId="168" formatCode="[$R$-416]&quot; &quot;#,##0.00;[Red]&quot;-&quot;[$R$-416]&quot; &quot;#,##0.00"/>
    <numFmt numFmtId="169" formatCode="0.0%"/>
    <numFmt numFmtId="170" formatCode="0.000%"/>
    <numFmt numFmtId="171" formatCode="#,##0.000"/>
    <numFmt numFmtId="172" formatCode="#,##0.00000"/>
    <numFmt numFmtId="173" formatCode="#,##0.0000"/>
    <numFmt numFmtId="174" formatCode="0.0000"/>
    <numFmt numFmtId="175" formatCode="#.00"/>
    <numFmt numFmtId="176" formatCode="#.0"/>
    <numFmt numFmtId="177" formatCode="_-* #,##0.0000_-;\-* #,##0.0000_-;_-* &quot;-&quot;??_-;_-@_-"/>
    <numFmt numFmtId="178" formatCode="000"/>
    <numFmt numFmtId="179" formatCode="0.000000%"/>
    <numFmt numFmtId="180" formatCode="0.00000000%"/>
    <numFmt numFmtId="181" formatCode="_-* #,##0.000000_-;\-* #,##0.000000_-;_-* &quot;-&quot;??_-;_-@_-"/>
    <numFmt numFmtId="182" formatCode="0.00000"/>
    <numFmt numFmtId="183" formatCode="0.000"/>
    <numFmt numFmtId="184" formatCode="0.0000%"/>
  </numFmts>
  <fonts count="49">
    <font>
      <sz val="11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i/>
      <sz val="16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Arial1"/>
      <family val="2"/>
    </font>
    <font>
      <b/>
      <i/>
      <u val="single"/>
      <sz val="11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7"/>
      <color rgb="FF000000"/>
      <name val="Arial"/>
      <family val="2"/>
    </font>
    <font>
      <sz val="9"/>
      <color rgb="FF000000"/>
      <name val="Arial"/>
      <family val="2"/>
    </font>
    <font>
      <sz val="6"/>
      <color rgb="FF000000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4"/>
      <color rgb="FF000000"/>
      <name val="Arial"/>
      <family val="2"/>
    </font>
    <font>
      <sz val="15"/>
      <color rgb="FF000000"/>
      <name val="Arial"/>
      <family val="2"/>
    </font>
    <font>
      <b/>
      <sz val="11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sz val="9"/>
      <name val="Calibri"/>
      <family val="2"/>
      <scheme val="minor"/>
    </font>
    <font>
      <sz val="8"/>
      <color theme="1"/>
      <name val="Calibri"/>
      <family val="2"/>
    </font>
    <font>
      <b/>
      <sz val="12"/>
      <color theme="1" tint="0.34999001026153564"/>
      <name val="Calibri"/>
      <family val="2"/>
      <scheme val="minor"/>
    </font>
    <font>
      <b/>
      <sz val="14"/>
      <name val="Arial"/>
      <family val="2"/>
    </font>
    <font>
      <b/>
      <sz val="7"/>
      <name val="Arial"/>
      <family val="2"/>
    </font>
    <font>
      <b/>
      <i/>
      <sz val="8"/>
      <color rgb="FF000000"/>
      <name val="Arial"/>
      <family val="2"/>
    </font>
    <font>
      <b/>
      <i/>
      <sz val="6"/>
      <color rgb="FF000000"/>
      <name val="Arial"/>
      <family val="2"/>
    </font>
    <font>
      <sz val="10"/>
      <color rgb="FF000000"/>
      <name val="Times New Roman"/>
      <family val="1"/>
    </font>
    <font>
      <sz val="8"/>
      <color rgb="FF1E1E1E"/>
      <name val="Arial"/>
      <family val="2"/>
    </font>
    <font>
      <b/>
      <sz val="8"/>
      <color theme="1"/>
      <name val="Times New Roman"/>
      <family val="1"/>
    </font>
    <font>
      <b/>
      <sz val="8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8"/>
      <color theme="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2"/>
      <color rgb="FF000000"/>
      <name val="Arial"/>
      <family val="2"/>
    </font>
    <font>
      <b/>
      <sz val="12"/>
      <name val="Calibri"/>
      <family val="2"/>
    </font>
    <font>
      <sz val="12"/>
      <color theme="1"/>
      <name val="Calibri"/>
      <family val="2"/>
    </font>
  </fonts>
  <fills count="1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2" tint="-0.0999699980020523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dotted"/>
      <right/>
      <top style="thin"/>
      <bottom/>
    </border>
    <border>
      <left/>
      <right style="dotted"/>
      <top style="thin"/>
      <bottom/>
    </border>
    <border>
      <left style="dotted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3" fillId="0" borderId="0">
      <alignment/>
      <protection/>
    </xf>
    <xf numFmtId="0" fontId="4" fillId="0" borderId="0">
      <alignment horizontal="center"/>
      <protection/>
    </xf>
    <xf numFmtId="0" fontId="4" fillId="0" borderId="0">
      <alignment horizontal="center" textRotation="90"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168" fontId="7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6" fontId="3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0" fontId="21" fillId="0" borderId="1" applyNumberFormat="0" applyFill="0" applyAlignment="0" applyProtection="0"/>
    <xf numFmtId="0" fontId="31" fillId="0" borderId="0">
      <alignment/>
      <protection/>
    </xf>
    <xf numFmtId="44" fontId="31" fillId="0" borderId="0" applyFont="0" applyFill="0" applyBorder="0" applyAlignment="0" applyProtection="0"/>
    <xf numFmtId="0" fontId="1" fillId="0" borderId="0">
      <alignment/>
      <protection/>
    </xf>
    <xf numFmtId="9" fontId="31" fillId="0" borderId="0" applyFont="0" applyFill="0" applyBorder="0" applyAlignment="0" applyProtection="0"/>
  </cellStyleXfs>
  <cellXfs count="406">
    <xf numFmtId="0" fontId="0" fillId="0" borderId="0" xfId="0"/>
    <xf numFmtId="0" fontId="8" fillId="0" borderId="0" xfId="0" applyFont="1" applyFill="1" applyAlignment="1">
      <alignment vertical="center" wrapText="1"/>
    </xf>
    <xf numFmtId="4" fontId="8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4" fontId="11" fillId="2" borderId="0" xfId="0" applyNumberFormat="1" applyFont="1" applyFill="1" applyBorder="1" applyAlignment="1" applyProtection="1">
      <alignment horizontal="right" vertical="center" wrapText="1"/>
      <protection locked="0"/>
    </xf>
    <xf numFmtId="4" fontId="8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Border="1" applyAlignment="1">
      <alignment vertical="center" wrapText="1"/>
    </xf>
    <xf numFmtId="164" fontId="8" fillId="0" borderId="0" xfId="0" applyNumberFormat="1" applyFont="1" applyFill="1" applyAlignment="1" applyProtection="1">
      <alignment horizontal="center" vertical="center" wrapText="1"/>
      <protection locked="0"/>
    </xf>
    <xf numFmtId="165" fontId="8" fillId="0" borderId="0" xfId="0" applyNumberFormat="1" applyFont="1" applyFill="1" applyAlignment="1" applyProtection="1">
      <alignment horizontal="left" vertical="center" wrapText="1"/>
      <protection locked="0"/>
    </xf>
    <xf numFmtId="165" fontId="8" fillId="0" borderId="0" xfId="0" applyNumberFormat="1" applyFont="1" applyFill="1" applyAlignment="1" applyProtection="1">
      <alignment horizontal="center" vertical="center" wrapText="1"/>
      <protection locked="0"/>
    </xf>
    <xf numFmtId="4" fontId="8" fillId="0" borderId="0" xfId="0" applyNumberFormat="1" applyFont="1" applyFill="1" applyAlignment="1" applyProtection="1">
      <alignment horizontal="right" vertical="center" wrapText="1"/>
      <protection locked="0"/>
    </xf>
    <xf numFmtId="4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0" xfId="0" applyNumberFormat="1" applyFont="1" applyFill="1" applyBorder="1" applyAlignment="1">
      <alignment vertical="center" wrapText="1"/>
    </xf>
    <xf numFmtId="165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>
      <alignment horizontal="left" vertical="center" wrapText="1"/>
    </xf>
    <xf numFmtId="165" fontId="13" fillId="0" borderId="0" xfId="0" applyNumberFormat="1" applyFont="1" applyFill="1" applyAlignment="1" applyProtection="1">
      <alignment horizontal="left" vertical="center" wrapText="1"/>
      <protection locked="0"/>
    </xf>
    <xf numFmtId="165" fontId="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1" fontId="14" fillId="0" borderId="2" xfId="0" applyNumberFormat="1" applyFont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2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2" xfId="0" applyNumberFormat="1" applyFont="1" applyFill="1" applyBorder="1" applyAlignment="1">
      <alignment horizontal="right" vertical="center" wrapText="1"/>
    </xf>
    <xf numFmtId="165" fontId="18" fillId="0" borderId="0" xfId="0" applyNumberFormat="1" applyFont="1" applyFill="1" applyBorder="1" applyAlignment="1" applyProtection="1">
      <alignment vertical="center" wrapText="1"/>
      <protection locked="0"/>
    </xf>
    <xf numFmtId="17" fontId="3" fillId="0" borderId="0" xfId="0" applyNumberFormat="1" applyFont="1" applyFill="1" applyBorder="1" applyAlignment="1">
      <alignment horizontal="left" vertical="center" wrapText="1"/>
    </xf>
    <xf numFmtId="2" fontId="10" fillId="0" borderId="0" xfId="0" applyNumberFormat="1" applyFont="1" applyFill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9" fontId="10" fillId="0" borderId="2" xfId="35" applyFont="1" applyFill="1" applyBorder="1" applyAlignment="1">
      <alignment horizontal="center" vertical="center" wrapText="1"/>
    </xf>
    <xf numFmtId="10" fontId="10" fillId="4" borderId="2" xfId="35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Alignment="1" applyProtection="1">
      <alignment horizontal="center" vertical="center" wrapText="1"/>
      <protection locked="0"/>
    </xf>
    <xf numFmtId="171" fontId="8" fillId="0" borderId="0" xfId="0" applyNumberFormat="1" applyFont="1" applyFill="1" applyAlignment="1">
      <alignment vertical="center" wrapText="1"/>
    </xf>
    <xf numFmtId="172" fontId="8" fillId="0" borderId="0" xfId="0" applyNumberFormat="1" applyFont="1" applyFill="1" applyAlignment="1">
      <alignment vertical="center" wrapText="1"/>
    </xf>
    <xf numFmtId="10" fontId="8" fillId="4" borderId="2" xfId="35" applyNumberFormat="1" applyFont="1" applyFill="1" applyBorder="1" applyAlignment="1">
      <alignment horizontal="center" vertical="center" wrapText="1"/>
    </xf>
    <xf numFmtId="4" fontId="10" fillId="4" borderId="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" xfId="0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" xfId="0" applyFont="1" applyFill="1" applyBorder="1" applyAlignment="1">
      <alignment vertical="center" wrapText="1"/>
    </xf>
    <xf numFmtId="4" fontId="8" fillId="0" borderId="2" xfId="0" applyNumberFormat="1" applyFont="1" applyFill="1" applyBorder="1" applyAlignment="1">
      <alignment vertical="center" wrapText="1"/>
    </xf>
    <xf numFmtId="10" fontId="8" fillId="0" borderId="2" xfId="0" applyNumberFormat="1" applyFont="1" applyFill="1" applyBorder="1" applyAlignment="1">
      <alignment vertical="center" wrapText="1"/>
    </xf>
    <xf numFmtId="169" fontId="8" fillId="4" borderId="2" xfId="35" applyNumberFormat="1" applyFont="1" applyFill="1" applyBorder="1" applyAlignment="1">
      <alignment horizontal="center" vertical="center" wrapText="1"/>
    </xf>
    <xf numFmtId="171" fontId="10" fillId="4" borderId="2" xfId="0" applyNumberFormat="1" applyFont="1" applyFill="1" applyBorder="1" applyAlignment="1" applyProtection="1">
      <alignment horizontal="right" vertical="center" wrapText="1"/>
      <protection locked="0"/>
    </xf>
    <xf numFmtId="9" fontId="8" fillId="4" borderId="2" xfId="35" applyNumberFormat="1" applyFont="1" applyFill="1" applyBorder="1" applyAlignment="1">
      <alignment horizontal="center" vertical="center" wrapText="1"/>
    </xf>
    <xf numFmtId="170" fontId="8" fillId="5" borderId="2" xfId="35" applyNumberFormat="1" applyFont="1" applyFill="1" applyBorder="1" applyAlignment="1">
      <alignment horizontal="center" vertical="center" wrapText="1"/>
    </xf>
    <xf numFmtId="4" fontId="17" fillId="5" borderId="2" xfId="0" applyNumberFormat="1" applyFont="1" applyFill="1" applyBorder="1" applyAlignment="1" applyProtection="1">
      <alignment horizontal="right" vertical="center" wrapText="1"/>
      <protection locked="0"/>
    </xf>
    <xf numFmtId="0" fontId="8" fillId="5" borderId="2" xfId="0" applyFont="1" applyFill="1" applyBorder="1" applyAlignment="1">
      <alignment vertical="center" wrapText="1"/>
    </xf>
    <xf numFmtId="165" fontId="13" fillId="6" borderId="2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10" fillId="5" borderId="2" xfId="0" applyNumberFormat="1" applyFont="1" applyFill="1" applyBorder="1" applyAlignment="1">
      <alignment vertical="center" wrapText="1"/>
    </xf>
    <xf numFmtId="0" fontId="3" fillId="6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" fontId="10" fillId="7" borderId="2" xfId="0" applyNumberFormat="1" applyFont="1" applyFill="1" applyBorder="1" applyAlignment="1" applyProtection="1">
      <alignment horizontal="center" vertical="center" wrapText="1"/>
      <protection locked="0"/>
    </xf>
    <xf numFmtId="165" fontId="8" fillId="8" borderId="2" xfId="0" applyNumberFormat="1" applyFont="1" applyFill="1" applyBorder="1" applyAlignment="1" applyProtection="1">
      <alignment horizontal="center" vertical="center" wrapText="1"/>
      <protection locked="0"/>
    </xf>
    <xf numFmtId="4" fontId="10" fillId="8" borderId="2" xfId="0" applyNumberFormat="1" applyFont="1" applyFill="1" applyBorder="1" applyAlignment="1" applyProtection="1">
      <alignment horizontal="center" vertical="center" wrapText="1"/>
      <protection locked="0"/>
    </xf>
    <xf numFmtId="10" fontId="8" fillId="0" borderId="0" xfId="0" applyNumberFormat="1" applyFont="1" applyFill="1" applyAlignment="1">
      <alignment vertical="center" wrapText="1"/>
    </xf>
    <xf numFmtId="4" fontId="8" fillId="8" borderId="2" xfId="0" applyNumberFormat="1" applyFont="1" applyFill="1" applyBorder="1" applyAlignment="1" applyProtection="1">
      <alignment horizontal="center" vertical="center" wrapText="1"/>
      <protection locked="0"/>
    </xf>
    <xf numFmtId="165" fontId="11" fillId="9" borderId="2" xfId="0" applyNumberFormat="1" applyFont="1" applyFill="1" applyBorder="1" applyAlignment="1" applyProtection="1">
      <alignment horizontal="center" vertical="center" wrapText="1"/>
      <protection locked="0"/>
    </xf>
    <xf numFmtId="164" fontId="10" fillId="2" borderId="0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2" xfId="0" applyNumberFormat="1" applyFont="1" applyFill="1" applyBorder="1" applyAlignment="1">
      <alignment vertical="center" wrapText="1"/>
    </xf>
    <xf numFmtId="10" fontId="8" fillId="5" borderId="2" xfId="35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left" vertical="center" wrapText="1"/>
    </xf>
    <xf numFmtId="165" fontId="8" fillId="6" borderId="2" xfId="0" applyNumberFormat="1" applyFont="1" applyFill="1" applyBorder="1" applyAlignment="1">
      <alignment horizontal="left" vertical="center" wrapText="1"/>
    </xf>
    <xf numFmtId="1" fontId="14" fillId="0" borderId="2" xfId="0" applyNumberFormat="1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173" fontId="23" fillId="0" borderId="4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173" fontId="22" fillId="0" borderId="6" xfId="0" applyNumberFormat="1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43" fontId="0" fillId="0" borderId="0" xfId="37" applyFont="1" applyAlignment="1">
      <alignment vertical="center"/>
    </xf>
    <xf numFmtId="0" fontId="23" fillId="0" borderId="7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164" fontId="9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165" fontId="8" fillId="6" borderId="2" xfId="0" applyNumberFormat="1" applyFont="1" applyFill="1" applyBorder="1" applyAlignment="1">
      <alignment vertical="center" wrapText="1"/>
    </xf>
    <xf numFmtId="165" fontId="8" fillId="0" borderId="2" xfId="0" applyNumberFormat="1" applyFont="1" applyFill="1" applyBorder="1" applyAlignment="1">
      <alignment vertical="center" wrapText="1"/>
    </xf>
    <xf numFmtId="4" fontId="15" fillId="0" borderId="2" xfId="0" applyNumberFormat="1" applyFont="1" applyFill="1" applyBorder="1" applyAlignment="1">
      <alignment horizontal="right" vertical="center" wrapText="1"/>
    </xf>
    <xf numFmtId="1" fontId="28" fillId="4" borderId="2" xfId="0" applyNumberFormat="1" applyFont="1" applyFill="1" applyBorder="1" applyAlignment="1">
      <alignment horizontal="center" vertical="center" wrapText="1"/>
    </xf>
    <xf numFmtId="165" fontId="29" fillId="4" borderId="2" xfId="0" applyNumberFormat="1" applyFont="1" applyFill="1" applyBorder="1" applyAlignment="1">
      <alignment horizontal="center" vertical="center" wrapText="1"/>
    </xf>
    <xf numFmtId="165" fontId="30" fillId="4" borderId="2" xfId="0" applyNumberFormat="1" applyFont="1" applyFill="1" applyBorder="1" applyAlignment="1">
      <alignment horizontal="center" vertical="center" wrapText="1"/>
    </xf>
    <xf numFmtId="165" fontId="17" fillId="4" borderId="2" xfId="0" applyNumberFormat="1" applyFont="1" applyFill="1" applyBorder="1" applyAlignment="1">
      <alignment horizontal="center" vertical="center" wrapText="1"/>
    </xf>
    <xf numFmtId="4" fontId="10" fillId="4" borderId="2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4" borderId="2" xfId="0" applyFont="1" applyFill="1" applyBorder="1" applyAlignment="1">
      <alignment vertical="center" wrapText="1"/>
    </xf>
    <xf numFmtId="0" fontId="3" fillId="6" borderId="0" xfId="0" applyFont="1" applyFill="1" applyBorder="1" applyAlignment="1">
      <alignment horizontal="left" vertical="center" wrapText="1"/>
    </xf>
    <xf numFmtId="175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43" fontId="0" fillId="0" borderId="0" xfId="37" applyFont="1"/>
    <xf numFmtId="43" fontId="0" fillId="0" borderId="0" xfId="0" applyNumberFormat="1"/>
    <xf numFmtId="165" fontId="8" fillId="6" borderId="2" xfId="0" applyNumberFormat="1" applyFont="1" applyFill="1" applyBorder="1" applyAlignment="1">
      <alignment horizontal="left" vertical="center"/>
    </xf>
    <xf numFmtId="165" fontId="8" fillId="0" borderId="2" xfId="0" applyNumberFormat="1" applyFont="1" applyFill="1" applyBorder="1" applyAlignment="1">
      <alignment horizontal="justify" vertical="center"/>
    </xf>
    <xf numFmtId="176" fontId="13" fillId="6" borderId="2" xfId="0" applyNumberFormat="1" applyFont="1" applyFill="1" applyBorder="1" applyAlignment="1">
      <alignment horizontal="center" vertical="center" wrapText="1"/>
    </xf>
    <xf numFmtId="43" fontId="8" fillId="8" borderId="2" xfId="37" applyFont="1" applyFill="1" applyBorder="1" applyAlignment="1" applyProtection="1">
      <alignment horizontal="center" vertical="center" wrapText="1"/>
      <protection locked="0"/>
    </xf>
    <xf numFmtId="4" fontId="8" fillId="0" borderId="2" xfId="37" applyNumberFormat="1" applyFont="1" applyFill="1" applyBorder="1" applyAlignment="1" applyProtection="1">
      <alignment horizontal="right" vertical="center" wrapText="1"/>
      <protection locked="0"/>
    </xf>
    <xf numFmtId="0" fontId="22" fillId="0" borderId="4" xfId="0" applyFont="1" applyBorder="1" applyAlignment="1">
      <alignment vertical="center" wrapText="1"/>
    </xf>
    <xf numFmtId="175" fontId="13" fillId="0" borderId="2" xfId="0" applyNumberFormat="1" applyFont="1" applyFill="1" applyBorder="1" applyAlignment="1">
      <alignment horizontal="center" vertical="center" wrapText="1"/>
    </xf>
    <xf numFmtId="175" fontId="13" fillId="6" borderId="2" xfId="0" applyNumberFormat="1" applyFont="1" applyFill="1" applyBorder="1" applyAlignment="1">
      <alignment horizontal="center" vertical="center" wrapText="1"/>
    </xf>
    <xf numFmtId="2" fontId="10" fillId="0" borderId="2" xfId="37" applyNumberFormat="1" applyFont="1" applyFill="1" applyBorder="1" applyAlignment="1">
      <alignment horizontal="center" vertical="center" wrapText="1"/>
    </xf>
    <xf numFmtId="169" fontId="10" fillId="0" borderId="2" xfId="35" applyNumberFormat="1" applyFont="1" applyFill="1" applyBorder="1" applyAlignment="1">
      <alignment horizontal="center" vertical="center" wrapText="1"/>
    </xf>
    <xf numFmtId="0" fontId="31" fillId="0" borderId="0" xfId="39" applyAlignment="1">
      <alignment horizontal="left" vertical="top"/>
      <protection/>
    </xf>
    <xf numFmtId="49" fontId="15" fillId="6" borderId="2" xfId="39" applyNumberFormat="1" applyFont="1" applyFill="1" applyBorder="1" applyAlignment="1" applyProtection="1">
      <alignment horizontal="center" vertical="center" wrapText="1"/>
      <protection locked="0"/>
    </xf>
    <xf numFmtId="49" fontId="15" fillId="0" borderId="2" xfId="39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39" applyFont="1" applyAlignment="1">
      <alignment horizontal="left" vertical="top"/>
      <protection/>
    </xf>
    <xf numFmtId="0" fontId="3" fillId="0" borderId="0" xfId="39" applyFont="1" applyAlignment="1">
      <alignment horizontal="left" vertical="top"/>
      <protection/>
    </xf>
    <xf numFmtId="0" fontId="8" fillId="0" borderId="0" xfId="39" applyFont="1" applyAlignment="1">
      <alignment vertical="center"/>
      <protection/>
    </xf>
    <xf numFmtId="4" fontId="8" fillId="0" borderId="2" xfId="37" applyNumberFormat="1" applyFont="1" applyFill="1" applyBorder="1" applyAlignment="1">
      <alignment horizontal="right" vertical="center" wrapText="1"/>
    </xf>
    <xf numFmtId="4" fontId="8" fillId="3" borderId="2" xfId="37" applyNumberFormat="1" applyFont="1" applyFill="1" applyBorder="1" applyAlignment="1" applyProtection="1">
      <alignment horizontal="right" vertical="center" wrapText="1"/>
      <protection locked="0"/>
    </xf>
    <xf numFmtId="4" fontId="20" fillId="4" borderId="2" xfId="0" applyNumberFormat="1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left" vertical="center" wrapText="1"/>
    </xf>
    <xf numFmtId="4" fontId="10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2" xfId="0" applyFont="1" applyFill="1" applyBorder="1" applyAlignment="1">
      <alignment horizontal="center" vertical="center" wrapText="1"/>
    </xf>
    <xf numFmtId="0" fontId="32" fillId="0" borderId="0" xfId="39" applyFont="1" applyFill="1" applyBorder="1" applyAlignment="1">
      <alignment horizontal="center" vertical="center" wrapText="1"/>
      <protection/>
    </xf>
    <xf numFmtId="44" fontId="15" fillId="0" borderId="0" xfId="40" applyFont="1" applyFill="1" applyBorder="1" applyAlignment="1" applyProtection="1">
      <alignment horizontal="center" vertical="center" wrapText="1"/>
      <protection locked="0"/>
    </xf>
    <xf numFmtId="49" fontId="15" fillId="6" borderId="0" xfId="39" applyNumberFormat="1" applyFont="1" applyFill="1" applyBorder="1" applyAlignment="1">
      <alignment horizontal="center" vertical="center" wrapText="1"/>
      <protection/>
    </xf>
    <xf numFmtId="44" fontId="0" fillId="0" borderId="0" xfId="0" applyNumberFormat="1" applyAlignment="1">
      <alignment vertical="center" wrapText="1"/>
    </xf>
    <xf numFmtId="171" fontId="8" fillId="0" borderId="2" xfId="37" applyNumberFormat="1" applyFont="1" applyFill="1" applyBorder="1" applyAlignment="1" applyProtection="1">
      <alignment horizontal="right" vertical="center" wrapText="1"/>
      <protection locked="0"/>
    </xf>
    <xf numFmtId="0" fontId="35" fillId="6" borderId="12" xfId="39" applyFont="1" applyFill="1" applyBorder="1" applyAlignment="1">
      <alignment vertical="center"/>
      <protection/>
    </xf>
    <xf numFmtId="0" fontId="40" fillId="0" borderId="0" xfId="39" applyFont="1">
      <alignment/>
      <protection/>
    </xf>
    <xf numFmtId="0" fontId="35" fillId="6" borderId="13" xfId="39" applyFont="1" applyFill="1" applyBorder="1" applyAlignment="1">
      <alignment vertical="center"/>
      <protection/>
    </xf>
    <xf numFmtId="0" fontId="35" fillId="6" borderId="14" xfId="39" applyFont="1" applyFill="1" applyBorder="1" applyAlignment="1">
      <alignment vertical="center"/>
      <protection/>
    </xf>
    <xf numFmtId="0" fontId="35" fillId="0" borderId="2" xfId="39" applyFont="1" applyBorder="1" applyAlignment="1">
      <alignment horizontal="right" vertical="center"/>
      <protection/>
    </xf>
    <xf numFmtId="0" fontId="40" fillId="0" borderId="0" xfId="39" applyFont="1" applyAlignment="1">
      <alignment vertical="center" wrapText="1"/>
      <protection/>
    </xf>
    <xf numFmtId="0" fontId="40" fillId="0" borderId="0" xfId="41" applyFont="1">
      <alignment/>
      <protection/>
    </xf>
    <xf numFmtId="0" fontId="36" fillId="10" borderId="2" xfId="39" applyFont="1" applyFill="1" applyBorder="1" applyAlignment="1">
      <alignment horizontal="center"/>
      <protection/>
    </xf>
    <xf numFmtId="0" fontId="40" fillId="0" borderId="0" xfId="39" applyFont="1" applyAlignment="1">
      <alignment horizontal="left" vertical="center"/>
      <protection/>
    </xf>
    <xf numFmtId="0" fontId="40" fillId="0" borderId="2" xfId="39" applyFont="1" applyBorder="1" applyAlignment="1">
      <alignment horizontal="center" vertical="center"/>
      <protection/>
    </xf>
    <xf numFmtId="0" fontId="42" fillId="0" borderId="2" xfId="39" applyFont="1" applyBorder="1" applyAlignment="1">
      <alignment vertical="center"/>
      <protection/>
    </xf>
    <xf numFmtId="10" fontId="42" fillId="0" borderId="2" xfId="39" applyNumberFormat="1" applyFont="1" applyBorder="1" applyAlignment="1">
      <alignment horizontal="center" vertical="center"/>
      <protection/>
    </xf>
    <xf numFmtId="10" fontId="42" fillId="0" borderId="2" xfId="42" applyNumberFormat="1" applyFont="1" applyBorder="1" applyAlignment="1">
      <alignment horizontal="right" vertical="center"/>
    </xf>
    <xf numFmtId="0" fontId="40" fillId="0" borderId="2" xfId="39" applyFont="1" applyBorder="1" applyAlignment="1">
      <alignment horizontal="center"/>
      <protection/>
    </xf>
    <xf numFmtId="10" fontId="40" fillId="0" borderId="2" xfId="42" applyNumberFormat="1" applyFont="1" applyBorder="1" applyAlignment="1">
      <alignment horizontal="center" vertical="center"/>
    </xf>
    <xf numFmtId="0" fontId="42" fillId="6" borderId="2" xfId="39" applyFont="1" applyFill="1" applyBorder="1" applyAlignment="1">
      <alignment vertical="center"/>
      <protection/>
    </xf>
    <xf numFmtId="10" fontId="42" fillId="6" borderId="2" xfId="39" applyNumberFormat="1" applyFont="1" applyFill="1" applyBorder="1" applyAlignment="1">
      <alignment horizontal="center" vertical="center"/>
      <protection/>
    </xf>
    <xf numFmtId="10" fontId="42" fillId="6" borderId="2" xfId="42" applyNumberFormat="1" applyFont="1" applyFill="1" applyBorder="1" applyAlignment="1">
      <alignment horizontal="right" vertical="center"/>
    </xf>
    <xf numFmtId="0" fontId="40" fillId="0" borderId="0" xfId="39" applyFont="1" applyAlignment="1">
      <alignment vertical="center"/>
      <protection/>
    </xf>
    <xf numFmtId="10" fontId="36" fillId="5" borderId="2" xfId="39" applyNumberFormat="1" applyFont="1" applyFill="1" applyBorder="1" applyAlignment="1">
      <alignment vertical="center"/>
      <protection/>
    </xf>
    <xf numFmtId="0" fontId="40" fillId="0" borderId="0" xfId="39" applyFont="1" applyAlignment="1">
      <alignment horizontal="right"/>
      <protection/>
    </xf>
    <xf numFmtId="0" fontId="42" fillId="0" borderId="0" xfId="39" applyFont="1" applyAlignment="1">
      <alignment horizontal="left" vertical="center" wrapText="1"/>
      <protection/>
    </xf>
    <xf numFmtId="0" fontId="43" fillId="0" borderId="0" xfId="39" applyFont="1" applyProtection="1">
      <alignment/>
      <protection locked="0"/>
    </xf>
    <xf numFmtId="0" fontId="40" fillId="6" borderId="0" xfId="39" applyFont="1" applyFill="1">
      <alignment/>
      <protection/>
    </xf>
    <xf numFmtId="0" fontId="40" fillId="6" borderId="0" xfId="39" applyFont="1" applyFill="1" applyAlignment="1">
      <alignment horizontal="right"/>
      <protection/>
    </xf>
    <xf numFmtId="10" fontId="42" fillId="0" borderId="2" xfId="39" applyNumberFormat="1" applyFont="1" applyFill="1" applyBorder="1" applyAlignment="1">
      <alignment horizontal="right" vertical="center"/>
      <protection/>
    </xf>
    <xf numFmtId="0" fontId="40" fillId="11" borderId="2" xfId="39" applyFont="1" applyFill="1" applyBorder="1" applyAlignment="1">
      <alignment horizontal="center"/>
      <protection/>
    </xf>
    <xf numFmtId="49" fontId="36" fillId="10" borderId="2" xfId="39" applyNumberFormat="1" applyFont="1" applyFill="1" applyBorder="1" applyAlignment="1">
      <alignment horizontal="center" vertical="center" wrapText="1"/>
      <protection/>
    </xf>
    <xf numFmtId="0" fontId="36" fillId="10" borderId="2" xfId="39" applyFont="1" applyFill="1" applyBorder="1" applyAlignment="1">
      <alignment horizontal="center" vertical="center" wrapText="1"/>
      <protection/>
    </xf>
    <xf numFmtId="49" fontId="36" fillId="10" borderId="2" xfId="39" applyNumberFormat="1" applyFont="1" applyFill="1" applyBorder="1" applyAlignment="1" applyProtection="1">
      <alignment horizontal="center" vertical="center" wrapText="1"/>
      <protection locked="0"/>
    </xf>
    <xf numFmtId="49" fontId="36" fillId="10" borderId="2" xfId="39" applyNumberFormat="1" applyFont="1" applyFill="1" applyBorder="1" applyAlignment="1">
      <alignment horizontal="center" vertical="center" wrapText="1"/>
      <protection/>
    </xf>
    <xf numFmtId="0" fontId="36" fillId="10" borderId="2" xfId="39" applyFont="1" applyFill="1" applyBorder="1" applyAlignment="1">
      <alignment horizontal="center" vertical="center" wrapText="1"/>
      <protection/>
    </xf>
    <xf numFmtId="0" fontId="23" fillId="0" borderId="0" xfId="0" applyFont="1" applyBorder="1" applyAlignment="1">
      <alignment horizontal="center" vertical="center" wrapText="1"/>
    </xf>
    <xf numFmtId="173" fontId="23" fillId="0" borderId="0" xfId="0" applyNumberFormat="1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174" fontId="25" fillId="0" borderId="0" xfId="37" applyNumberFormat="1" applyFont="1" applyBorder="1" applyAlignment="1">
      <alignment vertical="center" wrapText="1"/>
    </xf>
    <xf numFmtId="0" fontId="23" fillId="0" borderId="0" xfId="0" applyFont="1" applyBorder="1" applyAlignment="1">
      <alignment horizontal="right" vertical="center" wrapText="1"/>
    </xf>
    <xf numFmtId="174" fontId="24" fillId="0" borderId="0" xfId="0" applyNumberFormat="1" applyFont="1" applyBorder="1"/>
    <xf numFmtId="174" fontId="23" fillId="0" borderId="0" xfId="0" applyNumberFormat="1" applyFont="1" applyBorder="1" applyAlignment="1">
      <alignment vertical="center" wrapText="1"/>
    </xf>
    <xf numFmtId="0" fontId="24" fillId="0" borderId="0" xfId="0" applyFont="1" applyBorder="1"/>
    <xf numFmtId="0" fontId="23" fillId="0" borderId="0" xfId="0" applyFont="1" applyBorder="1" applyAlignment="1">
      <alignment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164" fontId="9" fillId="2" borderId="16" xfId="0" applyNumberFormat="1" applyFont="1" applyFill="1" applyBorder="1" applyAlignment="1" applyProtection="1">
      <alignment horizontal="center" vertical="center" wrapText="1"/>
      <protection locked="0"/>
    </xf>
    <xf numFmtId="17" fontId="3" fillId="0" borderId="16" xfId="0" applyNumberFormat="1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175" fontId="10" fillId="0" borderId="16" xfId="0" applyNumberFormat="1" applyFont="1" applyFill="1" applyBorder="1" applyAlignment="1" applyProtection="1">
      <alignment horizontal="left" vertical="center" wrapText="1"/>
      <protection locked="0"/>
    </xf>
    <xf numFmtId="165" fontId="10" fillId="0" borderId="16" xfId="0" applyNumberFormat="1" applyFont="1" applyFill="1" applyBorder="1" applyAlignment="1" applyProtection="1">
      <alignment horizontal="left" vertical="center" wrapText="1"/>
      <protection locked="0"/>
    </xf>
    <xf numFmtId="4" fontId="8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11" fillId="2" borderId="16" xfId="0" applyNumberFormat="1" applyFont="1" applyFill="1" applyBorder="1" applyAlignment="1" applyProtection="1">
      <alignment horizontal="right" vertical="center" wrapText="1"/>
      <protection locked="0"/>
    </xf>
    <xf numFmtId="4" fontId="8" fillId="2" borderId="16" xfId="0" applyNumberFormat="1" applyFont="1" applyFill="1" applyBorder="1" applyAlignment="1" applyProtection="1">
      <alignment horizontal="right" vertical="center" wrapText="1"/>
      <protection locked="0"/>
    </xf>
    <xf numFmtId="2" fontId="10" fillId="0" borderId="14" xfId="0" applyNumberFormat="1" applyFont="1" applyFill="1" applyBorder="1" applyAlignment="1">
      <alignment horizontal="center" vertical="center" wrapText="1"/>
    </xf>
    <xf numFmtId="165" fontId="16" fillId="0" borderId="2" xfId="0" applyNumberFormat="1" applyFont="1" applyFill="1" applyBorder="1" applyAlignment="1">
      <alignment horizontal="center" vertical="center" wrapText="1"/>
    </xf>
    <xf numFmtId="43" fontId="10" fillId="0" borderId="2" xfId="37" applyFont="1" applyFill="1" applyBorder="1" applyAlignment="1" applyProtection="1">
      <alignment horizontal="right" vertical="center" wrapText="1"/>
      <protection locked="0"/>
    </xf>
    <xf numFmtId="10" fontId="10" fillId="0" borderId="2" xfId="35" applyNumberFormat="1" applyFont="1" applyFill="1" applyBorder="1" applyAlignment="1" applyProtection="1">
      <alignment horizontal="right" vertical="center" wrapText="1"/>
      <protection locked="0"/>
    </xf>
    <xf numFmtId="179" fontId="8" fillId="4" borderId="2" xfId="35" applyNumberFormat="1" applyFont="1" applyFill="1" applyBorder="1" applyAlignment="1">
      <alignment horizontal="center" vertical="center" wrapText="1"/>
    </xf>
    <xf numFmtId="180" fontId="8" fillId="4" borderId="2" xfId="35" applyNumberFormat="1" applyFont="1" applyFill="1" applyBorder="1" applyAlignment="1">
      <alignment horizontal="center" vertical="center" wrapText="1"/>
    </xf>
    <xf numFmtId="165" fontId="18" fillId="0" borderId="17" xfId="0" applyNumberFormat="1" applyFont="1" applyFill="1" applyBorder="1" applyAlignment="1" applyProtection="1">
      <alignment vertical="center" wrapText="1"/>
      <protection locked="0"/>
    </xf>
    <xf numFmtId="164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>
      <alignment vertical="center" wrapText="1"/>
    </xf>
    <xf numFmtId="164" fontId="10" fillId="0" borderId="15" xfId="0" applyNumberFormat="1" applyFont="1" applyFill="1" applyBorder="1" applyAlignment="1" applyProtection="1">
      <alignment vertical="center" wrapText="1"/>
      <protection locked="0"/>
    </xf>
    <xf numFmtId="4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71" fontId="8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2" xfId="0" applyNumberFormat="1" applyFont="1" applyBorder="1" applyAlignment="1" applyProtection="1">
      <alignment horizontal="right" vertical="center" wrapText="1"/>
      <protection locked="0"/>
    </xf>
    <xf numFmtId="173" fontId="8" fillId="0" borderId="2" xfId="37" applyNumberFormat="1" applyFont="1" applyFill="1" applyBorder="1" applyAlignment="1" applyProtection="1">
      <alignment horizontal="right" vertical="center" wrapText="1"/>
      <protection locked="0"/>
    </xf>
    <xf numFmtId="173" fontId="8" fillId="0" borderId="2" xfId="0" applyNumberFormat="1" applyFont="1" applyFill="1" applyBorder="1" applyAlignment="1" applyProtection="1">
      <alignment horizontal="right" vertical="center" wrapText="1"/>
      <protection locked="0"/>
    </xf>
    <xf numFmtId="172" fontId="8" fillId="0" borderId="2" xfId="0" applyNumberFormat="1" applyFont="1" applyFill="1" applyBorder="1" applyAlignment="1" applyProtection="1">
      <alignment horizontal="right" vertical="center" wrapText="1"/>
      <protection locked="0"/>
    </xf>
    <xf numFmtId="173" fontId="10" fillId="4" borderId="2" xfId="0" applyNumberFormat="1" applyFont="1" applyFill="1" applyBorder="1" applyAlignment="1" applyProtection="1">
      <alignment horizontal="right" vertical="center" wrapText="1"/>
      <protection locked="0"/>
    </xf>
    <xf numFmtId="173" fontId="20" fillId="4" borderId="2" xfId="0" applyNumberFormat="1" applyFont="1" applyFill="1" applyBorder="1" applyAlignment="1">
      <alignment vertical="center" wrapText="1"/>
    </xf>
    <xf numFmtId="173" fontId="8" fillId="0" borderId="2" xfId="0" applyNumberFormat="1" applyFont="1" applyBorder="1" applyAlignment="1" applyProtection="1">
      <alignment horizontal="right" vertical="center" wrapText="1"/>
      <protection locked="0"/>
    </xf>
    <xf numFmtId="43" fontId="31" fillId="0" borderId="0" xfId="37" applyFont="1" applyAlignment="1">
      <alignment horizontal="left" vertical="top"/>
    </xf>
    <xf numFmtId="181" fontId="31" fillId="0" borderId="0" xfId="39" applyNumberFormat="1" applyAlignment="1">
      <alignment horizontal="left" vertical="top"/>
      <protection/>
    </xf>
    <xf numFmtId="173" fontId="8" fillId="3" borderId="2" xfId="37" applyNumberFormat="1" applyFont="1" applyFill="1" applyBorder="1" applyAlignment="1" applyProtection="1">
      <alignment horizontal="right" vertical="center" wrapText="1"/>
      <protection locked="0"/>
    </xf>
    <xf numFmtId="49" fontId="36" fillId="10" borderId="2" xfId="39" applyNumberFormat="1" applyFont="1" applyFill="1" applyBorder="1" applyAlignment="1" applyProtection="1">
      <alignment horizontal="center" vertical="center" wrapText="1"/>
      <protection locked="0"/>
    </xf>
    <xf numFmtId="0" fontId="36" fillId="10" borderId="2" xfId="39" applyFont="1" applyFill="1" applyBorder="1" applyAlignment="1">
      <alignment horizontal="center" vertical="center" wrapText="1"/>
      <protection/>
    </xf>
    <xf numFmtId="49" fontId="36" fillId="10" borderId="2" xfId="39" applyNumberFormat="1" applyFont="1" applyFill="1" applyBorder="1" applyAlignment="1">
      <alignment horizontal="center" vertical="center" wrapText="1"/>
      <protection/>
    </xf>
    <xf numFmtId="174" fontId="25" fillId="0" borderId="0" xfId="37" applyNumberFormat="1" applyFont="1" applyFill="1" applyBorder="1" applyAlignment="1">
      <alignment vertical="center" wrapText="1"/>
    </xf>
    <xf numFmtId="0" fontId="25" fillId="0" borderId="0" xfId="37" applyNumberFormat="1" applyFont="1" applyFill="1" applyBorder="1" applyAlignment="1">
      <alignment vertical="center" wrapText="1"/>
    </xf>
    <xf numFmtId="174" fontId="24" fillId="0" borderId="0" xfId="0" applyNumberFormat="1" applyFont="1" applyFill="1" applyBorder="1"/>
    <xf numFmtId="174" fontId="23" fillId="0" borderId="0" xfId="0" applyNumberFormat="1" applyFont="1" applyFill="1" applyBorder="1" applyAlignment="1">
      <alignment vertical="center" wrapText="1"/>
    </xf>
    <xf numFmtId="182" fontId="25" fillId="0" borderId="0" xfId="37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horizontal="center" vertical="center" wrapText="1"/>
    </xf>
    <xf numFmtId="173" fontId="23" fillId="0" borderId="4" xfId="0" applyNumberFormat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173" fontId="22" fillId="0" borderId="6" xfId="0" applyNumberFormat="1" applyFont="1" applyFill="1" applyBorder="1" applyAlignment="1">
      <alignment horizontal="center" vertical="center" wrapText="1"/>
    </xf>
    <xf numFmtId="173" fontId="23" fillId="0" borderId="0" xfId="0" applyNumberFormat="1" applyFont="1" applyFill="1" applyBorder="1" applyAlignment="1">
      <alignment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177" fontId="25" fillId="0" borderId="0" xfId="37" applyNumberFormat="1" applyFont="1" applyFill="1" applyBorder="1" applyAlignment="1">
      <alignment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vertical="center"/>
    </xf>
    <xf numFmtId="43" fontId="25" fillId="0" borderId="0" xfId="37" applyFont="1" applyFill="1" applyBorder="1" applyAlignment="1">
      <alignment horizontal="right" vertical="center" wrapText="1"/>
    </xf>
    <xf numFmtId="43" fontId="25" fillId="0" borderId="0" xfId="37" applyFont="1" applyBorder="1" applyAlignment="1">
      <alignment horizontal="right" vertical="center" wrapText="1"/>
    </xf>
    <xf numFmtId="43" fontId="25" fillId="0" borderId="19" xfId="37" applyFont="1" applyFill="1" applyBorder="1" applyAlignment="1">
      <alignment vertical="center" wrapText="1"/>
    </xf>
    <xf numFmtId="43" fontId="22" fillId="0" borderId="19" xfId="37" applyFont="1" applyFill="1" applyBorder="1" applyAlignment="1">
      <alignment vertical="center" wrapText="1"/>
    </xf>
    <xf numFmtId="43" fontId="22" fillId="0" borderId="20" xfId="37" applyFont="1" applyFill="1" applyBorder="1" applyAlignment="1">
      <alignment vertical="center" wrapText="1"/>
    </xf>
    <xf numFmtId="43" fontId="25" fillId="0" borderId="19" xfId="37" applyFont="1" applyBorder="1" applyAlignment="1">
      <alignment vertical="center" wrapText="1"/>
    </xf>
    <xf numFmtId="43" fontId="22" fillId="0" borderId="19" xfId="37" applyFont="1" applyBorder="1" applyAlignment="1">
      <alignment vertical="center" wrapText="1"/>
    </xf>
    <xf numFmtId="43" fontId="23" fillId="0" borderId="19" xfId="37" applyFont="1" applyBorder="1" applyAlignment="1">
      <alignment vertical="center" wrapText="1"/>
    </xf>
    <xf numFmtId="43" fontId="22" fillId="0" borderId="20" xfId="37" applyFont="1" applyBorder="1" applyAlignment="1">
      <alignment vertical="center" wrapText="1"/>
    </xf>
    <xf numFmtId="43" fontId="0" fillId="0" borderId="21" xfId="37" applyFont="1" applyBorder="1" applyAlignment="1">
      <alignment vertical="center"/>
    </xf>
    <xf numFmtId="43" fontId="0" fillId="0" borderId="19" xfId="37" applyFont="1" applyBorder="1" applyAlignment="1">
      <alignment vertical="center"/>
    </xf>
    <xf numFmtId="43" fontId="0" fillId="0" borderId="20" xfId="37" applyFont="1" applyBorder="1" applyAlignment="1">
      <alignment vertical="center"/>
    </xf>
    <xf numFmtId="43" fontId="22" fillId="0" borderId="22" xfId="37" applyFont="1" applyBorder="1" applyAlignment="1">
      <alignment horizontal="center" vertical="center" wrapText="1"/>
    </xf>
    <xf numFmtId="43" fontId="22" fillId="0" borderId="23" xfId="37" applyFont="1" applyBorder="1" applyAlignment="1">
      <alignment horizontal="center" vertical="center" wrapText="1"/>
    </xf>
    <xf numFmtId="43" fontId="22" fillId="0" borderId="22" xfId="37" applyFont="1" applyFill="1" applyBorder="1" applyAlignment="1">
      <alignment horizontal="center" vertical="center" wrapText="1"/>
    </xf>
    <xf numFmtId="43" fontId="22" fillId="0" borderId="23" xfId="37" applyFont="1" applyFill="1" applyBorder="1" applyAlignment="1">
      <alignment horizontal="center" vertical="center" wrapText="1"/>
    </xf>
    <xf numFmtId="43" fontId="23" fillId="0" borderId="19" xfId="37" applyFont="1" applyFill="1" applyBorder="1" applyAlignment="1">
      <alignment vertical="center" wrapText="1"/>
    </xf>
    <xf numFmtId="43" fontId="0" fillId="0" borderId="9" xfId="37" applyFont="1" applyBorder="1" applyAlignment="1">
      <alignment vertical="center"/>
    </xf>
    <xf numFmtId="43" fontId="0" fillId="0" borderId="0" xfId="37" applyFont="1" applyBorder="1" applyAlignment="1">
      <alignment vertical="center"/>
    </xf>
    <xf numFmtId="43" fontId="0" fillId="0" borderId="11" xfId="37" applyFont="1" applyBorder="1" applyAlignment="1">
      <alignment vertical="center"/>
    </xf>
    <xf numFmtId="43" fontId="22" fillId="0" borderId="4" xfId="37" applyFont="1" applyBorder="1" applyAlignment="1">
      <alignment horizontal="center" vertical="center" wrapText="1"/>
    </xf>
    <xf numFmtId="43" fontId="22" fillId="0" borderId="6" xfId="37" applyFont="1" applyBorder="1" applyAlignment="1">
      <alignment horizontal="center" vertical="center" wrapText="1"/>
    </xf>
    <xf numFmtId="43" fontId="23" fillId="0" borderId="0" xfId="37" applyFont="1" applyBorder="1" applyAlignment="1">
      <alignment horizontal="center" vertical="center" wrapText="1"/>
    </xf>
    <xf numFmtId="43" fontId="22" fillId="0" borderId="0" xfId="37" applyFont="1" applyBorder="1" applyAlignment="1">
      <alignment horizontal="right" vertical="center" wrapText="1"/>
    </xf>
    <xf numFmtId="43" fontId="23" fillId="0" borderId="11" xfId="37" applyFont="1" applyBorder="1" applyAlignment="1">
      <alignment horizontal="right" vertical="center" wrapText="1"/>
    </xf>
    <xf numFmtId="43" fontId="22" fillId="0" borderId="4" xfId="37" applyFont="1" applyFill="1" applyBorder="1" applyAlignment="1">
      <alignment horizontal="center" vertical="center" wrapText="1"/>
    </xf>
    <xf numFmtId="43" fontId="22" fillId="0" borderId="6" xfId="37" applyFont="1" applyFill="1" applyBorder="1" applyAlignment="1">
      <alignment horizontal="center" vertical="center" wrapText="1"/>
    </xf>
    <xf numFmtId="43" fontId="23" fillId="0" borderId="0" xfId="37" applyFont="1" applyFill="1" applyBorder="1" applyAlignment="1">
      <alignment horizontal="center" vertical="center" wrapText="1"/>
    </xf>
    <xf numFmtId="43" fontId="22" fillId="0" borderId="0" xfId="37" applyFont="1" applyFill="1" applyBorder="1" applyAlignment="1">
      <alignment horizontal="right" vertical="center" wrapText="1"/>
    </xf>
    <xf numFmtId="43" fontId="23" fillId="0" borderId="11" xfId="37" applyFont="1" applyFill="1" applyBorder="1" applyAlignment="1">
      <alignment horizontal="right" vertical="center" wrapText="1"/>
    </xf>
    <xf numFmtId="0" fontId="22" fillId="0" borderId="3" xfId="0" applyFont="1" applyFill="1" applyBorder="1" applyAlignment="1">
      <alignment horizontal="center" vertical="center"/>
    </xf>
    <xf numFmtId="0" fontId="24" fillId="0" borderId="0" xfId="0" applyFont="1" applyFill="1" applyBorder="1"/>
    <xf numFmtId="183" fontId="25" fillId="0" borderId="0" xfId="37" applyNumberFormat="1" applyFont="1" applyFill="1" applyBorder="1" applyAlignment="1">
      <alignment vertical="center" wrapText="1"/>
    </xf>
    <xf numFmtId="171" fontId="8" fillId="3" borderId="2" xfId="37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 vertical="center"/>
    </xf>
    <xf numFmtId="0" fontId="24" fillId="0" borderId="0" xfId="0" applyFont="1" applyFill="1" applyAlignment="1">
      <alignment vertical="center"/>
    </xf>
    <xf numFmtId="43" fontId="0" fillId="0" borderId="0" xfId="37" applyFont="1" applyFill="1" applyAlignment="1">
      <alignment vertical="center"/>
    </xf>
    <xf numFmtId="0" fontId="0" fillId="0" borderId="0" xfId="0" applyFill="1"/>
    <xf numFmtId="49" fontId="25" fillId="0" borderId="0" xfId="0" applyNumberFormat="1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right" vertical="center" wrapText="1"/>
    </xf>
    <xf numFmtId="173" fontId="23" fillId="0" borderId="20" xfId="0" applyNumberFormat="1" applyFont="1" applyFill="1" applyBorder="1" applyAlignment="1">
      <alignment vertical="center" wrapText="1"/>
    </xf>
    <xf numFmtId="9" fontId="0" fillId="0" borderId="0" xfId="0" applyNumberFormat="1"/>
    <xf numFmtId="4" fontId="25" fillId="0" borderId="0" xfId="37" applyNumberFormat="1" applyFont="1" applyFill="1" applyBorder="1" applyAlignment="1">
      <alignment vertical="center" wrapText="1"/>
    </xf>
    <xf numFmtId="0" fontId="25" fillId="0" borderId="7" xfId="0" applyNumberFormat="1" applyFont="1" applyFill="1" applyBorder="1" applyAlignment="1">
      <alignment horizontal="center" vertical="center" wrapText="1"/>
    </xf>
    <xf numFmtId="184" fontId="10" fillId="4" borderId="2" xfId="35" applyNumberFormat="1" applyFont="1" applyFill="1" applyBorder="1" applyAlignment="1">
      <alignment horizontal="center" vertical="center" wrapText="1"/>
    </xf>
    <xf numFmtId="169" fontId="10" fillId="4" borderId="2" xfId="35" applyNumberFormat="1" applyFont="1" applyFill="1" applyBorder="1" applyAlignment="1">
      <alignment horizontal="center" vertical="center" wrapText="1"/>
    </xf>
    <xf numFmtId="0" fontId="46" fillId="0" borderId="0" xfId="0" applyFont="1"/>
    <xf numFmtId="0" fontId="47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right" vertical="center"/>
    </xf>
    <xf numFmtId="0" fontId="48" fillId="0" borderId="0" xfId="0" applyFont="1" applyFill="1" applyBorder="1" applyAlignment="1">
      <alignment vertical="center"/>
    </xf>
    <xf numFmtId="4" fontId="10" fillId="8" borderId="2" xfId="0" applyNumberFormat="1" applyFont="1" applyFill="1" applyBorder="1" applyAlignment="1" applyProtection="1">
      <alignment horizontal="center" vertical="center" wrapText="1"/>
      <protection locked="0"/>
    </xf>
    <xf numFmtId="4" fontId="10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39" applyFont="1" applyAlignment="1">
      <alignment horizontal="left" vertical="center" wrapText="1"/>
      <protection/>
    </xf>
    <xf numFmtId="164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0" xfId="0" applyNumberFormat="1" applyFont="1" applyFill="1" applyAlignment="1" applyProtection="1">
      <alignment horizontal="center" vertical="center" wrapText="1"/>
      <protection locked="0"/>
    </xf>
    <xf numFmtId="164" fontId="10" fillId="8" borderId="2" xfId="0" applyNumberFormat="1" applyFont="1" applyFill="1" applyBorder="1" applyAlignment="1" applyProtection="1">
      <alignment horizontal="center" vertical="center" wrapText="1"/>
      <protection locked="0"/>
    </xf>
    <xf numFmtId="165" fontId="10" fillId="8" borderId="2" xfId="0" applyNumberFormat="1" applyFont="1" applyFill="1" applyBorder="1" applyAlignment="1" applyProtection="1">
      <alignment horizontal="center" vertical="center" wrapText="1"/>
      <protection locked="0"/>
    </xf>
    <xf numFmtId="4" fontId="10" fillId="8" borderId="2" xfId="0" applyNumberFormat="1" applyFont="1" applyFill="1" applyBorder="1" applyAlignment="1" applyProtection="1">
      <alignment horizontal="center" vertical="center" wrapText="1"/>
      <protection locked="0"/>
    </xf>
    <xf numFmtId="165" fontId="10" fillId="12" borderId="2" xfId="0" applyNumberFormat="1" applyFont="1" applyFill="1" applyBorder="1" applyAlignment="1" applyProtection="1">
      <alignment horizontal="center" vertical="center" wrapText="1"/>
      <protection locked="0"/>
    </xf>
    <xf numFmtId="4" fontId="10" fillId="7" borderId="2" xfId="0" applyNumberFormat="1" applyFont="1" applyFill="1" applyBorder="1" applyAlignment="1" applyProtection="1">
      <alignment horizontal="center" vertical="center" wrapText="1"/>
      <protection locked="0"/>
    </xf>
    <xf numFmtId="4" fontId="8" fillId="5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5" borderId="13" xfId="0" applyNumberFormat="1" applyFont="1" applyFill="1" applyBorder="1" applyAlignment="1" applyProtection="1">
      <alignment horizontal="center" vertical="center" wrapText="1"/>
      <protection locked="0"/>
    </xf>
    <xf numFmtId="165" fontId="10" fillId="5" borderId="0" xfId="0" applyNumberFormat="1" applyFont="1" applyFill="1" applyBorder="1" applyAlignment="1" applyProtection="1">
      <alignment horizontal="center" vertical="center" wrapText="1"/>
      <protection locked="0"/>
    </xf>
    <xf numFmtId="165" fontId="10" fillId="5" borderId="13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0" xfId="0" applyNumberFormat="1" applyFont="1" applyFill="1" applyAlignment="1" applyProtection="1">
      <alignment horizontal="center" vertical="center" wrapText="1"/>
      <protection locked="0"/>
    </xf>
    <xf numFmtId="164" fontId="9" fillId="2" borderId="18" xfId="0" applyNumberFormat="1" applyFont="1" applyFill="1" applyBorder="1" applyAlignment="1" applyProtection="1">
      <alignment horizontal="right" vertical="center" wrapText="1"/>
      <protection locked="0"/>
    </xf>
    <xf numFmtId="164" fontId="9" fillId="2" borderId="0" xfId="0" applyNumberFormat="1" applyFont="1" applyFill="1" applyBorder="1" applyAlignment="1" applyProtection="1">
      <alignment horizontal="right" vertical="center" wrapText="1"/>
      <protection locked="0"/>
    </xf>
    <xf numFmtId="165" fontId="18" fillId="0" borderId="17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24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12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18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7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10" xfId="38" applyFont="1" applyBorder="1" applyAlignment="1">
      <alignment horizontal="center" vertical="center"/>
    </xf>
    <xf numFmtId="0" fontId="27" fillId="0" borderId="11" xfId="38" applyFont="1" applyBorder="1" applyAlignment="1">
      <alignment horizontal="center" vertical="center"/>
    </xf>
    <xf numFmtId="0" fontId="27" fillId="0" borderId="20" xfId="38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/>
    </xf>
    <xf numFmtId="4" fontId="15" fillId="6" borderId="2" xfId="39" applyNumberFormat="1" applyFont="1" applyFill="1" applyBorder="1" applyAlignment="1">
      <alignment horizontal="center" vertical="center" wrapText="1"/>
      <protection/>
    </xf>
    <xf numFmtId="0" fontId="32" fillId="0" borderId="2" xfId="39" applyFont="1" applyFill="1" applyBorder="1" applyAlignment="1">
      <alignment horizontal="center" vertical="center" wrapText="1"/>
      <protection/>
    </xf>
    <xf numFmtId="44" fontId="15" fillId="0" borderId="2" xfId="40" applyFont="1" applyFill="1" applyBorder="1" applyAlignment="1" applyProtection="1">
      <alignment horizontal="center" vertical="center" wrapText="1"/>
      <protection locked="0"/>
    </xf>
    <xf numFmtId="49" fontId="15" fillId="0" borderId="2" xfId="39" applyNumberFormat="1" applyFont="1" applyFill="1" applyBorder="1" applyAlignment="1">
      <alignment horizontal="center" vertical="center" wrapText="1"/>
      <protection/>
    </xf>
    <xf numFmtId="0" fontId="8" fillId="0" borderId="2" xfId="39" applyFont="1" applyBorder="1" applyAlignment="1">
      <alignment horizontal="left" vertical="center"/>
      <protection/>
    </xf>
    <xf numFmtId="0" fontId="32" fillId="0" borderId="2" xfId="39" applyFont="1" applyFill="1" applyBorder="1" applyAlignment="1">
      <alignment horizontal="center" vertical="center"/>
      <protection/>
    </xf>
    <xf numFmtId="49" fontId="15" fillId="6" borderId="2" xfId="39" applyNumberFormat="1" applyFont="1" applyFill="1" applyBorder="1" applyAlignment="1">
      <alignment horizontal="center" vertical="center" wrapText="1"/>
      <protection/>
    </xf>
    <xf numFmtId="178" fontId="33" fillId="13" borderId="2" xfId="39" applyNumberFormat="1" applyFont="1" applyFill="1" applyBorder="1" applyAlignment="1">
      <alignment horizontal="center" vertical="center"/>
      <protection/>
    </xf>
    <xf numFmtId="44" fontId="35" fillId="10" borderId="2" xfId="39" applyNumberFormat="1" applyFont="1" applyFill="1" applyBorder="1" applyAlignment="1">
      <alignment horizontal="center" vertical="center"/>
      <protection/>
    </xf>
    <xf numFmtId="0" fontId="37" fillId="14" borderId="2" xfId="41" applyFont="1" applyFill="1" applyBorder="1" applyAlignment="1">
      <alignment horizontal="center" vertical="center"/>
      <protection/>
    </xf>
    <xf numFmtId="49" fontId="37" fillId="14" borderId="2" xfId="41" applyNumberFormat="1" applyFont="1" applyFill="1" applyBorder="1" applyAlignment="1">
      <alignment horizontal="center" vertical="center"/>
      <protection/>
    </xf>
    <xf numFmtId="0" fontId="35" fillId="10" borderId="2" xfId="39" applyFont="1" applyFill="1" applyBorder="1" applyAlignment="1">
      <alignment horizontal="center" vertical="center"/>
      <protection/>
    </xf>
    <xf numFmtId="174" fontId="15" fillId="6" borderId="2" xfId="39" applyNumberFormat="1" applyFont="1" applyFill="1" applyBorder="1" applyAlignment="1" applyProtection="1">
      <alignment horizontal="center" vertical="center" wrapText="1"/>
      <protection locked="0"/>
    </xf>
    <xf numFmtId="4" fontId="34" fillId="10" borderId="2" xfId="39" applyNumberFormat="1" applyFont="1" applyFill="1" applyBorder="1" applyAlignment="1">
      <alignment horizontal="center" vertical="center"/>
      <protection/>
    </xf>
    <xf numFmtId="178" fontId="33" fillId="13" borderId="12" xfId="39" applyNumberFormat="1" applyFont="1" applyFill="1" applyBorder="1" applyAlignment="1">
      <alignment horizontal="center" vertical="center"/>
      <protection/>
    </xf>
    <xf numFmtId="178" fontId="33" fillId="13" borderId="13" xfId="39" applyNumberFormat="1" applyFont="1" applyFill="1" applyBorder="1" applyAlignment="1">
      <alignment horizontal="center" vertical="center"/>
      <protection/>
    </xf>
    <xf numFmtId="49" fontId="36" fillId="10" borderId="2" xfId="39" applyNumberFormat="1" applyFont="1" applyFill="1" applyBorder="1" applyAlignment="1" applyProtection="1">
      <alignment horizontal="center" vertical="center" wrapText="1"/>
      <protection locked="0"/>
    </xf>
    <xf numFmtId="0" fontId="36" fillId="10" borderId="2" xfId="39" applyFont="1" applyFill="1" applyBorder="1" applyAlignment="1">
      <alignment horizontal="center" vertical="center" wrapText="1"/>
      <protection/>
    </xf>
    <xf numFmtId="0" fontId="32" fillId="0" borderId="2" xfId="39" applyFont="1" applyBorder="1" applyAlignment="1">
      <alignment horizontal="center" vertical="center"/>
      <protection/>
    </xf>
    <xf numFmtId="0" fontId="1" fillId="0" borderId="26" xfId="39" applyFont="1" applyBorder="1" applyAlignment="1">
      <alignment horizontal="left" vertical="center" wrapText="1"/>
      <protection/>
    </xf>
    <xf numFmtId="0" fontId="1" fillId="0" borderId="24" xfId="39" applyFont="1" applyBorder="1" applyAlignment="1">
      <alignment horizontal="left" vertical="center" wrapText="1"/>
      <protection/>
    </xf>
    <xf numFmtId="0" fontId="1" fillId="0" borderId="12" xfId="39" applyFont="1" applyBorder="1" applyAlignment="1">
      <alignment horizontal="left" vertical="center" wrapText="1"/>
      <protection/>
    </xf>
    <xf numFmtId="0" fontId="39" fillId="0" borderId="17" xfId="39" applyFont="1" applyBorder="1" applyAlignment="1">
      <alignment horizontal="right" vertical="center" wrapText="1"/>
      <protection/>
    </xf>
    <xf numFmtId="0" fontId="39" fillId="0" borderId="24" xfId="39" applyFont="1" applyBorder="1" applyAlignment="1">
      <alignment horizontal="right" vertical="center" wrapText="1"/>
      <protection/>
    </xf>
    <xf numFmtId="0" fontId="39" fillId="0" borderId="27" xfId="39" applyFont="1" applyBorder="1" applyAlignment="1">
      <alignment horizontal="right" vertical="center" wrapText="1"/>
      <protection/>
    </xf>
    <xf numFmtId="0" fontId="1" fillId="0" borderId="28" xfId="39" applyFont="1" applyBorder="1" applyAlignment="1">
      <alignment horizontal="left" vertical="center" wrapText="1"/>
      <protection/>
    </xf>
    <xf numFmtId="0" fontId="1" fillId="0" borderId="16" xfId="39" applyFont="1" applyBorder="1" applyAlignment="1">
      <alignment horizontal="left" vertical="center" wrapText="1"/>
      <protection/>
    </xf>
    <xf numFmtId="0" fontId="1" fillId="0" borderId="14" xfId="39" applyFont="1" applyBorder="1" applyAlignment="1">
      <alignment horizontal="left" vertical="center" wrapText="1"/>
      <protection/>
    </xf>
    <xf numFmtId="0" fontId="31" fillId="0" borderId="0" xfId="39" applyAlignment="1">
      <alignment horizontal="center" vertical="top"/>
      <protection/>
    </xf>
    <xf numFmtId="0" fontId="39" fillId="0" borderId="15" xfId="39" applyFont="1" applyBorder="1" applyAlignment="1">
      <alignment horizontal="right" vertical="center" wrapText="1"/>
      <protection/>
    </xf>
    <xf numFmtId="0" fontId="39" fillId="0" borderId="16" xfId="39" applyFont="1" applyBorder="1" applyAlignment="1">
      <alignment horizontal="right" vertical="center" wrapText="1"/>
      <protection/>
    </xf>
    <xf numFmtId="0" fontId="38" fillId="6" borderId="17" xfId="39" applyFont="1" applyFill="1" applyBorder="1" applyAlignment="1">
      <alignment horizontal="center" vertical="center" wrapText="1"/>
      <protection/>
    </xf>
    <xf numFmtId="0" fontId="38" fillId="6" borderId="24" xfId="39" applyFont="1" applyFill="1" applyBorder="1" applyAlignment="1">
      <alignment horizontal="center" vertical="center" wrapText="1"/>
      <protection/>
    </xf>
    <xf numFmtId="0" fontId="38" fillId="6" borderId="12" xfId="39" applyFont="1" applyFill="1" applyBorder="1" applyAlignment="1">
      <alignment horizontal="center" vertical="center" wrapText="1"/>
      <protection/>
    </xf>
    <xf numFmtId="0" fontId="38" fillId="6" borderId="18" xfId="39" applyFont="1" applyFill="1" applyBorder="1" applyAlignment="1">
      <alignment horizontal="center" vertical="center" wrapText="1"/>
      <protection/>
    </xf>
    <xf numFmtId="0" fontId="38" fillId="6" borderId="0" xfId="39" applyFont="1" applyFill="1" applyBorder="1" applyAlignment="1">
      <alignment horizontal="center" vertical="center" wrapText="1"/>
      <protection/>
    </xf>
    <xf numFmtId="0" fontId="38" fillId="6" borderId="13" xfId="39" applyFont="1" applyFill="1" applyBorder="1" applyAlignment="1">
      <alignment horizontal="center" vertical="center" wrapText="1"/>
      <protection/>
    </xf>
    <xf numFmtId="0" fontId="38" fillId="6" borderId="15" xfId="39" applyFont="1" applyFill="1" applyBorder="1" applyAlignment="1">
      <alignment horizontal="center" vertical="center" wrapText="1"/>
      <protection/>
    </xf>
    <xf numFmtId="0" fontId="38" fillId="6" borderId="16" xfId="39" applyFont="1" applyFill="1" applyBorder="1" applyAlignment="1">
      <alignment horizontal="center" vertical="center" wrapText="1"/>
      <protection/>
    </xf>
    <xf numFmtId="0" fontId="38" fillId="6" borderId="14" xfId="39" applyFont="1" applyFill="1" applyBorder="1" applyAlignment="1">
      <alignment horizontal="center" vertical="center" wrapText="1"/>
      <protection/>
    </xf>
    <xf numFmtId="0" fontId="38" fillId="0" borderId="17" xfId="39" applyFont="1" applyFill="1" applyBorder="1" applyAlignment="1">
      <alignment horizontal="center" vertical="center" wrapText="1"/>
      <protection/>
    </xf>
    <xf numFmtId="0" fontId="38" fillId="0" borderId="24" xfId="39" applyFont="1" applyFill="1" applyBorder="1" applyAlignment="1">
      <alignment horizontal="center" vertical="center" wrapText="1"/>
      <protection/>
    </xf>
    <xf numFmtId="0" fontId="38" fillId="0" borderId="12" xfId="39" applyFont="1" applyFill="1" applyBorder="1" applyAlignment="1">
      <alignment horizontal="center" vertical="center" wrapText="1"/>
      <protection/>
    </xf>
    <xf numFmtId="0" fontId="38" fillId="0" borderId="18" xfId="39" applyFont="1" applyFill="1" applyBorder="1" applyAlignment="1">
      <alignment horizontal="center" vertical="center" wrapText="1"/>
      <protection/>
    </xf>
    <xf numFmtId="0" fontId="38" fillId="0" borderId="0" xfId="39" applyFont="1" applyFill="1" applyBorder="1" applyAlignment="1">
      <alignment horizontal="center" vertical="center" wrapText="1"/>
      <protection/>
    </xf>
    <xf numFmtId="0" fontId="38" fillId="0" borderId="13" xfId="39" applyFont="1" applyFill="1" applyBorder="1" applyAlignment="1">
      <alignment horizontal="center" vertical="center" wrapText="1"/>
      <protection/>
    </xf>
    <xf numFmtId="0" fontId="38" fillId="0" borderId="15" xfId="39" applyFont="1" applyFill="1" applyBorder="1" applyAlignment="1">
      <alignment horizontal="center" vertical="center" wrapText="1"/>
      <protection/>
    </xf>
    <xf numFmtId="0" fontId="38" fillId="0" borderId="16" xfId="39" applyFont="1" applyFill="1" applyBorder="1" applyAlignment="1">
      <alignment horizontal="center" vertical="center" wrapText="1"/>
      <protection/>
    </xf>
    <xf numFmtId="0" fontId="38" fillId="0" borderId="14" xfId="39" applyFont="1" applyFill="1" applyBorder="1" applyAlignment="1">
      <alignment horizontal="center" vertical="center" wrapText="1"/>
      <protection/>
    </xf>
    <xf numFmtId="49" fontId="36" fillId="10" borderId="2" xfId="39" applyNumberFormat="1" applyFont="1" applyFill="1" applyBorder="1" applyAlignment="1">
      <alignment horizontal="center" vertical="center" wrapText="1"/>
      <protection/>
    </xf>
    <xf numFmtId="0" fontId="41" fillId="15" borderId="15" xfId="41" applyFont="1" applyFill="1" applyBorder="1" applyAlignment="1">
      <alignment horizontal="center" vertical="center"/>
      <protection/>
    </xf>
    <xf numFmtId="0" fontId="41" fillId="15" borderId="16" xfId="41" applyFont="1" applyFill="1" applyBorder="1" applyAlignment="1">
      <alignment horizontal="center" vertical="center"/>
      <protection/>
    </xf>
    <xf numFmtId="0" fontId="41" fillId="15" borderId="14" xfId="41" applyFont="1" applyFill="1" applyBorder="1" applyAlignment="1">
      <alignment horizontal="center" vertical="center"/>
      <protection/>
    </xf>
    <xf numFmtId="0" fontId="37" fillId="14" borderId="29" xfId="41" applyFont="1" applyFill="1" applyBorder="1" applyAlignment="1">
      <alignment horizontal="center" vertical="center"/>
      <protection/>
    </xf>
    <xf numFmtId="0" fontId="37" fillId="14" borderId="6" xfId="41" applyFont="1" applyFill="1" applyBorder="1" applyAlignment="1">
      <alignment horizontal="center" vertical="center"/>
      <protection/>
    </xf>
    <xf numFmtId="0" fontId="37" fillId="14" borderId="30" xfId="41" applyFont="1" applyFill="1" applyBorder="1" applyAlignment="1">
      <alignment horizontal="center" vertical="center"/>
      <protection/>
    </xf>
    <xf numFmtId="0" fontId="38" fillId="0" borderId="2" xfId="39" applyFont="1" applyFill="1" applyBorder="1" applyAlignment="1">
      <alignment horizontal="center" vertical="center"/>
      <protection/>
    </xf>
    <xf numFmtId="0" fontId="15" fillId="0" borderId="29" xfId="39" applyFont="1" applyBorder="1" applyAlignment="1">
      <alignment horizontal="left" vertical="center"/>
      <protection/>
    </xf>
    <xf numFmtId="0" fontId="15" fillId="0" borderId="6" xfId="39" applyFont="1" applyBorder="1" applyAlignment="1">
      <alignment horizontal="left" vertical="center"/>
      <protection/>
    </xf>
    <xf numFmtId="0" fontId="15" fillId="0" borderId="30" xfId="39" applyFont="1" applyBorder="1" applyAlignment="1">
      <alignment horizontal="left" vertical="center"/>
      <protection/>
    </xf>
    <xf numFmtId="17" fontId="15" fillId="0" borderId="29" xfId="39" applyNumberFormat="1" applyFont="1" applyBorder="1" applyAlignment="1">
      <alignment horizontal="left" vertical="center"/>
      <protection/>
    </xf>
    <xf numFmtId="0" fontId="40" fillId="0" borderId="18" xfId="39" applyFont="1" applyBorder="1" applyAlignment="1">
      <alignment horizontal="center"/>
      <protection/>
    </xf>
    <xf numFmtId="0" fontId="40" fillId="0" borderId="0" xfId="39" applyFont="1" applyBorder="1" applyAlignment="1">
      <alignment horizontal="center"/>
      <protection/>
    </xf>
    <xf numFmtId="0" fontId="40" fillId="0" borderId="13" xfId="39" applyFont="1" applyBorder="1" applyAlignment="1">
      <alignment horizontal="center"/>
      <protection/>
    </xf>
    <xf numFmtId="0" fontId="40" fillId="0" borderId="2" xfId="39" applyFont="1" applyBorder="1" applyAlignment="1">
      <alignment horizontal="center" vertical="center" wrapText="1"/>
      <protection/>
    </xf>
    <xf numFmtId="0" fontId="36" fillId="0" borderId="2" xfId="39" applyFont="1" applyBorder="1" applyAlignment="1">
      <alignment horizontal="left" vertical="center"/>
      <protection/>
    </xf>
    <xf numFmtId="0" fontId="40" fillId="6" borderId="0" xfId="39" applyFont="1" applyFill="1" applyAlignment="1">
      <alignment horizontal="center"/>
      <protection/>
    </xf>
    <xf numFmtId="0" fontId="42" fillId="0" borderId="0" xfId="39" applyFont="1" applyAlignment="1">
      <alignment horizontal="left" vertical="center" wrapText="1"/>
      <protection/>
    </xf>
    <xf numFmtId="0" fontId="36" fillId="0" borderId="0" xfId="39" applyFont="1" applyAlignment="1">
      <alignment horizontal="left" vertical="center" wrapText="1"/>
      <protection/>
    </xf>
    <xf numFmtId="0" fontId="40" fillId="0" borderId="0" xfId="39" applyFont="1" applyAlignment="1">
      <alignment horizontal="center"/>
      <protection/>
    </xf>
    <xf numFmtId="0" fontId="42" fillId="0" borderId="0" xfId="39" applyFont="1" applyAlignment="1">
      <alignment horizontal="left" wrapText="1"/>
      <protection/>
    </xf>
    <xf numFmtId="0" fontId="10" fillId="5" borderId="2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0" fillId="9" borderId="2" xfId="0" applyNumberFormat="1" applyFont="1" applyFill="1" applyBorder="1" applyAlignment="1" applyProtection="1">
      <alignment horizontal="center" vertical="center" wrapText="1"/>
      <protection locked="0"/>
    </xf>
    <xf numFmtId="165" fontId="10" fillId="9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6" borderId="0" xfId="0" applyFont="1" applyFill="1" applyBorder="1" applyAlignment="1">
      <alignment horizontal="left" vertical="center" wrapText="1"/>
    </xf>
    <xf numFmtId="4" fontId="10" fillId="9" borderId="2" xfId="0" applyNumberFormat="1" applyFont="1" applyFill="1" applyBorder="1" applyAlignment="1" applyProtection="1">
      <alignment horizontal="center" vertical="center" wrapText="1"/>
      <protection locked="0"/>
    </xf>
    <xf numFmtId="4" fontId="9" fillId="9" borderId="2" xfId="0" applyNumberFormat="1" applyFont="1" applyFill="1" applyBorder="1" applyAlignment="1" applyProtection="1">
      <alignment horizontal="center" vertical="center" wrapText="1"/>
      <protection locked="0"/>
    </xf>
  </cellXfs>
  <cellStyles count="2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_BuiltIn_Comma" xfId="20"/>
    <cellStyle name="Heading" xfId="21"/>
    <cellStyle name="Heading1" xfId="22"/>
    <cellStyle name="Normal 2" xfId="23"/>
    <cellStyle name="Normal 3" xfId="24"/>
    <cellStyle name="Normal 4" xfId="25"/>
    <cellStyle name="Normal 5" xfId="26"/>
    <cellStyle name="Normal 6" xfId="27"/>
    <cellStyle name="Result" xfId="28"/>
    <cellStyle name="Result2" xfId="29"/>
    <cellStyle name="Separador de milhares 2" xfId="30"/>
    <cellStyle name="Separador de milhares 3" xfId="31"/>
    <cellStyle name="Separador de milhares 4" xfId="32"/>
    <cellStyle name="Normal 7" xfId="33"/>
    <cellStyle name="Normal 7 2" xfId="34"/>
    <cellStyle name="Porcentagem" xfId="35"/>
    <cellStyle name="Normal 8" xfId="36"/>
    <cellStyle name="Vírgula" xfId="37"/>
    <cellStyle name="Título 1" xfId="38"/>
    <cellStyle name="Normal 9" xfId="39"/>
    <cellStyle name="Moeda 2" xfId="40"/>
    <cellStyle name="Normal 2 2" xfId="41"/>
    <cellStyle name="Porcentagem 2" xfId="42"/>
  </cellStyles>
  <dxfs count="490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352425</xdr:colOff>
      <xdr:row>2</xdr:row>
      <xdr:rowOff>133350</xdr:rowOff>
    </xdr:from>
    <xdr:ext cx="2428875" cy="866775"/>
    <xdr:pic>
      <xdr:nvPicPr>
        <xdr:cNvPr id="4" name="Imagem 3" descr="C:\Users\Acer\OneDrive\Imagens\Logo SEEL-GO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906625" y="600075"/>
          <a:ext cx="2428875" cy="8667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571500</xdr:colOff>
      <xdr:row>1</xdr:row>
      <xdr:rowOff>200025</xdr:rowOff>
    </xdr:from>
    <xdr:ext cx="2428875" cy="866775"/>
    <xdr:pic>
      <xdr:nvPicPr>
        <xdr:cNvPr id="2" name="Imagem 1" descr="C:\Users\Acer\OneDrive\Imagens\Logo SEEL-GO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934825" y="438150"/>
          <a:ext cx="2428875" cy="8667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</xdr:row>
      <xdr:rowOff>0</xdr:rowOff>
    </xdr:from>
    <xdr:ext cx="304800" cy="438150"/>
    <xdr:sp macro="" textlink="">
      <xdr:nvSpPr>
        <xdr:cNvPr id="2" name="AutoShape 2" descr="Resultado de imagem para fontana sa LOGO"/>
        <xdr:cNvSpPr>
          <a:spLocks noChangeAspect="1" noChangeArrowheads="1"/>
        </xdr:cNvSpPr>
      </xdr:nvSpPr>
      <xdr:spPr bwMode="auto">
        <a:xfrm>
          <a:off x="7391400" y="390525"/>
          <a:ext cx="3048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438150"/>
    <xdr:sp macro="" textlink="">
      <xdr:nvSpPr>
        <xdr:cNvPr id="3" name="AutoShape 3" descr="Resultado de imagem para fontana sa LOGO"/>
        <xdr:cNvSpPr>
          <a:spLocks noChangeAspect="1" noChangeArrowheads="1"/>
        </xdr:cNvSpPr>
      </xdr:nvSpPr>
      <xdr:spPr bwMode="auto">
        <a:xfrm>
          <a:off x="6705600" y="390525"/>
          <a:ext cx="3048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438150"/>
    <xdr:sp macro="" textlink="">
      <xdr:nvSpPr>
        <xdr:cNvPr id="4" name="AutoShape 4" descr="Resultado de imagem para fontana sa LOGO"/>
        <xdr:cNvSpPr>
          <a:spLocks noChangeAspect="1" noChangeArrowheads="1"/>
        </xdr:cNvSpPr>
      </xdr:nvSpPr>
      <xdr:spPr bwMode="auto">
        <a:xfrm>
          <a:off x="6705600" y="390525"/>
          <a:ext cx="3048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190500</xdr:colOff>
      <xdr:row>1</xdr:row>
      <xdr:rowOff>152400</xdr:rowOff>
    </xdr:from>
    <xdr:ext cx="2428875" cy="866775"/>
    <xdr:pic>
      <xdr:nvPicPr>
        <xdr:cNvPr id="8" name="Imagem 7" descr="C:\Users\Acer\OneDrive\Imagens\Logo SEEL-GO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24500" y="342900"/>
          <a:ext cx="2428875" cy="8667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133350</xdr:colOff>
      <xdr:row>1</xdr:row>
      <xdr:rowOff>38100</xdr:rowOff>
    </xdr:from>
    <xdr:ext cx="2428875" cy="866775"/>
    <xdr:pic>
      <xdr:nvPicPr>
        <xdr:cNvPr id="2" name="Imagem 1" descr="C:\Users\Acer\OneDrive\Imagens\Logo SEEL-GO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7200" y="200025"/>
          <a:ext cx="2428875" cy="8667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31</xdr:row>
      <xdr:rowOff>38100</xdr:rowOff>
    </xdr:from>
    <xdr:to>
      <xdr:col>4</xdr:col>
      <xdr:colOff>1514475</xdr:colOff>
      <xdr:row>31</xdr:row>
      <xdr:rowOff>523875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91" t="20426" r="3150" b="15374"/>
        <a:stretch>
          <a:fillRect/>
        </a:stretch>
      </xdr:blipFill>
      <xdr:spPr bwMode="auto">
        <a:xfrm>
          <a:off x="542925" y="6000750"/>
          <a:ext cx="41814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219075</xdr:colOff>
      <xdr:row>36</xdr:row>
      <xdr:rowOff>38100</xdr:rowOff>
    </xdr:from>
    <xdr:to>
      <xdr:col>5</xdr:col>
      <xdr:colOff>0</xdr:colOff>
      <xdr:row>40</xdr:row>
      <xdr:rowOff>257175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92" t="1992"/>
        <a:stretch>
          <a:fillRect/>
        </a:stretch>
      </xdr:blipFill>
      <xdr:spPr bwMode="auto">
        <a:xfrm>
          <a:off x="714375" y="7477125"/>
          <a:ext cx="49625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1</xdr:row>
      <xdr:rowOff>28575</xdr:rowOff>
    </xdr:from>
    <xdr:to>
      <xdr:col>4</xdr:col>
      <xdr:colOff>2419350</xdr:colOff>
      <xdr:row>6</xdr:row>
      <xdr:rowOff>123825</xdr:rowOff>
    </xdr:to>
    <xdr:pic>
      <xdr:nvPicPr>
        <xdr:cNvPr id="4" name="Imagem 3" descr="C:\Users\Acer\OneDrive\Imagens\Logo SEEL-GO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228975" y="190500"/>
          <a:ext cx="2400300" cy="1000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31</xdr:row>
      <xdr:rowOff>38100</xdr:rowOff>
    </xdr:from>
    <xdr:to>
      <xdr:col>4</xdr:col>
      <xdr:colOff>1514475</xdr:colOff>
      <xdr:row>31</xdr:row>
      <xdr:rowOff>523875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91" t="20426" r="3150" b="15374"/>
        <a:stretch>
          <a:fillRect/>
        </a:stretch>
      </xdr:blipFill>
      <xdr:spPr bwMode="auto">
        <a:xfrm>
          <a:off x="542925" y="6000750"/>
          <a:ext cx="41814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219075</xdr:colOff>
      <xdr:row>36</xdr:row>
      <xdr:rowOff>38100</xdr:rowOff>
    </xdr:from>
    <xdr:to>
      <xdr:col>5</xdr:col>
      <xdr:colOff>0</xdr:colOff>
      <xdr:row>40</xdr:row>
      <xdr:rowOff>257175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92" t="1992"/>
        <a:stretch>
          <a:fillRect/>
        </a:stretch>
      </xdr:blipFill>
      <xdr:spPr bwMode="auto">
        <a:xfrm>
          <a:off x="714375" y="7477125"/>
          <a:ext cx="49625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1</xdr:row>
      <xdr:rowOff>28575</xdr:rowOff>
    </xdr:from>
    <xdr:to>
      <xdr:col>4</xdr:col>
      <xdr:colOff>2419350</xdr:colOff>
      <xdr:row>6</xdr:row>
      <xdr:rowOff>123825</xdr:rowOff>
    </xdr:to>
    <xdr:pic>
      <xdr:nvPicPr>
        <xdr:cNvPr id="4" name="Imagem 3" descr="C:\Users\Acer\OneDrive\Imagens\Logo SEEL-GO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228975" y="190500"/>
          <a:ext cx="2400300" cy="1000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200025</xdr:colOff>
      <xdr:row>1</xdr:row>
      <xdr:rowOff>276225</xdr:rowOff>
    </xdr:from>
    <xdr:ext cx="2428875" cy="866775"/>
    <xdr:pic>
      <xdr:nvPicPr>
        <xdr:cNvPr id="3" name="Imagem 2" descr="C:\Users\Acer\OneDrive\Imagens\Logo SEEL-GO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82150" y="514350"/>
          <a:ext cx="2428875" cy="8667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IY99"/>
  <sheetViews>
    <sheetView tabSelected="1" view="pageBreakPreview" zoomScale="115" zoomScaleSheetLayoutView="115" workbookViewId="0" topLeftCell="A1">
      <selection activeCell="D7" sqref="D7"/>
    </sheetView>
  </sheetViews>
  <sheetFormatPr defaultColWidth="8.75390625" defaultRowHeight="14.25"/>
  <cols>
    <col min="1" max="1" width="4.625" style="4" customWidth="1"/>
    <col min="2" max="2" width="4.125" style="4" bestFit="1" customWidth="1"/>
    <col min="3" max="3" width="9.75390625" style="8" customWidth="1"/>
    <col min="4" max="4" width="61.625" style="9" bestFit="1" customWidth="1"/>
    <col min="5" max="5" width="29.00390625" style="16" customWidth="1"/>
    <col min="6" max="6" width="7.75390625" style="10" customWidth="1"/>
    <col min="7" max="7" width="8.00390625" style="10" customWidth="1"/>
    <col min="8" max="8" width="7.75390625" style="11" customWidth="1"/>
    <col min="9" max="9" width="8.75390625" style="11" customWidth="1"/>
    <col min="10" max="10" width="7.75390625" style="11" customWidth="1"/>
    <col min="11" max="11" width="9.00390625" style="11" customWidth="1"/>
    <col min="12" max="12" width="7.75390625" style="11" customWidth="1"/>
    <col min="13" max="13" width="8.00390625" style="11" customWidth="1"/>
    <col min="14" max="14" width="7.75390625" style="11" customWidth="1"/>
    <col min="15" max="15" width="9.375" style="11" customWidth="1"/>
    <col min="16" max="16" width="8.625" style="11" customWidth="1"/>
    <col min="17" max="17" width="7.25390625" style="11" customWidth="1"/>
    <col min="18" max="18" width="8.00390625" style="11" customWidth="1"/>
    <col min="19" max="23" width="9.25390625" style="11" hidden="1" customWidth="1"/>
    <col min="24" max="24" width="11.00390625" style="11" hidden="1" customWidth="1"/>
    <col min="25" max="26" width="9.25390625" style="11" hidden="1" customWidth="1"/>
    <col min="27" max="27" width="11.50390625" style="11" customWidth="1"/>
    <col min="28" max="28" width="7.625" style="27" customWidth="1"/>
    <col min="29" max="248" width="10.875" style="1" customWidth="1"/>
    <col min="249" max="259" width="11.125" style="3" customWidth="1"/>
    <col min="260" max="1026" width="11.125" style="4" customWidth="1"/>
    <col min="1027" max="16384" width="8.75390625" style="4" customWidth="1"/>
  </cols>
  <sheetData>
    <row r="1" spans="3:28" ht="18.75"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</row>
    <row r="2" spans="2:38" ht="18">
      <c r="B2" s="296" t="s">
        <v>16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8"/>
      <c r="AC2" s="25"/>
      <c r="AD2" s="25"/>
      <c r="AE2" s="25"/>
      <c r="AF2" s="25"/>
      <c r="AG2" s="25"/>
      <c r="AH2" s="25"/>
      <c r="AI2" s="25"/>
      <c r="AJ2" s="25"/>
      <c r="AK2" s="25"/>
      <c r="AL2" s="25"/>
    </row>
    <row r="3" spans="2:28" ht="18">
      <c r="B3" s="299" t="s">
        <v>91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1"/>
    </row>
    <row r="4" spans="2:28" ht="14.25">
      <c r="B4" s="294" t="s">
        <v>0</v>
      </c>
      <c r="C4" s="295"/>
      <c r="D4" s="97" t="s">
        <v>84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6"/>
      <c r="S4" s="6"/>
      <c r="T4" s="6"/>
      <c r="U4" s="6"/>
      <c r="V4" s="6"/>
      <c r="W4" s="6"/>
      <c r="X4" s="6"/>
      <c r="Y4" s="6"/>
      <c r="Z4" s="6"/>
      <c r="AA4" s="6"/>
      <c r="AB4" s="170"/>
    </row>
    <row r="5" spans="2:28" ht="14.25">
      <c r="B5" s="294" t="s">
        <v>1</v>
      </c>
      <c r="C5" s="295"/>
      <c r="D5" s="18" t="s">
        <v>37</v>
      </c>
      <c r="E5" s="15"/>
      <c r="F5" s="14"/>
      <c r="G5" s="14"/>
      <c r="H5" s="12"/>
      <c r="I5" s="12"/>
      <c r="J5" s="12"/>
      <c r="K5" s="12"/>
      <c r="L5" s="12"/>
      <c r="M5" s="12"/>
      <c r="N5" s="12"/>
      <c r="O5" s="12"/>
      <c r="P5" s="5"/>
      <c r="Q5" s="5"/>
      <c r="R5" s="6"/>
      <c r="S5" s="6"/>
      <c r="T5" s="6"/>
      <c r="U5" s="6"/>
      <c r="V5" s="6"/>
      <c r="W5" s="6"/>
      <c r="X5" s="6"/>
      <c r="Y5" s="6"/>
      <c r="Z5" s="6"/>
      <c r="AA5" s="6"/>
      <c r="AB5" s="170"/>
    </row>
    <row r="6" spans="2:28" ht="14.25">
      <c r="B6" s="294" t="s">
        <v>658</v>
      </c>
      <c r="C6" s="295"/>
      <c r="D6" s="51" t="s">
        <v>85</v>
      </c>
      <c r="E6" s="15"/>
      <c r="F6" s="14"/>
      <c r="G6" s="14"/>
      <c r="H6" s="12"/>
      <c r="I6" s="12"/>
      <c r="J6" s="12"/>
      <c r="K6" s="12"/>
      <c r="L6" s="12"/>
      <c r="M6" s="12"/>
      <c r="N6" s="12"/>
      <c r="O6" s="12"/>
      <c r="P6" s="5"/>
      <c r="Q6" s="5"/>
      <c r="R6" s="6"/>
      <c r="S6" s="6"/>
      <c r="T6" s="6"/>
      <c r="U6" s="6"/>
      <c r="V6" s="6"/>
      <c r="W6" s="6"/>
      <c r="X6" s="6"/>
      <c r="Y6" s="6"/>
      <c r="Z6" s="6"/>
      <c r="AA6" s="6"/>
      <c r="AB6" s="170"/>
    </row>
    <row r="7" spans="2:28" ht="14.25">
      <c r="B7" s="294" t="s">
        <v>81</v>
      </c>
      <c r="C7" s="295"/>
      <c r="D7" s="26" t="s">
        <v>659</v>
      </c>
      <c r="E7" s="15"/>
      <c r="F7" s="98"/>
      <c r="G7" s="14"/>
      <c r="H7" s="12"/>
      <c r="I7" s="12"/>
      <c r="J7" s="12"/>
      <c r="K7" s="12"/>
      <c r="L7" s="12"/>
      <c r="M7" s="12"/>
      <c r="N7" s="12"/>
      <c r="O7" s="12"/>
      <c r="P7" s="5"/>
      <c r="Q7" s="5"/>
      <c r="R7" s="6"/>
      <c r="S7" s="6"/>
      <c r="T7" s="6"/>
      <c r="U7" s="6"/>
      <c r="V7" s="6"/>
      <c r="W7" s="6"/>
      <c r="X7" s="6"/>
      <c r="Y7" s="6"/>
      <c r="Z7" s="6"/>
      <c r="AA7" s="6"/>
      <c r="AB7" s="170"/>
    </row>
    <row r="8" spans="2:28" ht="14.25">
      <c r="B8" s="171"/>
      <c r="C8" s="172"/>
      <c r="D8" s="173"/>
      <c r="E8" s="174"/>
      <c r="F8" s="175"/>
      <c r="G8" s="176"/>
      <c r="H8" s="177"/>
      <c r="I8" s="177"/>
      <c r="J8" s="177"/>
      <c r="K8" s="177"/>
      <c r="L8" s="177"/>
      <c r="M8" s="177"/>
      <c r="N8" s="177"/>
      <c r="O8" s="177"/>
      <c r="P8" s="178"/>
      <c r="Q8" s="178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80"/>
    </row>
    <row r="9" spans="2:28" ht="14.25">
      <c r="B9" s="284" t="s">
        <v>137</v>
      </c>
      <c r="C9" s="284" t="s">
        <v>3</v>
      </c>
      <c r="D9" s="285" t="s">
        <v>4</v>
      </c>
      <c r="E9" s="287" t="s">
        <v>55</v>
      </c>
      <c r="F9" s="285" t="s">
        <v>5</v>
      </c>
      <c r="G9" s="288" t="s">
        <v>661</v>
      </c>
      <c r="H9" s="288"/>
      <c r="I9" s="288"/>
      <c r="J9" s="288"/>
      <c r="K9" s="288"/>
      <c r="L9" s="288"/>
      <c r="M9" s="288"/>
      <c r="N9" s="288"/>
      <c r="O9" s="52" t="s">
        <v>52</v>
      </c>
      <c r="P9" s="288" t="s">
        <v>2</v>
      </c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</row>
    <row r="10" spans="2:28" ht="14.25">
      <c r="B10" s="284"/>
      <c r="C10" s="284"/>
      <c r="D10" s="285"/>
      <c r="E10" s="287"/>
      <c r="F10" s="285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</row>
    <row r="11" spans="2:28" ht="22.5">
      <c r="B11" s="284"/>
      <c r="C11" s="284"/>
      <c r="D11" s="285"/>
      <c r="E11" s="287"/>
      <c r="F11" s="285"/>
      <c r="G11" s="53" t="s">
        <v>28</v>
      </c>
      <c r="H11" s="56" t="s">
        <v>33</v>
      </c>
      <c r="I11" s="53" t="s">
        <v>70</v>
      </c>
      <c r="J11" s="56" t="s">
        <v>33</v>
      </c>
      <c r="K11" s="53" t="s">
        <v>182</v>
      </c>
      <c r="L11" s="56" t="s">
        <v>33</v>
      </c>
      <c r="M11" s="53" t="s">
        <v>29</v>
      </c>
      <c r="N11" s="56" t="s">
        <v>33</v>
      </c>
      <c r="O11" s="286" t="s">
        <v>8</v>
      </c>
      <c r="P11" s="54" t="s">
        <v>26</v>
      </c>
      <c r="Q11" s="54" t="s">
        <v>6</v>
      </c>
      <c r="R11" s="286" t="s">
        <v>32</v>
      </c>
      <c r="S11" s="285" t="s">
        <v>45</v>
      </c>
      <c r="T11" s="285"/>
      <c r="U11" s="285" t="s">
        <v>46</v>
      </c>
      <c r="V11" s="285"/>
      <c r="W11" s="285" t="s">
        <v>47</v>
      </c>
      <c r="X11" s="285"/>
      <c r="Y11" s="285" t="s">
        <v>48</v>
      </c>
      <c r="Z11" s="285"/>
      <c r="AA11" s="286" t="s">
        <v>53</v>
      </c>
      <c r="AB11" s="286" t="s">
        <v>66</v>
      </c>
    </row>
    <row r="12" spans="2:28" ht="22.5">
      <c r="B12" s="284"/>
      <c r="C12" s="284"/>
      <c r="D12" s="285"/>
      <c r="E12" s="287"/>
      <c r="F12" s="285"/>
      <c r="G12" s="53" t="s">
        <v>7</v>
      </c>
      <c r="H12" s="104">
        <v>7</v>
      </c>
      <c r="I12" s="53" t="s">
        <v>7</v>
      </c>
      <c r="J12" s="104">
        <v>6</v>
      </c>
      <c r="K12" s="53" t="s">
        <v>7</v>
      </c>
      <c r="L12" s="104">
        <v>15</v>
      </c>
      <c r="M12" s="53" t="s">
        <v>7</v>
      </c>
      <c r="N12" s="104">
        <v>4</v>
      </c>
      <c r="O12" s="286"/>
      <c r="P12" s="54" t="s">
        <v>49</v>
      </c>
      <c r="Q12" s="54" t="s">
        <v>49</v>
      </c>
      <c r="R12" s="286"/>
      <c r="S12" s="53" t="s">
        <v>31</v>
      </c>
      <c r="T12" s="53" t="s">
        <v>30</v>
      </c>
      <c r="U12" s="53" t="s">
        <v>31</v>
      </c>
      <c r="V12" s="53" t="s">
        <v>30</v>
      </c>
      <c r="W12" s="53" t="s">
        <v>31</v>
      </c>
      <c r="X12" s="53" t="s">
        <v>30</v>
      </c>
      <c r="Y12" s="53" t="s">
        <v>31</v>
      </c>
      <c r="Z12" s="53" t="s">
        <v>30</v>
      </c>
      <c r="AA12" s="286"/>
      <c r="AB12" s="286"/>
    </row>
    <row r="13" spans="2:259" s="95" customFormat="1" ht="15">
      <c r="B13" s="88">
        <v>1</v>
      </c>
      <c r="C13" s="88"/>
      <c r="D13" s="89" t="s">
        <v>9</v>
      </c>
      <c r="E13" s="90"/>
      <c r="F13" s="91"/>
      <c r="G13" s="35"/>
      <c r="H13" s="35"/>
      <c r="I13" s="35"/>
      <c r="J13" s="35"/>
      <c r="K13" s="35"/>
      <c r="L13" s="35"/>
      <c r="M13" s="35"/>
      <c r="N13" s="35"/>
      <c r="O13" s="35"/>
      <c r="P13" s="92"/>
      <c r="Q13" s="92"/>
      <c r="R13" s="35"/>
      <c r="S13" s="35"/>
      <c r="T13" s="35"/>
      <c r="U13" s="35"/>
      <c r="V13" s="35"/>
      <c r="W13" s="35"/>
      <c r="X13" s="35"/>
      <c r="Y13" s="35"/>
      <c r="Z13" s="35"/>
      <c r="AA13" s="35">
        <v>140927.93</v>
      </c>
      <c r="AB13" s="30">
        <v>0.0549</v>
      </c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  <c r="II13" s="93"/>
      <c r="IJ13" s="93"/>
      <c r="IK13" s="93"/>
      <c r="IL13" s="93"/>
      <c r="IM13" s="93"/>
      <c r="IN13" s="93"/>
      <c r="IO13" s="94"/>
      <c r="IP13" s="94"/>
      <c r="IQ13" s="94"/>
      <c r="IR13" s="94"/>
      <c r="IS13" s="94"/>
      <c r="IT13" s="94"/>
      <c r="IU13" s="94"/>
      <c r="IV13" s="94"/>
      <c r="IW13" s="94"/>
      <c r="IX13" s="94"/>
      <c r="IY13" s="94"/>
    </row>
    <row r="14" spans="2:248" ht="26.25" customHeight="1">
      <c r="B14" s="19" t="s">
        <v>138</v>
      </c>
      <c r="C14" s="64" t="s">
        <v>120</v>
      </c>
      <c r="D14" s="102" t="s">
        <v>449</v>
      </c>
      <c r="E14" s="20"/>
      <c r="F14" s="21" t="s">
        <v>21</v>
      </c>
      <c r="G14" s="194">
        <v>6</v>
      </c>
      <c r="H14" s="118">
        <v>42</v>
      </c>
      <c r="I14" s="194">
        <v>6</v>
      </c>
      <c r="J14" s="118">
        <v>36</v>
      </c>
      <c r="K14" s="194">
        <v>6</v>
      </c>
      <c r="L14" s="118">
        <v>90</v>
      </c>
      <c r="M14" s="194">
        <v>6</v>
      </c>
      <c r="N14" s="118">
        <v>24</v>
      </c>
      <c r="O14" s="118">
        <v>192</v>
      </c>
      <c r="P14" s="117">
        <v>1.6</v>
      </c>
      <c r="Q14" s="117">
        <v>23.83</v>
      </c>
      <c r="R14" s="105">
        <v>25.43</v>
      </c>
      <c r="S14" s="105">
        <v>152.58</v>
      </c>
      <c r="T14" s="105">
        <v>1068.06</v>
      </c>
      <c r="U14" s="105">
        <v>152.58</v>
      </c>
      <c r="V14" s="105">
        <v>915.48</v>
      </c>
      <c r="W14" s="105">
        <v>152.58</v>
      </c>
      <c r="X14" s="105">
        <v>2288.7</v>
      </c>
      <c r="Y14" s="105">
        <v>152.58</v>
      </c>
      <c r="Z14" s="105">
        <v>610.32</v>
      </c>
      <c r="AA14" s="105">
        <v>4882.56</v>
      </c>
      <c r="AB14" s="109"/>
      <c r="IN14" s="3"/>
    </row>
    <row r="15" spans="2:248" ht="14.25">
      <c r="B15" s="19" t="s">
        <v>139</v>
      </c>
      <c r="C15" s="65" t="s">
        <v>86</v>
      </c>
      <c r="D15" s="102" t="s">
        <v>87</v>
      </c>
      <c r="E15" s="20"/>
      <c r="F15" s="21" t="s">
        <v>22</v>
      </c>
      <c r="G15" s="194">
        <v>7</v>
      </c>
      <c r="H15" s="118">
        <v>49</v>
      </c>
      <c r="I15" s="194">
        <v>7</v>
      </c>
      <c r="J15" s="118">
        <v>42</v>
      </c>
      <c r="K15" s="194">
        <v>7</v>
      </c>
      <c r="L15" s="118">
        <v>105</v>
      </c>
      <c r="M15" s="194">
        <v>0</v>
      </c>
      <c r="N15" s="118">
        <v>0</v>
      </c>
      <c r="O15" s="118">
        <v>196</v>
      </c>
      <c r="P15" s="117"/>
      <c r="Q15" s="117">
        <v>6.79</v>
      </c>
      <c r="R15" s="105">
        <v>6.79</v>
      </c>
      <c r="S15" s="105">
        <v>47.53</v>
      </c>
      <c r="T15" s="105">
        <v>332.71</v>
      </c>
      <c r="U15" s="105">
        <v>47.53</v>
      </c>
      <c r="V15" s="105">
        <v>285.18</v>
      </c>
      <c r="W15" s="105">
        <v>47.53</v>
      </c>
      <c r="X15" s="105">
        <v>712.95</v>
      </c>
      <c r="Y15" s="105">
        <v>0</v>
      </c>
      <c r="Z15" s="105">
        <v>0</v>
      </c>
      <c r="AA15" s="105">
        <v>1330.84</v>
      </c>
      <c r="AB15" s="109"/>
      <c r="IN15" s="3"/>
    </row>
    <row r="16" spans="2:248" ht="14.25">
      <c r="B16" s="19" t="s">
        <v>140</v>
      </c>
      <c r="C16" s="65" t="s">
        <v>126</v>
      </c>
      <c r="D16" s="102" t="s">
        <v>452</v>
      </c>
      <c r="E16" s="20"/>
      <c r="F16" s="21" t="s">
        <v>22</v>
      </c>
      <c r="G16" s="194">
        <v>7</v>
      </c>
      <c r="H16" s="118">
        <v>49</v>
      </c>
      <c r="I16" s="194">
        <v>7</v>
      </c>
      <c r="J16" s="118">
        <v>42</v>
      </c>
      <c r="K16" s="194">
        <v>7</v>
      </c>
      <c r="L16" s="118">
        <v>105</v>
      </c>
      <c r="M16" s="194">
        <v>0</v>
      </c>
      <c r="N16" s="118">
        <v>0</v>
      </c>
      <c r="O16" s="118">
        <v>196</v>
      </c>
      <c r="P16" s="117"/>
      <c r="Q16" s="117">
        <v>23.83</v>
      </c>
      <c r="R16" s="105">
        <v>23.83</v>
      </c>
      <c r="S16" s="105">
        <v>166.81</v>
      </c>
      <c r="T16" s="105">
        <v>1167.67</v>
      </c>
      <c r="U16" s="105">
        <v>166.81</v>
      </c>
      <c r="V16" s="105">
        <v>1000.86</v>
      </c>
      <c r="W16" s="105">
        <v>166.81</v>
      </c>
      <c r="X16" s="105">
        <v>2502.15</v>
      </c>
      <c r="Y16" s="105">
        <v>0</v>
      </c>
      <c r="Z16" s="105">
        <v>0</v>
      </c>
      <c r="AA16" s="105">
        <v>4670.68</v>
      </c>
      <c r="AB16" s="109"/>
      <c r="IN16" s="3"/>
    </row>
    <row r="17" spans="2:248" ht="22.5">
      <c r="B17" s="19" t="s">
        <v>180</v>
      </c>
      <c r="C17" s="65" t="s">
        <v>125</v>
      </c>
      <c r="D17" s="102" t="s">
        <v>488</v>
      </c>
      <c r="E17" s="20"/>
      <c r="F17" s="21" t="s">
        <v>24</v>
      </c>
      <c r="G17" s="194">
        <v>38.4</v>
      </c>
      <c r="H17" s="118">
        <v>268.8</v>
      </c>
      <c r="I17" s="194">
        <v>51.93</v>
      </c>
      <c r="J17" s="118">
        <v>311.58</v>
      </c>
      <c r="K17" s="194">
        <v>51.93</v>
      </c>
      <c r="L17" s="118">
        <v>778.95</v>
      </c>
      <c r="M17" s="194">
        <v>13.35</v>
      </c>
      <c r="N17" s="118">
        <v>53.4</v>
      </c>
      <c r="O17" s="118">
        <v>1412.73</v>
      </c>
      <c r="P17" s="117"/>
      <c r="Q17" s="117">
        <v>27.16</v>
      </c>
      <c r="R17" s="105">
        <v>27.16</v>
      </c>
      <c r="S17" s="105">
        <v>1042.94</v>
      </c>
      <c r="T17" s="105">
        <v>7300.61</v>
      </c>
      <c r="U17" s="105">
        <v>1410.42</v>
      </c>
      <c r="V17" s="105">
        <v>8462.51</v>
      </c>
      <c r="W17" s="105">
        <v>1410.42</v>
      </c>
      <c r="X17" s="105">
        <v>21156.28</v>
      </c>
      <c r="Y17" s="105">
        <v>362.59</v>
      </c>
      <c r="Z17" s="105">
        <v>1450.34</v>
      </c>
      <c r="AA17" s="105">
        <v>38369.75</v>
      </c>
      <c r="AB17" s="109"/>
      <c r="IN17" s="3"/>
    </row>
    <row r="18" spans="2:248" ht="22.5">
      <c r="B18" s="19" t="s">
        <v>243</v>
      </c>
      <c r="C18" s="65" t="s">
        <v>172</v>
      </c>
      <c r="D18" s="102" t="s">
        <v>489</v>
      </c>
      <c r="E18" s="20" t="s">
        <v>271</v>
      </c>
      <c r="F18" s="21" t="s">
        <v>422</v>
      </c>
      <c r="G18" s="194">
        <v>3.58</v>
      </c>
      <c r="H18" s="118">
        <v>25.06</v>
      </c>
      <c r="I18" s="194">
        <v>4.175</v>
      </c>
      <c r="J18" s="118">
        <v>25.05</v>
      </c>
      <c r="K18" s="194">
        <v>4.5</v>
      </c>
      <c r="L18" s="118">
        <v>67.5</v>
      </c>
      <c r="M18" s="194">
        <v>0.5</v>
      </c>
      <c r="N18" s="118">
        <v>2</v>
      </c>
      <c r="O18" s="118">
        <v>119.61</v>
      </c>
      <c r="P18" s="117"/>
      <c r="Q18" s="117">
        <v>269.96</v>
      </c>
      <c r="R18" s="105">
        <v>269.96</v>
      </c>
      <c r="S18" s="105">
        <v>966.46</v>
      </c>
      <c r="T18" s="105">
        <v>6765.2</v>
      </c>
      <c r="U18" s="105">
        <v>1127.08</v>
      </c>
      <c r="V18" s="105">
        <v>6762.5</v>
      </c>
      <c r="W18" s="105">
        <v>1214.82</v>
      </c>
      <c r="X18" s="105">
        <v>18222.3</v>
      </c>
      <c r="Y18" s="105">
        <v>134.98</v>
      </c>
      <c r="Z18" s="105">
        <v>539.92</v>
      </c>
      <c r="AA18" s="105">
        <v>32289.92</v>
      </c>
      <c r="AB18" s="109"/>
      <c r="IN18" s="3"/>
    </row>
    <row r="19" spans="2:248" ht="20.25" customHeight="1">
      <c r="B19" s="19" t="s">
        <v>244</v>
      </c>
      <c r="C19" s="65" t="s">
        <v>174</v>
      </c>
      <c r="D19" s="102" t="s">
        <v>458</v>
      </c>
      <c r="E19" s="20" t="s">
        <v>279</v>
      </c>
      <c r="F19" s="21" t="s">
        <v>24</v>
      </c>
      <c r="G19" s="194">
        <v>8.37</v>
      </c>
      <c r="H19" s="118">
        <v>58.59</v>
      </c>
      <c r="I19" s="194">
        <v>8.1</v>
      </c>
      <c r="J19" s="118">
        <v>48.6</v>
      </c>
      <c r="K19" s="194">
        <v>9.45</v>
      </c>
      <c r="L19" s="118">
        <v>141.75</v>
      </c>
      <c r="M19" s="194">
        <v>0</v>
      </c>
      <c r="N19" s="118">
        <v>0</v>
      </c>
      <c r="O19" s="118">
        <v>248.94</v>
      </c>
      <c r="P19" s="117"/>
      <c r="Q19" s="117">
        <v>35.11</v>
      </c>
      <c r="R19" s="105">
        <v>35.11</v>
      </c>
      <c r="S19" s="105">
        <v>293.87</v>
      </c>
      <c r="T19" s="105">
        <v>2057.09</v>
      </c>
      <c r="U19" s="105">
        <v>284.39</v>
      </c>
      <c r="V19" s="105">
        <v>1706.35</v>
      </c>
      <c r="W19" s="105">
        <v>331.79</v>
      </c>
      <c r="X19" s="105">
        <v>4976.84</v>
      </c>
      <c r="Y19" s="105">
        <v>0</v>
      </c>
      <c r="Z19" s="105">
        <v>0</v>
      </c>
      <c r="AA19" s="105">
        <v>8740.28</v>
      </c>
      <c r="AB19" s="109"/>
      <c r="IN19" s="3"/>
    </row>
    <row r="20" spans="2:248" ht="14.25">
      <c r="B20" s="19" t="s">
        <v>245</v>
      </c>
      <c r="C20" s="64" t="s">
        <v>178</v>
      </c>
      <c r="D20" s="102" t="s">
        <v>423</v>
      </c>
      <c r="E20" s="20"/>
      <c r="F20" s="21" t="s">
        <v>24</v>
      </c>
      <c r="G20" s="194">
        <v>19.184</v>
      </c>
      <c r="H20" s="118">
        <v>134.29</v>
      </c>
      <c r="I20" s="194">
        <v>20</v>
      </c>
      <c r="J20" s="118">
        <v>120</v>
      </c>
      <c r="K20" s="194">
        <v>18.8</v>
      </c>
      <c r="L20" s="118">
        <v>282</v>
      </c>
      <c r="M20" s="194">
        <v>0</v>
      </c>
      <c r="N20" s="118">
        <v>0</v>
      </c>
      <c r="O20" s="118">
        <v>536.29</v>
      </c>
      <c r="P20" s="117"/>
      <c r="Q20" s="117">
        <v>25.35</v>
      </c>
      <c r="R20" s="105">
        <v>25.35</v>
      </c>
      <c r="S20" s="105">
        <v>486.31</v>
      </c>
      <c r="T20" s="105">
        <v>3404.25</v>
      </c>
      <c r="U20" s="105">
        <v>507</v>
      </c>
      <c r="V20" s="105">
        <v>3042</v>
      </c>
      <c r="W20" s="105">
        <v>476.58</v>
      </c>
      <c r="X20" s="105">
        <v>7148.7</v>
      </c>
      <c r="Y20" s="105">
        <v>0</v>
      </c>
      <c r="Z20" s="105">
        <v>0</v>
      </c>
      <c r="AA20" s="105">
        <v>13594.95</v>
      </c>
      <c r="AB20" s="109"/>
      <c r="IN20" s="3"/>
    </row>
    <row r="21" spans="2:248" ht="14.25">
      <c r="B21" s="19" t="s">
        <v>246</v>
      </c>
      <c r="C21" s="65" t="s">
        <v>209</v>
      </c>
      <c r="D21" s="102" t="s">
        <v>90</v>
      </c>
      <c r="E21" s="20" t="s">
        <v>280</v>
      </c>
      <c r="F21" s="21" t="s">
        <v>24</v>
      </c>
      <c r="G21" s="194">
        <v>30.932</v>
      </c>
      <c r="H21" s="118">
        <v>216.52</v>
      </c>
      <c r="I21" s="194">
        <v>38.114</v>
      </c>
      <c r="J21" s="118">
        <v>228.68</v>
      </c>
      <c r="K21" s="194">
        <v>38.114</v>
      </c>
      <c r="L21" s="118">
        <v>571.71</v>
      </c>
      <c r="M21" s="194">
        <v>8.797</v>
      </c>
      <c r="N21" s="118">
        <v>35.19</v>
      </c>
      <c r="O21" s="118">
        <v>1052.1</v>
      </c>
      <c r="P21" s="117"/>
      <c r="Q21" s="117">
        <v>27.16</v>
      </c>
      <c r="R21" s="105">
        <v>27.16</v>
      </c>
      <c r="S21" s="105">
        <v>840.11</v>
      </c>
      <c r="T21" s="105">
        <v>5880.68</v>
      </c>
      <c r="U21" s="105">
        <v>1035.18</v>
      </c>
      <c r="V21" s="105">
        <v>6210.95</v>
      </c>
      <c r="W21" s="105">
        <v>1035.18</v>
      </c>
      <c r="X21" s="105">
        <v>15527.64</v>
      </c>
      <c r="Y21" s="105">
        <v>238.93</v>
      </c>
      <c r="Z21" s="105">
        <v>955.76</v>
      </c>
      <c r="AA21" s="105">
        <v>28575.04</v>
      </c>
      <c r="AB21" s="109"/>
      <c r="IN21" s="3"/>
    </row>
    <row r="22" spans="2:248" ht="14.25">
      <c r="B22" s="19" t="s">
        <v>247</v>
      </c>
      <c r="C22" s="65" t="s">
        <v>210</v>
      </c>
      <c r="D22" s="102" t="s">
        <v>424</v>
      </c>
      <c r="E22" s="20"/>
      <c r="F22" s="21" t="s">
        <v>22</v>
      </c>
      <c r="G22" s="194">
        <v>5</v>
      </c>
      <c r="H22" s="118">
        <v>35</v>
      </c>
      <c r="I22" s="194">
        <v>5</v>
      </c>
      <c r="J22" s="118">
        <v>30</v>
      </c>
      <c r="K22" s="194">
        <v>5</v>
      </c>
      <c r="L22" s="118">
        <v>75</v>
      </c>
      <c r="M22" s="105"/>
      <c r="N22" s="118">
        <v>0</v>
      </c>
      <c r="O22" s="118">
        <v>140</v>
      </c>
      <c r="P22" s="117"/>
      <c r="Q22" s="117">
        <v>23.83</v>
      </c>
      <c r="R22" s="105">
        <v>23.83</v>
      </c>
      <c r="S22" s="105">
        <v>119.15</v>
      </c>
      <c r="T22" s="105">
        <v>834.05</v>
      </c>
      <c r="U22" s="105">
        <v>119.15</v>
      </c>
      <c r="V22" s="105">
        <v>714.9</v>
      </c>
      <c r="W22" s="105">
        <v>119.15</v>
      </c>
      <c r="X22" s="105">
        <v>1787.25</v>
      </c>
      <c r="Y22" s="105">
        <v>0</v>
      </c>
      <c r="Z22" s="105">
        <v>0</v>
      </c>
      <c r="AA22" s="105">
        <v>3336.2</v>
      </c>
      <c r="AB22" s="109"/>
      <c r="IN22" s="3"/>
    </row>
    <row r="23" spans="2:248" ht="14.25">
      <c r="B23" s="19" t="s">
        <v>248</v>
      </c>
      <c r="C23" s="65" t="s">
        <v>86</v>
      </c>
      <c r="D23" s="102" t="s">
        <v>278</v>
      </c>
      <c r="F23" s="21" t="s">
        <v>22</v>
      </c>
      <c r="G23" s="194">
        <v>17</v>
      </c>
      <c r="H23" s="118">
        <v>119</v>
      </c>
      <c r="I23" s="194">
        <v>17</v>
      </c>
      <c r="J23" s="118">
        <v>102</v>
      </c>
      <c r="K23" s="194">
        <v>17</v>
      </c>
      <c r="L23" s="118">
        <v>255</v>
      </c>
      <c r="M23" s="194">
        <v>0</v>
      </c>
      <c r="N23" s="118">
        <v>0</v>
      </c>
      <c r="O23" s="118">
        <v>476</v>
      </c>
      <c r="P23" s="117"/>
      <c r="Q23" s="117">
        <v>6.79</v>
      </c>
      <c r="R23" s="105">
        <v>6.79</v>
      </c>
      <c r="S23" s="105">
        <v>115.43</v>
      </c>
      <c r="T23" s="105">
        <v>808.01</v>
      </c>
      <c r="U23" s="105">
        <v>115.43</v>
      </c>
      <c r="V23" s="105">
        <v>692.58</v>
      </c>
      <c r="W23" s="105">
        <v>115.43</v>
      </c>
      <c r="X23" s="105">
        <v>1731.45</v>
      </c>
      <c r="Y23" s="105">
        <v>0</v>
      </c>
      <c r="Z23" s="105">
        <v>0</v>
      </c>
      <c r="AA23" s="105">
        <v>3232.04</v>
      </c>
      <c r="AB23" s="109"/>
      <c r="IN23" s="3"/>
    </row>
    <row r="24" spans="2:248" ht="14.25">
      <c r="B24" s="19" t="s">
        <v>249</v>
      </c>
      <c r="C24" s="65" t="s">
        <v>272</v>
      </c>
      <c r="D24" s="102" t="s">
        <v>315</v>
      </c>
      <c r="E24" s="20" t="s">
        <v>418</v>
      </c>
      <c r="F24" s="21" t="s">
        <v>22</v>
      </c>
      <c r="G24" s="127">
        <v>4.625</v>
      </c>
      <c r="H24" s="262">
        <v>32.375</v>
      </c>
      <c r="I24" s="127">
        <v>4.625</v>
      </c>
      <c r="J24" s="202">
        <v>27.75</v>
      </c>
      <c r="K24" s="127">
        <v>4.625</v>
      </c>
      <c r="L24" s="262">
        <v>69.375</v>
      </c>
      <c r="M24" s="127">
        <v>4.625</v>
      </c>
      <c r="N24" s="118">
        <v>18.5</v>
      </c>
      <c r="O24" s="118">
        <v>148</v>
      </c>
      <c r="P24" s="117"/>
      <c r="Q24" s="117">
        <v>0.98</v>
      </c>
      <c r="R24" s="105">
        <v>0.98</v>
      </c>
      <c r="S24" s="105">
        <v>4.53</v>
      </c>
      <c r="T24" s="105">
        <v>31.73</v>
      </c>
      <c r="U24" s="105">
        <v>4.53</v>
      </c>
      <c r="V24" s="105">
        <v>27.2</v>
      </c>
      <c r="W24" s="105">
        <v>4.53</v>
      </c>
      <c r="X24" s="105">
        <v>67.99</v>
      </c>
      <c r="Y24" s="105">
        <v>4.53</v>
      </c>
      <c r="Z24" s="105">
        <v>18.13</v>
      </c>
      <c r="AA24" s="105">
        <v>145.04</v>
      </c>
      <c r="AB24" s="109"/>
      <c r="IN24" s="3"/>
    </row>
    <row r="25" spans="2:28" ht="22.5">
      <c r="B25" s="19" t="s">
        <v>250</v>
      </c>
      <c r="C25" s="19" t="s">
        <v>211</v>
      </c>
      <c r="D25" s="62" t="s">
        <v>438</v>
      </c>
      <c r="E25" s="20"/>
      <c r="F25" s="21" t="s">
        <v>24</v>
      </c>
      <c r="G25" s="194">
        <v>0.1406</v>
      </c>
      <c r="H25" s="118">
        <v>0.98</v>
      </c>
      <c r="I25" s="194">
        <v>0.1406</v>
      </c>
      <c r="J25" s="118">
        <v>0.84</v>
      </c>
      <c r="K25" s="127">
        <v>0.141</v>
      </c>
      <c r="L25" s="118">
        <v>2.12</v>
      </c>
      <c r="M25" s="127">
        <v>0.141</v>
      </c>
      <c r="N25" s="118">
        <v>0.56</v>
      </c>
      <c r="O25" s="118">
        <v>4.5</v>
      </c>
      <c r="P25" s="117">
        <v>388.06</v>
      </c>
      <c r="Q25" s="117">
        <v>3.19</v>
      </c>
      <c r="R25" s="105">
        <v>391.25</v>
      </c>
      <c r="S25" s="105">
        <v>55.01</v>
      </c>
      <c r="T25" s="105">
        <v>383.43</v>
      </c>
      <c r="U25" s="105">
        <v>55.01</v>
      </c>
      <c r="V25" s="105">
        <v>328.65</v>
      </c>
      <c r="W25" s="105">
        <v>55.17</v>
      </c>
      <c r="X25" s="105">
        <v>829.45</v>
      </c>
      <c r="Y25" s="105">
        <v>55.17</v>
      </c>
      <c r="Z25" s="105">
        <v>219.1</v>
      </c>
      <c r="AA25" s="105">
        <v>1760.63</v>
      </c>
      <c r="AB25" s="109"/>
    </row>
    <row r="26" spans="2:259" s="95" customFormat="1" ht="15">
      <c r="B26" s="88">
        <v>2</v>
      </c>
      <c r="C26" s="88"/>
      <c r="D26" s="89" t="s">
        <v>10</v>
      </c>
      <c r="E26" s="90"/>
      <c r="F26" s="91"/>
      <c r="G26" s="197"/>
      <c r="H26" s="35"/>
      <c r="I26" s="197"/>
      <c r="J26" s="35"/>
      <c r="K26" s="197"/>
      <c r="L26" s="35"/>
      <c r="M26" s="197"/>
      <c r="N26" s="35"/>
      <c r="O26" s="35"/>
      <c r="P26" s="92"/>
      <c r="Q26" s="92"/>
      <c r="R26" s="35"/>
      <c r="S26" s="35"/>
      <c r="T26" s="35"/>
      <c r="U26" s="35"/>
      <c r="V26" s="35"/>
      <c r="W26" s="35"/>
      <c r="X26" s="35"/>
      <c r="Y26" s="35"/>
      <c r="Z26" s="35"/>
      <c r="AA26" s="35">
        <v>34575.81</v>
      </c>
      <c r="AB26" s="30">
        <v>0.0135</v>
      </c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E26" s="93"/>
      <c r="HF26" s="93"/>
      <c r="HG26" s="93"/>
      <c r="HH26" s="93"/>
      <c r="HI26" s="93"/>
      <c r="HJ26" s="93"/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  <c r="II26" s="93"/>
      <c r="IJ26" s="93"/>
      <c r="IK26" s="93"/>
      <c r="IL26" s="93"/>
      <c r="IM26" s="93"/>
      <c r="IN26" s="93"/>
      <c r="IO26" s="94"/>
      <c r="IP26" s="94"/>
      <c r="IQ26" s="94"/>
      <c r="IR26" s="94"/>
      <c r="IS26" s="94"/>
      <c r="IT26" s="94"/>
      <c r="IU26" s="94"/>
      <c r="IV26" s="94"/>
      <c r="IW26" s="94"/>
      <c r="IX26" s="94"/>
      <c r="IY26" s="94"/>
    </row>
    <row r="27" spans="2:28" s="1" customFormat="1" ht="12">
      <c r="B27" s="19" t="s">
        <v>141</v>
      </c>
      <c r="C27" s="65" t="s">
        <v>216</v>
      </c>
      <c r="D27" s="101" t="s">
        <v>440</v>
      </c>
      <c r="E27" s="20"/>
      <c r="F27" s="21" t="s">
        <v>422</v>
      </c>
      <c r="G27" s="195">
        <v>13.7269</v>
      </c>
      <c r="H27" s="23">
        <v>96.09</v>
      </c>
      <c r="I27" s="195">
        <v>17.4735</v>
      </c>
      <c r="J27" s="23">
        <v>104.84</v>
      </c>
      <c r="K27" s="195">
        <v>17.8147</v>
      </c>
      <c r="L27" s="23">
        <v>267.22</v>
      </c>
      <c r="M27" s="195">
        <v>3.7849</v>
      </c>
      <c r="N27" s="23">
        <v>15.14</v>
      </c>
      <c r="O27" s="23">
        <v>483.29</v>
      </c>
      <c r="P27" s="24">
        <v>58.79</v>
      </c>
      <c r="Q27" s="24">
        <v>10.12</v>
      </c>
      <c r="R27" s="22">
        <v>68.91</v>
      </c>
      <c r="S27" s="22">
        <v>945.92</v>
      </c>
      <c r="T27" s="22">
        <v>6621.56</v>
      </c>
      <c r="U27" s="22">
        <v>1204.1</v>
      </c>
      <c r="V27" s="22">
        <v>7224.52</v>
      </c>
      <c r="W27" s="22">
        <v>1227.61</v>
      </c>
      <c r="X27" s="22">
        <v>18414.13</v>
      </c>
      <c r="Y27" s="22">
        <v>260.82</v>
      </c>
      <c r="Z27" s="22">
        <v>1043.3</v>
      </c>
      <c r="AA27" s="22">
        <v>33303.51</v>
      </c>
      <c r="AB27" s="28"/>
    </row>
    <row r="28" spans="2:28" ht="22.5">
      <c r="B28" s="19" t="s">
        <v>142</v>
      </c>
      <c r="C28" s="19" t="s">
        <v>460</v>
      </c>
      <c r="D28" s="62" t="s">
        <v>461</v>
      </c>
      <c r="E28" s="47" t="s">
        <v>466</v>
      </c>
      <c r="F28" s="21" t="s">
        <v>96</v>
      </c>
      <c r="G28" s="194">
        <v>22.5</v>
      </c>
      <c r="H28" s="23">
        <v>157.5</v>
      </c>
      <c r="I28" s="194">
        <v>37.5</v>
      </c>
      <c r="J28" s="23">
        <v>225</v>
      </c>
      <c r="K28" s="194">
        <v>37.5</v>
      </c>
      <c r="L28" s="23">
        <v>562.5</v>
      </c>
      <c r="M28" s="194">
        <v>37.5</v>
      </c>
      <c r="N28" s="23">
        <v>150</v>
      </c>
      <c r="O28" s="23">
        <v>1095</v>
      </c>
      <c r="P28" s="24">
        <v>0.58</v>
      </c>
      <c r="Q28" s="24"/>
      <c r="R28" s="22">
        <v>0.58</v>
      </c>
      <c r="S28" s="22">
        <v>13.05</v>
      </c>
      <c r="T28" s="22">
        <v>91.35</v>
      </c>
      <c r="U28" s="22">
        <v>21.75</v>
      </c>
      <c r="V28" s="22">
        <v>130.5</v>
      </c>
      <c r="W28" s="22">
        <v>21.75</v>
      </c>
      <c r="X28" s="22">
        <v>326.25</v>
      </c>
      <c r="Y28" s="22">
        <v>21.75</v>
      </c>
      <c r="Z28" s="22">
        <v>87</v>
      </c>
      <c r="AA28" s="22">
        <v>635.1</v>
      </c>
      <c r="AB28" s="28"/>
    </row>
    <row r="29" spans="2:28" ht="22.5">
      <c r="B29" s="19" t="s">
        <v>143</v>
      </c>
      <c r="C29" s="19" t="s">
        <v>217</v>
      </c>
      <c r="D29" s="62" t="s">
        <v>20</v>
      </c>
      <c r="E29" s="47"/>
      <c r="F29" s="21" t="s">
        <v>22</v>
      </c>
      <c r="G29" s="127">
        <v>0.031</v>
      </c>
      <c r="H29" s="23">
        <v>0.22</v>
      </c>
      <c r="I29" s="105">
        <v>0.03</v>
      </c>
      <c r="J29" s="23">
        <v>0.18</v>
      </c>
      <c r="K29" s="194">
        <v>0.0313</v>
      </c>
      <c r="L29" s="23">
        <v>0.47</v>
      </c>
      <c r="M29" s="194">
        <v>0.0313</v>
      </c>
      <c r="N29" s="23">
        <v>0.13</v>
      </c>
      <c r="O29" s="23">
        <v>1</v>
      </c>
      <c r="P29" s="24">
        <v>127.35</v>
      </c>
      <c r="Q29" s="24">
        <v>191.25</v>
      </c>
      <c r="R29" s="22">
        <v>318.6</v>
      </c>
      <c r="S29" s="22">
        <v>9.88</v>
      </c>
      <c r="T29" s="22">
        <v>70.09</v>
      </c>
      <c r="U29" s="22">
        <v>9.56</v>
      </c>
      <c r="V29" s="22">
        <v>57.35</v>
      </c>
      <c r="W29" s="22">
        <v>9.97</v>
      </c>
      <c r="X29" s="22">
        <v>149.74</v>
      </c>
      <c r="Y29" s="22">
        <v>9.97</v>
      </c>
      <c r="Z29" s="22">
        <v>41.42</v>
      </c>
      <c r="AA29" s="22">
        <v>318.6</v>
      </c>
      <c r="AB29" s="28"/>
    </row>
    <row r="30" spans="2:28" ht="22.5">
      <c r="B30" s="19" t="s">
        <v>144</v>
      </c>
      <c r="C30" s="19" t="s">
        <v>218</v>
      </c>
      <c r="D30" s="63" t="s">
        <v>19</v>
      </c>
      <c r="E30" s="47"/>
      <c r="F30" s="21" t="s">
        <v>22</v>
      </c>
      <c r="G30" s="127">
        <v>0.031</v>
      </c>
      <c r="H30" s="23">
        <v>0.22</v>
      </c>
      <c r="I30" s="105">
        <v>0.03</v>
      </c>
      <c r="J30" s="23">
        <v>0.18</v>
      </c>
      <c r="K30" s="194">
        <v>0.0313</v>
      </c>
      <c r="L30" s="23">
        <v>0.47</v>
      </c>
      <c r="M30" s="194">
        <v>0.0313</v>
      </c>
      <c r="N30" s="23">
        <v>0.13</v>
      </c>
      <c r="O30" s="23">
        <v>1</v>
      </c>
      <c r="P30" s="24">
        <v>127.35</v>
      </c>
      <c r="Q30" s="24">
        <v>191.25</v>
      </c>
      <c r="R30" s="22">
        <v>318.6</v>
      </c>
      <c r="S30" s="22">
        <v>9.88</v>
      </c>
      <c r="T30" s="22">
        <v>70.09</v>
      </c>
      <c r="U30" s="22">
        <v>9.56</v>
      </c>
      <c r="V30" s="22">
        <v>57.35</v>
      </c>
      <c r="W30" s="22">
        <v>9.97</v>
      </c>
      <c r="X30" s="22">
        <v>149.74</v>
      </c>
      <c r="Y30" s="22">
        <v>9.97</v>
      </c>
      <c r="Z30" s="22">
        <v>41.42</v>
      </c>
      <c r="AA30" s="22">
        <v>318.6</v>
      </c>
      <c r="AB30" s="28"/>
    </row>
    <row r="31" spans="2:259" s="95" customFormat="1" ht="15">
      <c r="B31" s="88">
        <v>3</v>
      </c>
      <c r="C31" s="88"/>
      <c r="D31" s="89" t="s">
        <v>181</v>
      </c>
      <c r="E31" s="90"/>
      <c r="F31" s="91"/>
      <c r="G31" s="197"/>
      <c r="H31" s="35"/>
      <c r="I31" s="197"/>
      <c r="J31" s="35"/>
      <c r="K31" s="197"/>
      <c r="L31" s="35"/>
      <c r="M31" s="197"/>
      <c r="N31" s="35"/>
      <c r="O31" s="35"/>
      <c r="P31" s="92"/>
      <c r="Q31" s="92"/>
      <c r="R31" s="35"/>
      <c r="S31" s="35"/>
      <c r="T31" s="35"/>
      <c r="U31" s="35"/>
      <c r="V31" s="35"/>
      <c r="W31" s="35"/>
      <c r="X31" s="35"/>
      <c r="Y31" s="35"/>
      <c r="Z31" s="35"/>
      <c r="AA31" s="35">
        <v>6263.04</v>
      </c>
      <c r="AB31" s="30">
        <v>0.0024</v>
      </c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3"/>
      <c r="FK31" s="93"/>
      <c r="FL31" s="93"/>
      <c r="FM31" s="93"/>
      <c r="FN31" s="93"/>
      <c r="FO31" s="93"/>
      <c r="FP31" s="93"/>
      <c r="FQ31" s="93"/>
      <c r="FR31" s="93"/>
      <c r="FS31" s="93"/>
      <c r="FT31" s="93"/>
      <c r="FU31" s="93"/>
      <c r="FV31" s="93"/>
      <c r="FW31" s="93"/>
      <c r="FX31" s="93"/>
      <c r="FY31" s="93"/>
      <c r="FZ31" s="93"/>
      <c r="GA31" s="93"/>
      <c r="GB31" s="93"/>
      <c r="GC31" s="93"/>
      <c r="GD31" s="93"/>
      <c r="GE31" s="93"/>
      <c r="GF31" s="93"/>
      <c r="GG31" s="93"/>
      <c r="GH31" s="93"/>
      <c r="GI31" s="93"/>
      <c r="GJ31" s="93"/>
      <c r="GK31" s="93"/>
      <c r="GL31" s="93"/>
      <c r="GM31" s="93"/>
      <c r="GN31" s="93"/>
      <c r="GO31" s="93"/>
      <c r="GP31" s="93"/>
      <c r="GQ31" s="93"/>
      <c r="GR31" s="93"/>
      <c r="GS31" s="93"/>
      <c r="GT31" s="93"/>
      <c r="GU31" s="93"/>
      <c r="GV31" s="93"/>
      <c r="GW31" s="93"/>
      <c r="GX31" s="93"/>
      <c r="GY31" s="93"/>
      <c r="GZ31" s="93"/>
      <c r="HA31" s="93"/>
      <c r="HB31" s="93"/>
      <c r="HC31" s="93"/>
      <c r="HD31" s="93"/>
      <c r="HE31" s="93"/>
      <c r="HF31" s="93"/>
      <c r="HG31" s="93"/>
      <c r="HH31" s="93"/>
      <c r="HI31" s="93"/>
      <c r="HJ31" s="93"/>
      <c r="HK31" s="93"/>
      <c r="HL31" s="93"/>
      <c r="HM31" s="93"/>
      <c r="HN31" s="93"/>
      <c r="HO31" s="93"/>
      <c r="HP31" s="93"/>
      <c r="HQ31" s="93"/>
      <c r="HR31" s="93"/>
      <c r="HS31" s="93"/>
      <c r="HT31" s="93"/>
      <c r="HU31" s="93"/>
      <c r="HV31" s="93"/>
      <c r="HW31" s="93"/>
      <c r="HX31" s="93"/>
      <c r="HY31" s="93"/>
      <c r="HZ31" s="93"/>
      <c r="IA31" s="93"/>
      <c r="IB31" s="93"/>
      <c r="IC31" s="93"/>
      <c r="ID31" s="93"/>
      <c r="IE31" s="93"/>
      <c r="IF31" s="93"/>
      <c r="IG31" s="93"/>
      <c r="IH31" s="93"/>
      <c r="II31" s="93"/>
      <c r="IJ31" s="93"/>
      <c r="IK31" s="93"/>
      <c r="IL31" s="93"/>
      <c r="IM31" s="93"/>
      <c r="IN31" s="93"/>
      <c r="IO31" s="94"/>
      <c r="IP31" s="94"/>
      <c r="IQ31" s="94"/>
      <c r="IR31" s="94"/>
      <c r="IS31" s="94"/>
      <c r="IT31" s="94"/>
      <c r="IU31" s="94"/>
      <c r="IV31" s="94"/>
      <c r="IW31" s="94"/>
      <c r="IX31" s="94"/>
      <c r="IY31" s="94"/>
    </row>
    <row r="32" spans="2:28" ht="14.25">
      <c r="B32" s="19" t="s">
        <v>145</v>
      </c>
      <c r="C32" s="19" t="s">
        <v>474</v>
      </c>
      <c r="D32" s="62" t="s">
        <v>475</v>
      </c>
      <c r="E32" s="47" t="s">
        <v>314</v>
      </c>
      <c r="F32" s="21" t="s">
        <v>22</v>
      </c>
      <c r="G32" s="195">
        <v>0.9375</v>
      </c>
      <c r="H32" s="23">
        <v>6.56</v>
      </c>
      <c r="I32" s="195">
        <v>0.9375</v>
      </c>
      <c r="J32" s="23">
        <v>5.63</v>
      </c>
      <c r="K32" s="195">
        <v>0.9375</v>
      </c>
      <c r="L32" s="23">
        <v>14.06</v>
      </c>
      <c r="M32" s="195">
        <v>0.9375</v>
      </c>
      <c r="N32" s="23">
        <v>3.75</v>
      </c>
      <c r="O32" s="23">
        <v>30</v>
      </c>
      <c r="P32" s="24">
        <v>93.54</v>
      </c>
      <c r="Q32" s="24">
        <v>16.86</v>
      </c>
      <c r="R32" s="22">
        <v>110.4</v>
      </c>
      <c r="S32" s="22">
        <v>103.5</v>
      </c>
      <c r="T32" s="22">
        <v>724.22</v>
      </c>
      <c r="U32" s="22">
        <v>103.5</v>
      </c>
      <c r="V32" s="22">
        <v>621.55</v>
      </c>
      <c r="W32" s="22">
        <v>103.5</v>
      </c>
      <c r="X32" s="22">
        <v>1552.22</v>
      </c>
      <c r="Y32" s="22">
        <v>103.5</v>
      </c>
      <c r="Z32" s="22">
        <v>414</v>
      </c>
      <c r="AA32" s="22">
        <v>3312</v>
      </c>
      <c r="AB32" s="28"/>
    </row>
    <row r="33" spans="2:28" ht="27" customHeight="1">
      <c r="B33" s="19" t="s">
        <v>316</v>
      </c>
      <c r="C33" s="19" t="s">
        <v>317</v>
      </c>
      <c r="D33" s="62" t="s">
        <v>476</v>
      </c>
      <c r="E33" s="47"/>
      <c r="F33" s="21" t="s">
        <v>22</v>
      </c>
      <c r="G33" s="195">
        <v>2</v>
      </c>
      <c r="H33" s="23">
        <v>14</v>
      </c>
      <c r="I33" s="195">
        <v>4</v>
      </c>
      <c r="J33" s="23">
        <v>24</v>
      </c>
      <c r="K33" s="195">
        <v>4</v>
      </c>
      <c r="L33" s="23">
        <v>60</v>
      </c>
      <c r="M33" s="195">
        <v>2</v>
      </c>
      <c r="N33" s="23">
        <v>8</v>
      </c>
      <c r="O33" s="23">
        <v>106</v>
      </c>
      <c r="P33" s="24">
        <v>22.36</v>
      </c>
      <c r="Q33" s="24">
        <v>5.48</v>
      </c>
      <c r="R33" s="22">
        <v>27.84</v>
      </c>
      <c r="S33" s="22">
        <v>55.68</v>
      </c>
      <c r="T33" s="22">
        <v>389.76</v>
      </c>
      <c r="U33" s="22">
        <v>111.36</v>
      </c>
      <c r="V33" s="22">
        <v>668.16</v>
      </c>
      <c r="W33" s="22">
        <v>111.36</v>
      </c>
      <c r="X33" s="22">
        <v>1670.4</v>
      </c>
      <c r="Y33" s="22">
        <v>55.68</v>
      </c>
      <c r="Z33" s="22">
        <v>222.72</v>
      </c>
      <c r="AA33" s="22">
        <v>2951.04</v>
      </c>
      <c r="AB33" s="28"/>
    </row>
    <row r="34" spans="2:259" s="95" customFormat="1" ht="15">
      <c r="B34" s="88">
        <v>4</v>
      </c>
      <c r="C34" s="88"/>
      <c r="D34" s="89" t="s">
        <v>18</v>
      </c>
      <c r="E34" s="90"/>
      <c r="F34" s="91"/>
      <c r="G34" s="197"/>
      <c r="H34" s="35"/>
      <c r="I34" s="197"/>
      <c r="J34" s="35"/>
      <c r="K34" s="197"/>
      <c r="L34" s="35"/>
      <c r="M34" s="197"/>
      <c r="N34" s="35"/>
      <c r="O34" s="35"/>
      <c r="P34" s="92"/>
      <c r="Q34" s="92"/>
      <c r="R34" s="35"/>
      <c r="S34" s="35"/>
      <c r="T34" s="35"/>
      <c r="U34" s="35"/>
      <c r="V34" s="35"/>
      <c r="W34" s="35"/>
      <c r="X34" s="35"/>
      <c r="Y34" s="35"/>
      <c r="Z34" s="35"/>
      <c r="AA34" s="35">
        <v>595227.93</v>
      </c>
      <c r="AB34" s="30">
        <v>0.2319</v>
      </c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93"/>
      <c r="EK34" s="93"/>
      <c r="EL34" s="93"/>
      <c r="EM34" s="93"/>
      <c r="EN34" s="93"/>
      <c r="EO34" s="93"/>
      <c r="EP34" s="93"/>
      <c r="EQ34" s="93"/>
      <c r="ER34" s="93"/>
      <c r="ES34" s="93"/>
      <c r="ET34" s="93"/>
      <c r="EU34" s="93"/>
      <c r="EV34" s="93"/>
      <c r="EW34" s="93"/>
      <c r="EX34" s="93"/>
      <c r="EY34" s="93"/>
      <c r="EZ34" s="93"/>
      <c r="FA34" s="93"/>
      <c r="FB34" s="93"/>
      <c r="FC34" s="93"/>
      <c r="FD34" s="93"/>
      <c r="FE34" s="93"/>
      <c r="FF34" s="93"/>
      <c r="FG34" s="93"/>
      <c r="FH34" s="93"/>
      <c r="FI34" s="93"/>
      <c r="FJ34" s="93"/>
      <c r="FK34" s="93"/>
      <c r="FL34" s="93"/>
      <c r="FM34" s="93"/>
      <c r="FN34" s="93"/>
      <c r="FO34" s="93"/>
      <c r="FP34" s="93"/>
      <c r="FQ34" s="93"/>
      <c r="FR34" s="93"/>
      <c r="FS34" s="93"/>
      <c r="FT34" s="93"/>
      <c r="FU34" s="93"/>
      <c r="FV34" s="93"/>
      <c r="FW34" s="93"/>
      <c r="FX34" s="93"/>
      <c r="FY34" s="93"/>
      <c r="FZ34" s="93"/>
      <c r="GA34" s="93"/>
      <c r="GB34" s="93"/>
      <c r="GC34" s="93"/>
      <c r="GD34" s="93"/>
      <c r="GE34" s="93"/>
      <c r="GF34" s="93"/>
      <c r="GG34" s="93"/>
      <c r="GH34" s="93"/>
      <c r="GI34" s="93"/>
      <c r="GJ34" s="93"/>
      <c r="GK34" s="93"/>
      <c r="GL34" s="93"/>
      <c r="GM34" s="93"/>
      <c r="GN34" s="93"/>
      <c r="GO34" s="93"/>
      <c r="GP34" s="93"/>
      <c r="GQ34" s="93"/>
      <c r="GR34" s="93"/>
      <c r="GS34" s="93"/>
      <c r="GT34" s="93"/>
      <c r="GU34" s="93"/>
      <c r="GV34" s="93"/>
      <c r="GW34" s="93"/>
      <c r="GX34" s="93"/>
      <c r="GY34" s="93"/>
      <c r="GZ34" s="93"/>
      <c r="HA34" s="93"/>
      <c r="HB34" s="93"/>
      <c r="HC34" s="93"/>
      <c r="HD34" s="93"/>
      <c r="HE34" s="93"/>
      <c r="HF34" s="93"/>
      <c r="HG34" s="93"/>
      <c r="HH34" s="93"/>
      <c r="HI34" s="93"/>
      <c r="HJ34" s="93"/>
      <c r="HK34" s="93"/>
      <c r="HL34" s="93"/>
      <c r="HM34" s="93"/>
      <c r="HN34" s="93"/>
      <c r="HO34" s="93"/>
      <c r="HP34" s="93"/>
      <c r="HQ34" s="93"/>
      <c r="HR34" s="93"/>
      <c r="HS34" s="93"/>
      <c r="HT34" s="93"/>
      <c r="HU34" s="93"/>
      <c r="HV34" s="93"/>
      <c r="HW34" s="93"/>
      <c r="HX34" s="93"/>
      <c r="HY34" s="93"/>
      <c r="HZ34" s="93"/>
      <c r="IA34" s="93"/>
      <c r="IB34" s="93"/>
      <c r="IC34" s="93"/>
      <c r="ID34" s="93"/>
      <c r="IE34" s="93"/>
      <c r="IF34" s="93"/>
      <c r="IG34" s="93"/>
      <c r="IH34" s="93"/>
      <c r="II34" s="93"/>
      <c r="IJ34" s="93"/>
      <c r="IK34" s="93"/>
      <c r="IL34" s="93"/>
      <c r="IM34" s="93"/>
      <c r="IN34" s="93"/>
      <c r="IO34" s="94"/>
      <c r="IP34" s="94"/>
      <c r="IQ34" s="94"/>
      <c r="IR34" s="94"/>
      <c r="IS34" s="94"/>
      <c r="IT34" s="94"/>
      <c r="IU34" s="94"/>
      <c r="IV34" s="94"/>
      <c r="IW34" s="94"/>
      <c r="IX34" s="94"/>
      <c r="IY34" s="94"/>
    </row>
    <row r="35" spans="2:28" ht="14.25">
      <c r="B35" s="19" t="s">
        <v>146</v>
      </c>
      <c r="C35" s="19" t="s">
        <v>219</v>
      </c>
      <c r="D35" s="63" t="s">
        <v>495</v>
      </c>
      <c r="E35" s="47" t="s">
        <v>519</v>
      </c>
      <c r="F35" s="21" t="s">
        <v>22</v>
      </c>
      <c r="G35" s="195">
        <v>5</v>
      </c>
      <c r="H35" s="23">
        <v>35</v>
      </c>
      <c r="I35" s="195">
        <v>5</v>
      </c>
      <c r="J35" s="23">
        <v>30</v>
      </c>
      <c r="K35" s="195">
        <v>5</v>
      </c>
      <c r="L35" s="23">
        <v>75</v>
      </c>
      <c r="M35" s="195">
        <v>1</v>
      </c>
      <c r="N35" s="23">
        <v>4</v>
      </c>
      <c r="O35" s="23">
        <v>144</v>
      </c>
      <c r="P35" s="24">
        <v>616.02</v>
      </c>
      <c r="Q35" s="24">
        <v>16.62</v>
      </c>
      <c r="R35" s="22">
        <v>632.64</v>
      </c>
      <c r="S35" s="22">
        <v>3163.2</v>
      </c>
      <c r="T35" s="22">
        <v>22142.4</v>
      </c>
      <c r="U35" s="22">
        <v>3163.2</v>
      </c>
      <c r="V35" s="22">
        <v>18979.2</v>
      </c>
      <c r="W35" s="22">
        <v>3163.2</v>
      </c>
      <c r="X35" s="22">
        <v>47448</v>
      </c>
      <c r="Y35" s="22">
        <v>632.64</v>
      </c>
      <c r="Z35" s="22">
        <v>2530.56</v>
      </c>
      <c r="AA35" s="22">
        <v>91100.16</v>
      </c>
      <c r="AB35" s="28"/>
    </row>
    <row r="36" spans="2:28" ht="22.5">
      <c r="B36" s="19" t="s">
        <v>147</v>
      </c>
      <c r="C36" s="19" t="s">
        <v>221</v>
      </c>
      <c r="D36" s="62" t="s">
        <v>497</v>
      </c>
      <c r="E36" s="47" t="s">
        <v>274</v>
      </c>
      <c r="F36" s="21" t="s">
        <v>22</v>
      </c>
      <c r="G36" s="195">
        <v>0</v>
      </c>
      <c r="H36" s="23">
        <v>0</v>
      </c>
      <c r="I36" s="195">
        <v>0</v>
      </c>
      <c r="J36" s="23">
        <v>0</v>
      </c>
      <c r="K36" s="195">
        <v>0</v>
      </c>
      <c r="L36" s="23">
        <v>0</v>
      </c>
      <c r="M36" s="195">
        <v>1</v>
      </c>
      <c r="N36" s="23">
        <v>4</v>
      </c>
      <c r="O36" s="23">
        <v>4</v>
      </c>
      <c r="P36" s="24">
        <v>322.22</v>
      </c>
      <c r="Q36" s="24">
        <v>16.62</v>
      </c>
      <c r="R36" s="22">
        <v>338.84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338.84</v>
      </c>
      <c r="Z36" s="22">
        <v>1355.36</v>
      </c>
      <c r="AA36" s="22">
        <v>1355.36</v>
      </c>
      <c r="AB36" s="28"/>
    </row>
    <row r="37" spans="2:28" ht="28.5" customHeight="1">
      <c r="B37" s="19" t="s">
        <v>148</v>
      </c>
      <c r="C37" s="19" t="s">
        <v>225</v>
      </c>
      <c r="D37" s="62" t="s">
        <v>499</v>
      </c>
      <c r="E37" s="47" t="s">
        <v>42</v>
      </c>
      <c r="F37" s="21" t="s">
        <v>22</v>
      </c>
      <c r="G37" s="195">
        <v>1</v>
      </c>
      <c r="H37" s="23">
        <v>7</v>
      </c>
      <c r="I37" s="195">
        <v>1</v>
      </c>
      <c r="J37" s="23">
        <v>6</v>
      </c>
      <c r="K37" s="195">
        <v>1</v>
      </c>
      <c r="L37" s="23">
        <v>15</v>
      </c>
      <c r="M37" s="195">
        <v>0</v>
      </c>
      <c r="N37" s="23">
        <v>0</v>
      </c>
      <c r="O37" s="23">
        <v>28</v>
      </c>
      <c r="P37" s="24">
        <v>316.56</v>
      </c>
      <c r="Q37" s="24">
        <v>34.63</v>
      </c>
      <c r="R37" s="22">
        <v>351.19</v>
      </c>
      <c r="S37" s="22">
        <v>351.19</v>
      </c>
      <c r="T37" s="22">
        <v>2458.33</v>
      </c>
      <c r="U37" s="22">
        <v>351.19</v>
      </c>
      <c r="V37" s="22">
        <v>2107.14</v>
      </c>
      <c r="W37" s="22">
        <v>351.19</v>
      </c>
      <c r="X37" s="22">
        <v>5267.85</v>
      </c>
      <c r="Y37" s="22">
        <v>0</v>
      </c>
      <c r="Z37" s="22">
        <v>0</v>
      </c>
      <c r="AA37" s="22">
        <v>9833.32</v>
      </c>
      <c r="AB37" s="28"/>
    </row>
    <row r="38" spans="2:28" ht="14.25">
      <c r="B38" s="19" t="s">
        <v>149</v>
      </c>
      <c r="C38" s="19" t="s">
        <v>229</v>
      </c>
      <c r="D38" s="62" t="s">
        <v>318</v>
      </c>
      <c r="E38" s="47"/>
      <c r="F38" s="21" t="s">
        <v>22</v>
      </c>
      <c r="G38" s="195">
        <v>5</v>
      </c>
      <c r="H38" s="23">
        <v>35</v>
      </c>
      <c r="I38" s="195">
        <v>5</v>
      </c>
      <c r="J38" s="23">
        <v>30</v>
      </c>
      <c r="K38" s="195">
        <v>5</v>
      </c>
      <c r="L38" s="23">
        <v>75</v>
      </c>
      <c r="M38" s="195">
        <v>2</v>
      </c>
      <c r="N38" s="23">
        <v>8</v>
      </c>
      <c r="O38" s="23">
        <v>148</v>
      </c>
      <c r="P38" s="24">
        <v>219.68</v>
      </c>
      <c r="Q38" s="24">
        <v>35.21</v>
      </c>
      <c r="R38" s="22">
        <v>254.89</v>
      </c>
      <c r="S38" s="22">
        <v>1274.45</v>
      </c>
      <c r="T38" s="22">
        <v>8921.15</v>
      </c>
      <c r="U38" s="22">
        <v>1274.45</v>
      </c>
      <c r="V38" s="22">
        <v>7646.7</v>
      </c>
      <c r="W38" s="22">
        <v>1274.45</v>
      </c>
      <c r="X38" s="22">
        <v>19116.75</v>
      </c>
      <c r="Y38" s="22">
        <v>509.78</v>
      </c>
      <c r="Z38" s="22">
        <v>2039.12</v>
      </c>
      <c r="AA38" s="22">
        <v>37723.72</v>
      </c>
      <c r="AB38" s="28"/>
    </row>
    <row r="39" spans="2:28" ht="14.25">
      <c r="B39" s="19" t="s">
        <v>251</v>
      </c>
      <c r="C39" s="19" t="s">
        <v>507</v>
      </c>
      <c r="D39" s="62" t="s">
        <v>505</v>
      </c>
      <c r="E39" s="47" t="s">
        <v>42</v>
      </c>
      <c r="F39" s="21" t="s">
        <v>22</v>
      </c>
      <c r="G39" s="195">
        <v>1</v>
      </c>
      <c r="H39" s="23">
        <v>7</v>
      </c>
      <c r="I39" s="195">
        <v>1</v>
      </c>
      <c r="J39" s="23">
        <v>6</v>
      </c>
      <c r="K39" s="195">
        <v>1</v>
      </c>
      <c r="L39" s="23">
        <v>15</v>
      </c>
      <c r="M39" s="195">
        <v>0</v>
      </c>
      <c r="N39" s="23">
        <v>0</v>
      </c>
      <c r="O39" s="23">
        <v>28</v>
      </c>
      <c r="P39" s="24">
        <v>445.51</v>
      </c>
      <c r="Q39" s="24">
        <v>35.21</v>
      </c>
      <c r="R39" s="22">
        <v>480.72</v>
      </c>
      <c r="S39" s="22">
        <v>480.72</v>
      </c>
      <c r="T39" s="22">
        <v>3365.04</v>
      </c>
      <c r="U39" s="22">
        <v>480.72</v>
      </c>
      <c r="V39" s="22">
        <v>2884.32</v>
      </c>
      <c r="W39" s="22">
        <v>480.72</v>
      </c>
      <c r="X39" s="22">
        <v>7210.8</v>
      </c>
      <c r="Y39" s="22">
        <v>0</v>
      </c>
      <c r="Z39" s="22">
        <v>0</v>
      </c>
      <c r="AA39" s="22">
        <v>13460.16</v>
      </c>
      <c r="AB39" s="28"/>
    </row>
    <row r="40" spans="2:28" ht="27" customHeight="1">
      <c r="B40" s="19" t="s">
        <v>252</v>
      </c>
      <c r="C40" s="19" t="s">
        <v>528</v>
      </c>
      <c r="D40" s="62" t="s">
        <v>509</v>
      </c>
      <c r="E40" s="47"/>
      <c r="F40" s="21" t="s">
        <v>22</v>
      </c>
      <c r="G40" s="195">
        <v>2</v>
      </c>
      <c r="H40" s="23">
        <v>14</v>
      </c>
      <c r="I40" s="195">
        <v>2</v>
      </c>
      <c r="J40" s="23">
        <v>12</v>
      </c>
      <c r="K40" s="195">
        <v>2</v>
      </c>
      <c r="L40" s="23">
        <v>30</v>
      </c>
      <c r="M40" s="195">
        <v>0</v>
      </c>
      <c r="N40" s="23">
        <v>0</v>
      </c>
      <c r="O40" s="23">
        <v>56</v>
      </c>
      <c r="P40" s="24">
        <v>120.99</v>
      </c>
      <c r="Q40" s="24">
        <v>25.99</v>
      </c>
      <c r="R40" s="22">
        <v>146.98</v>
      </c>
      <c r="S40" s="22">
        <v>293.96</v>
      </c>
      <c r="T40" s="22">
        <v>2057.72</v>
      </c>
      <c r="U40" s="22">
        <v>293.96</v>
      </c>
      <c r="V40" s="22">
        <v>1763.76</v>
      </c>
      <c r="W40" s="22">
        <v>293.96</v>
      </c>
      <c r="X40" s="22">
        <v>4409.4</v>
      </c>
      <c r="Y40" s="22">
        <v>0</v>
      </c>
      <c r="Z40" s="22">
        <v>0</v>
      </c>
      <c r="AA40" s="22">
        <v>8230.88</v>
      </c>
      <c r="AB40" s="28"/>
    </row>
    <row r="41" spans="2:28" ht="25.5" customHeight="1">
      <c r="B41" s="19" t="s">
        <v>253</v>
      </c>
      <c r="C41" s="19" t="s">
        <v>516</v>
      </c>
      <c r="D41" s="62" t="s">
        <v>508</v>
      </c>
      <c r="E41" s="47"/>
      <c r="F41" s="21" t="s">
        <v>22</v>
      </c>
      <c r="G41" s="195">
        <v>1</v>
      </c>
      <c r="H41" s="23">
        <v>7</v>
      </c>
      <c r="I41" s="195">
        <v>1</v>
      </c>
      <c r="J41" s="23">
        <v>6</v>
      </c>
      <c r="K41" s="195">
        <v>3</v>
      </c>
      <c r="L41" s="23">
        <v>45</v>
      </c>
      <c r="M41" s="195">
        <v>0</v>
      </c>
      <c r="N41" s="23">
        <v>0</v>
      </c>
      <c r="O41" s="23">
        <v>58</v>
      </c>
      <c r="P41" s="24">
        <v>231.03</v>
      </c>
      <c r="Q41" s="24">
        <v>25.99</v>
      </c>
      <c r="R41" s="22">
        <v>257.02</v>
      </c>
      <c r="S41" s="22">
        <v>257.02</v>
      </c>
      <c r="T41" s="22">
        <v>1799.14</v>
      </c>
      <c r="U41" s="22">
        <v>257.02</v>
      </c>
      <c r="V41" s="22">
        <v>1542.12</v>
      </c>
      <c r="W41" s="22">
        <v>771.06</v>
      </c>
      <c r="X41" s="22">
        <v>11565.9</v>
      </c>
      <c r="Y41" s="22">
        <v>0</v>
      </c>
      <c r="Z41" s="22">
        <v>0</v>
      </c>
      <c r="AA41" s="22">
        <v>14907.16</v>
      </c>
      <c r="AB41" s="28"/>
    </row>
    <row r="42" spans="2:28" ht="22.5" customHeight="1">
      <c r="B42" s="19" t="s">
        <v>254</v>
      </c>
      <c r="C42" s="19" t="s">
        <v>220</v>
      </c>
      <c r="D42" s="62" t="s">
        <v>517</v>
      </c>
      <c r="E42" s="47"/>
      <c r="F42" s="21" t="s">
        <v>22</v>
      </c>
      <c r="G42" s="195">
        <v>2</v>
      </c>
      <c r="H42" s="23">
        <v>14</v>
      </c>
      <c r="I42" s="195">
        <v>2</v>
      </c>
      <c r="J42" s="23">
        <v>12</v>
      </c>
      <c r="K42" s="195">
        <v>2</v>
      </c>
      <c r="L42" s="23">
        <v>30</v>
      </c>
      <c r="M42" s="195">
        <v>0</v>
      </c>
      <c r="N42" s="23">
        <v>0</v>
      </c>
      <c r="O42" s="23">
        <v>56</v>
      </c>
      <c r="P42" s="24">
        <v>241.75</v>
      </c>
      <c r="Q42" s="24">
        <v>25.99</v>
      </c>
      <c r="R42" s="22">
        <v>267.74</v>
      </c>
      <c r="S42" s="22">
        <v>535.48</v>
      </c>
      <c r="T42" s="22">
        <v>3748.36</v>
      </c>
      <c r="U42" s="22">
        <v>535.48</v>
      </c>
      <c r="V42" s="22">
        <v>3212.88</v>
      </c>
      <c r="W42" s="22">
        <v>535.48</v>
      </c>
      <c r="X42" s="22">
        <v>8032.2</v>
      </c>
      <c r="Y42" s="22">
        <v>0</v>
      </c>
      <c r="Z42" s="22">
        <v>0</v>
      </c>
      <c r="AA42" s="22">
        <v>14993.44</v>
      </c>
      <c r="AB42" s="28"/>
    </row>
    <row r="43" spans="2:28" ht="14.25">
      <c r="B43" s="19" t="s">
        <v>255</v>
      </c>
      <c r="C43" s="19" t="s">
        <v>222</v>
      </c>
      <c r="D43" s="62" t="s">
        <v>17</v>
      </c>
      <c r="E43" s="47" t="s">
        <v>42</v>
      </c>
      <c r="F43" s="21" t="s">
        <v>22</v>
      </c>
      <c r="G43" s="195">
        <v>1</v>
      </c>
      <c r="H43" s="23">
        <v>7</v>
      </c>
      <c r="I43" s="195">
        <v>1</v>
      </c>
      <c r="J43" s="23">
        <v>6</v>
      </c>
      <c r="K43" s="195">
        <v>1</v>
      </c>
      <c r="L43" s="23">
        <v>15</v>
      </c>
      <c r="M43" s="195">
        <v>0</v>
      </c>
      <c r="N43" s="23">
        <v>0</v>
      </c>
      <c r="O43" s="23">
        <v>28</v>
      </c>
      <c r="P43" s="24">
        <v>204.59</v>
      </c>
      <c r="Q43" s="24">
        <v>43.15</v>
      </c>
      <c r="R43" s="22">
        <v>247.74</v>
      </c>
      <c r="S43" s="22">
        <v>247.74</v>
      </c>
      <c r="T43" s="22">
        <v>1734.18</v>
      </c>
      <c r="U43" s="22">
        <v>247.74</v>
      </c>
      <c r="V43" s="22">
        <v>1486.44</v>
      </c>
      <c r="W43" s="22">
        <v>247.74</v>
      </c>
      <c r="X43" s="22">
        <v>3716.1</v>
      </c>
      <c r="Y43" s="22">
        <v>0</v>
      </c>
      <c r="Z43" s="22">
        <v>0</v>
      </c>
      <c r="AA43" s="22">
        <v>6936.72</v>
      </c>
      <c r="AB43" s="28"/>
    </row>
    <row r="44" spans="2:28" ht="14.25">
      <c r="B44" s="19" t="s">
        <v>256</v>
      </c>
      <c r="C44" s="19" t="s">
        <v>223</v>
      </c>
      <c r="D44" s="62" t="s">
        <v>224</v>
      </c>
      <c r="E44" s="47" t="s">
        <v>42</v>
      </c>
      <c r="F44" s="21" t="s">
        <v>22</v>
      </c>
      <c r="G44" s="195">
        <v>1</v>
      </c>
      <c r="H44" s="23">
        <v>7</v>
      </c>
      <c r="I44" s="195">
        <v>1</v>
      </c>
      <c r="J44" s="23">
        <v>6</v>
      </c>
      <c r="K44" s="195">
        <v>1</v>
      </c>
      <c r="L44" s="23">
        <v>15</v>
      </c>
      <c r="M44" s="195">
        <v>0</v>
      </c>
      <c r="N44" s="23">
        <v>0</v>
      </c>
      <c r="O44" s="23">
        <v>28</v>
      </c>
      <c r="P44" s="24">
        <v>3</v>
      </c>
      <c r="Q44" s="24">
        <v>4.18</v>
      </c>
      <c r="R44" s="22">
        <v>7.18</v>
      </c>
      <c r="S44" s="22">
        <v>7.18</v>
      </c>
      <c r="T44" s="22">
        <v>50.26</v>
      </c>
      <c r="U44" s="22">
        <v>7.18</v>
      </c>
      <c r="V44" s="22">
        <v>43.08</v>
      </c>
      <c r="W44" s="22">
        <v>7.18</v>
      </c>
      <c r="X44" s="22">
        <v>107.7</v>
      </c>
      <c r="Y44" s="22">
        <v>0</v>
      </c>
      <c r="Z44" s="22">
        <v>0</v>
      </c>
      <c r="AA44" s="22">
        <v>201.04</v>
      </c>
      <c r="AB44" s="28"/>
    </row>
    <row r="45" spans="2:28" ht="22.5">
      <c r="B45" s="19" t="s">
        <v>257</v>
      </c>
      <c r="C45" s="64" t="s">
        <v>531</v>
      </c>
      <c r="D45" s="62" t="s">
        <v>306</v>
      </c>
      <c r="E45" s="47" t="s">
        <v>42</v>
      </c>
      <c r="F45" s="21" t="s">
        <v>22</v>
      </c>
      <c r="G45" s="195">
        <v>1</v>
      </c>
      <c r="H45" s="23">
        <v>7</v>
      </c>
      <c r="I45" s="195">
        <v>1</v>
      </c>
      <c r="J45" s="23">
        <v>6</v>
      </c>
      <c r="K45" s="195">
        <v>1</v>
      </c>
      <c r="L45" s="23">
        <v>15</v>
      </c>
      <c r="M45" s="195">
        <v>0</v>
      </c>
      <c r="N45" s="23">
        <v>0</v>
      </c>
      <c r="O45" s="23">
        <v>28</v>
      </c>
      <c r="P45" s="24">
        <v>333.31</v>
      </c>
      <c r="Q45" s="24">
        <v>2.63</v>
      </c>
      <c r="R45" s="22">
        <v>335.94</v>
      </c>
      <c r="S45" s="22">
        <v>335.94</v>
      </c>
      <c r="T45" s="22">
        <v>2351.58</v>
      </c>
      <c r="U45" s="22">
        <v>335.94</v>
      </c>
      <c r="V45" s="22">
        <v>2015.64</v>
      </c>
      <c r="W45" s="22">
        <v>335.94</v>
      </c>
      <c r="X45" s="22">
        <v>5039.1</v>
      </c>
      <c r="Y45" s="22">
        <v>0</v>
      </c>
      <c r="Z45" s="22">
        <v>0</v>
      </c>
      <c r="AA45" s="22">
        <v>9406.32</v>
      </c>
      <c r="AB45" s="28"/>
    </row>
    <row r="46" spans="2:28" ht="26.25" customHeight="1">
      <c r="B46" s="19" t="s">
        <v>258</v>
      </c>
      <c r="C46" s="64" t="s">
        <v>539</v>
      </c>
      <c r="D46" s="62" t="s">
        <v>228</v>
      </c>
      <c r="E46" s="47" t="s">
        <v>41</v>
      </c>
      <c r="F46" s="21" t="s">
        <v>22</v>
      </c>
      <c r="G46" s="195">
        <v>7</v>
      </c>
      <c r="H46" s="23">
        <v>49</v>
      </c>
      <c r="I46" s="195">
        <v>8</v>
      </c>
      <c r="J46" s="23">
        <v>48</v>
      </c>
      <c r="K46" s="195">
        <v>10</v>
      </c>
      <c r="L46" s="23">
        <v>150</v>
      </c>
      <c r="M46" s="195">
        <v>2</v>
      </c>
      <c r="N46" s="23">
        <v>8</v>
      </c>
      <c r="O46" s="23">
        <v>255</v>
      </c>
      <c r="P46" s="24">
        <v>726.43</v>
      </c>
      <c r="Q46" s="24">
        <v>25.81</v>
      </c>
      <c r="R46" s="22">
        <v>752.24</v>
      </c>
      <c r="S46" s="22">
        <v>5265.68</v>
      </c>
      <c r="T46" s="22">
        <v>36859.76</v>
      </c>
      <c r="U46" s="22">
        <v>6017.92</v>
      </c>
      <c r="V46" s="22">
        <v>36107.52</v>
      </c>
      <c r="W46" s="22">
        <v>7522.4</v>
      </c>
      <c r="X46" s="22">
        <v>112836</v>
      </c>
      <c r="Y46" s="22">
        <v>1504.48</v>
      </c>
      <c r="Z46" s="22">
        <v>6017.92</v>
      </c>
      <c r="AA46" s="22">
        <v>191821.2</v>
      </c>
      <c r="AB46" s="28"/>
    </row>
    <row r="47" spans="2:28" ht="14.25">
      <c r="B47" s="19" t="s">
        <v>259</v>
      </c>
      <c r="C47" s="19" t="s">
        <v>230</v>
      </c>
      <c r="D47" s="62" t="s">
        <v>534</v>
      </c>
      <c r="E47" s="47" t="s">
        <v>43</v>
      </c>
      <c r="F47" s="21" t="s">
        <v>22</v>
      </c>
      <c r="G47" s="195">
        <v>7</v>
      </c>
      <c r="H47" s="23">
        <v>49</v>
      </c>
      <c r="I47" s="195">
        <v>8</v>
      </c>
      <c r="J47" s="23">
        <v>48</v>
      </c>
      <c r="K47" s="195">
        <v>10</v>
      </c>
      <c r="L47" s="23">
        <v>150</v>
      </c>
      <c r="M47" s="195">
        <v>2</v>
      </c>
      <c r="N47" s="23">
        <v>8</v>
      </c>
      <c r="O47" s="23">
        <v>255</v>
      </c>
      <c r="P47" s="24">
        <v>6.63</v>
      </c>
      <c r="Q47" s="24">
        <v>2.31</v>
      </c>
      <c r="R47" s="22">
        <v>8.94</v>
      </c>
      <c r="S47" s="22">
        <v>62.58</v>
      </c>
      <c r="T47" s="22">
        <v>438.06</v>
      </c>
      <c r="U47" s="22">
        <v>71.52</v>
      </c>
      <c r="V47" s="22">
        <v>429.12</v>
      </c>
      <c r="W47" s="22">
        <v>89.4</v>
      </c>
      <c r="X47" s="22">
        <v>1341</v>
      </c>
      <c r="Y47" s="22">
        <v>17.88</v>
      </c>
      <c r="Z47" s="22">
        <v>71.52</v>
      </c>
      <c r="AA47" s="22">
        <v>2279.7</v>
      </c>
      <c r="AB47" s="28"/>
    </row>
    <row r="48" spans="2:28" ht="25.5" customHeight="1">
      <c r="B48" s="19" t="s">
        <v>260</v>
      </c>
      <c r="C48" s="19" t="s">
        <v>231</v>
      </c>
      <c r="D48" s="62" t="s">
        <v>535</v>
      </c>
      <c r="E48" s="47" t="s">
        <v>43</v>
      </c>
      <c r="F48" s="21" t="s">
        <v>22</v>
      </c>
      <c r="G48" s="195">
        <v>7</v>
      </c>
      <c r="H48" s="23">
        <v>49</v>
      </c>
      <c r="I48" s="195">
        <v>8</v>
      </c>
      <c r="J48" s="23">
        <v>48</v>
      </c>
      <c r="K48" s="195">
        <v>10</v>
      </c>
      <c r="L48" s="23">
        <v>150</v>
      </c>
      <c r="M48" s="195">
        <v>2</v>
      </c>
      <c r="N48" s="23">
        <v>8</v>
      </c>
      <c r="O48" s="23">
        <v>255</v>
      </c>
      <c r="P48" s="24">
        <v>48.8</v>
      </c>
      <c r="Q48" s="24">
        <v>4.77</v>
      </c>
      <c r="R48" s="22">
        <v>53.57</v>
      </c>
      <c r="S48" s="22">
        <v>374.99</v>
      </c>
      <c r="T48" s="22">
        <v>2624.93</v>
      </c>
      <c r="U48" s="22">
        <v>428.56</v>
      </c>
      <c r="V48" s="22">
        <v>2571.36</v>
      </c>
      <c r="W48" s="22">
        <v>535.7</v>
      </c>
      <c r="X48" s="22">
        <v>8035.5</v>
      </c>
      <c r="Y48" s="22">
        <v>107.14</v>
      </c>
      <c r="Z48" s="22">
        <v>428.56</v>
      </c>
      <c r="AA48" s="22">
        <v>13660.35</v>
      </c>
      <c r="AB48" s="28"/>
    </row>
    <row r="49" spans="2:28" ht="14.25">
      <c r="B49" s="19" t="s">
        <v>402</v>
      </c>
      <c r="C49" s="64" t="s">
        <v>556</v>
      </c>
      <c r="D49" s="62" t="s">
        <v>325</v>
      </c>
      <c r="E49" s="47" t="s">
        <v>331</v>
      </c>
      <c r="F49" s="21" t="s">
        <v>22</v>
      </c>
      <c r="G49" s="195">
        <v>0</v>
      </c>
      <c r="H49" s="23">
        <v>0</v>
      </c>
      <c r="I49" s="195">
        <v>0</v>
      </c>
      <c r="J49" s="23">
        <v>0</v>
      </c>
      <c r="K49" s="195">
        <v>8</v>
      </c>
      <c r="L49" s="23">
        <v>120</v>
      </c>
      <c r="M49" s="195">
        <v>0</v>
      </c>
      <c r="N49" s="23">
        <v>0</v>
      </c>
      <c r="O49" s="23">
        <v>120</v>
      </c>
      <c r="P49" s="24">
        <v>1216.67</v>
      </c>
      <c r="Q49" s="24">
        <v>27.65</v>
      </c>
      <c r="R49" s="22">
        <v>1244.32</v>
      </c>
      <c r="S49" s="22">
        <v>0</v>
      </c>
      <c r="T49" s="22">
        <v>0</v>
      </c>
      <c r="U49" s="22">
        <v>0</v>
      </c>
      <c r="V49" s="22">
        <v>0</v>
      </c>
      <c r="W49" s="22">
        <v>9954.56</v>
      </c>
      <c r="X49" s="22">
        <v>149318.4</v>
      </c>
      <c r="Y49" s="22">
        <v>0</v>
      </c>
      <c r="Z49" s="22">
        <v>0</v>
      </c>
      <c r="AA49" s="22">
        <v>149318.4</v>
      </c>
      <c r="AB49" s="28"/>
    </row>
    <row r="50" spans="2:28" ht="14.25">
      <c r="B50" s="19" t="s">
        <v>518</v>
      </c>
      <c r="C50" s="19"/>
      <c r="D50" s="62" t="s">
        <v>64</v>
      </c>
      <c r="E50" s="47"/>
      <c r="F50" s="21" t="s">
        <v>275</v>
      </c>
      <c r="G50" s="196">
        <v>0.03125</v>
      </c>
      <c r="H50" s="23">
        <v>0.22</v>
      </c>
      <c r="I50" s="196">
        <v>0.03125</v>
      </c>
      <c r="J50" s="23">
        <v>0.19</v>
      </c>
      <c r="K50" s="196">
        <v>0.03125</v>
      </c>
      <c r="L50" s="23">
        <v>0.47</v>
      </c>
      <c r="M50" s="192">
        <v>0.031</v>
      </c>
      <c r="N50" s="23">
        <v>0.12</v>
      </c>
      <c r="O50" s="23">
        <v>1</v>
      </c>
      <c r="P50" s="24"/>
      <c r="Q50" s="24"/>
      <c r="R50" s="22">
        <v>30000</v>
      </c>
      <c r="S50" s="22">
        <v>937.5</v>
      </c>
      <c r="T50" s="22">
        <v>6600</v>
      </c>
      <c r="U50" s="22">
        <v>937.5</v>
      </c>
      <c r="V50" s="22">
        <v>5700</v>
      </c>
      <c r="W50" s="22">
        <v>937.5</v>
      </c>
      <c r="X50" s="22">
        <v>14100</v>
      </c>
      <c r="Y50" s="22">
        <v>930</v>
      </c>
      <c r="Z50" s="22">
        <v>3600</v>
      </c>
      <c r="AA50" s="22">
        <v>30000</v>
      </c>
      <c r="AB50" s="28"/>
    </row>
    <row r="51" spans="2:259" s="95" customFormat="1" ht="15">
      <c r="B51" s="88">
        <v>5</v>
      </c>
      <c r="C51" s="88"/>
      <c r="D51" s="89" t="s">
        <v>56</v>
      </c>
      <c r="E51" s="90"/>
      <c r="F51" s="91"/>
      <c r="G51" s="197"/>
      <c r="H51" s="35"/>
      <c r="I51" s="197"/>
      <c r="J51" s="35"/>
      <c r="K51" s="197"/>
      <c r="L51" s="35"/>
      <c r="M51" s="197"/>
      <c r="N51" s="35"/>
      <c r="O51" s="35"/>
      <c r="P51" s="92"/>
      <c r="Q51" s="92"/>
      <c r="R51" s="35"/>
      <c r="S51" s="35"/>
      <c r="T51" s="35"/>
      <c r="U51" s="35"/>
      <c r="V51" s="35"/>
      <c r="W51" s="35"/>
      <c r="X51" s="35"/>
      <c r="Y51" s="35"/>
      <c r="Z51" s="35"/>
      <c r="AA51" s="35">
        <v>461911.05</v>
      </c>
      <c r="AB51" s="30">
        <v>0.18</v>
      </c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3"/>
      <c r="DS51" s="93"/>
      <c r="DT51" s="93"/>
      <c r="DU51" s="93"/>
      <c r="DV51" s="93"/>
      <c r="DW51" s="93"/>
      <c r="DX51" s="93"/>
      <c r="DY51" s="93"/>
      <c r="DZ51" s="93"/>
      <c r="EA51" s="93"/>
      <c r="EB51" s="93"/>
      <c r="EC51" s="93"/>
      <c r="ED51" s="93"/>
      <c r="EE51" s="93"/>
      <c r="EF51" s="93"/>
      <c r="EG51" s="93"/>
      <c r="EH51" s="93"/>
      <c r="EI51" s="93"/>
      <c r="EJ51" s="93"/>
      <c r="EK51" s="93"/>
      <c r="EL51" s="93"/>
      <c r="EM51" s="93"/>
      <c r="EN51" s="93"/>
      <c r="EO51" s="93"/>
      <c r="EP51" s="93"/>
      <c r="EQ51" s="93"/>
      <c r="ER51" s="93"/>
      <c r="ES51" s="93"/>
      <c r="ET51" s="93"/>
      <c r="EU51" s="93"/>
      <c r="EV51" s="93"/>
      <c r="EW51" s="93"/>
      <c r="EX51" s="93"/>
      <c r="EY51" s="93"/>
      <c r="EZ51" s="93"/>
      <c r="FA51" s="93"/>
      <c r="FB51" s="93"/>
      <c r="FC51" s="93"/>
      <c r="FD51" s="93"/>
      <c r="FE51" s="93"/>
      <c r="FF51" s="93"/>
      <c r="FG51" s="93"/>
      <c r="FH51" s="93"/>
      <c r="FI51" s="93"/>
      <c r="FJ51" s="93"/>
      <c r="FK51" s="93"/>
      <c r="FL51" s="93"/>
      <c r="FM51" s="93"/>
      <c r="FN51" s="93"/>
      <c r="FO51" s="93"/>
      <c r="FP51" s="93"/>
      <c r="FQ51" s="93"/>
      <c r="FR51" s="93"/>
      <c r="FS51" s="93"/>
      <c r="FT51" s="93"/>
      <c r="FU51" s="93"/>
      <c r="FV51" s="93"/>
      <c r="FW51" s="93"/>
      <c r="FX51" s="93"/>
      <c r="FY51" s="93"/>
      <c r="FZ51" s="93"/>
      <c r="GA51" s="93"/>
      <c r="GB51" s="93"/>
      <c r="GC51" s="93"/>
      <c r="GD51" s="93"/>
      <c r="GE51" s="93"/>
      <c r="GF51" s="93"/>
      <c r="GG51" s="93"/>
      <c r="GH51" s="93"/>
      <c r="GI51" s="93"/>
      <c r="GJ51" s="93"/>
      <c r="GK51" s="93"/>
      <c r="GL51" s="93"/>
      <c r="GM51" s="93"/>
      <c r="GN51" s="93"/>
      <c r="GO51" s="93"/>
      <c r="GP51" s="93"/>
      <c r="GQ51" s="93"/>
      <c r="GR51" s="93"/>
      <c r="GS51" s="93"/>
      <c r="GT51" s="93"/>
      <c r="GU51" s="93"/>
      <c r="GV51" s="93"/>
      <c r="GW51" s="93"/>
      <c r="GX51" s="93"/>
      <c r="GY51" s="93"/>
      <c r="GZ51" s="93"/>
      <c r="HA51" s="93"/>
      <c r="HB51" s="93"/>
      <c r="HC51" s="93"/>
      <c r="HD51" s="93"/>
      <c r="HE51" s="93"/>
      <c r="HF51" s="93"/>
      <c r="HG51" s="93"/>
      <c r="HH51" s="93"/>
      <c r="HI51" s="93"/>
      <c r="HJ51" s="93"/>
      <c r="HK51" s="93"/>
      <c r="HL51" s="93"/>
      <c r="HM51" s="93"/>
      <c r="HN51" s="93"/>
      <c r="HO51" s="93"/>
      <c r="HP51" s="93"/>
      <c r="HQ51" s="93"/>
      <c r="HR51" s="93"/>
      <c r="HS51" s="93"/>
      <c r="HT51" s="93"/>
      <c r="HU51" s="93"/>
      <c r="HV51" s="93"/>
      <c r="HW51" s="93"/>
      <c r="HX51" s="93"/>
      <c r="HY51" s="93"/>
      <c r="HZ51" s="93"/>
      <c r="IA51" s="93"/>
      <c r="IB51" s="93"/>
      <c r="IC51" s="93"/>
      <c r="ID51" s="93"/>
      <c r="IE51" s="93"/>
      <c r="IF51" s="93"/>
      <c r="IG51" s="93"/>
      <c r="IH51" s="93"/>
      <c r="II51" s="93"/>
      <c r="IJ51" s="93"/>
      <c r="IK51" s="93"/>
      <c r="IL51" s="93"/>
      <c r="IM51" s="93"/>
      <c r="IN51" s="93"/>
      <c r="IO51" s="94"/>
      <c r="IP51" s="94"/>
      <c r="IQ51" s="94"/>
      <c r="IR51" s="94"/>
      <c r="IS51" s="94"/>
      <c r="IT51" s="94"/>
      <c r="IU51" s="94"/>
      <c r="IV51" s="94"/>
      <c r="IW51" s="94"/>
      <c r="IX51" s="94"/>
      <c r="IY51" s="94"/>
    </row>
    <row r="52" spans="2:28" ht="14.25">
      <c r="B52" s="19" t="s">
        <v>150</v>
      </c>
      <c r="C52" s="19" t="s">
        <v>99</v>
      </c>
      <c r="D52" s="62" t="s">
        <v>98</v>
      </c>
      <c r="E52" s="47" t="s">
        <v>54</v>
      </c>
      <c r="F52" s="21" t="s">
        <v>89</v>
      </c>
      <c r="G52" s="195">
        <v>0</v>
      </c>
      <c r="H52" s="23">
        <v>0</v>
      </c>
      <c r="I52" s="195">
        <v>0</v>
      </c>
      <c r="J52" s="23">
        <v>0</v>
      </c>
      <c r="K52" s="195">
        <v>0</v>
      </c>
      <c r="L52" s="23">
        <v>0</v>
      </c>
      <c r="M52" s="195">
        <v>14.508</v>
      </c>
      <c r="N52" s="23">
        <v>58.03</v>
      </c>
      <c r="O52" s="23">
        <v>58.03</v>
      </c>
      <c r="P52" s="24">
        <v>31.46</v>
      </c>
      <c r="Q52" s="24">
        <v>42.17</v>
      </c>
      <c r="R52" s="22">
        <v>73.63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1068.22</v>
      </c>
      <c r="Z52" s="22">
        <v>4272.75</v>
      </c>
      <c r="AA52" s="22">
        <v>4272.75</v>
      </c>
      <c r="AB52" s="28"/>
    </row>
    <row r="53" spans="2:28" ht="14.25">
      <c r="B53" s="19" t="s">
        <v>261</v>
      </c>
      <c r="C53" s="19" t="s">
        <v>100</v>
      </c>
      <c r="D53" s="62" t="s">
        <v>101</v>
      </c>
      <c r="E53" s="47" t="s">
        <v>54</v>
      </c>
      <c r="F53" s="21" t="s">
        <v>21</v>
      </c>
      <c r="G53" s="195">
        <v>0</v>
      </c>
      <c r="H53" s="23">
        <v>0</v>
      </c>
      <c r="I53" s="195">
        <v>0</v>
      </c>
      <c r="J53" s="23">
        <v>0</v>
      </c>
      <c r="K53" s="195">
        <v>0</v>
      </c>
      <c r="L53" s="23">
        <v>0</v>
      </c>
      <c r="M53" s="195">
        <v>5.85</v>
      </c>
      <c r="N53" s="23">
        <v>23.4</v>
      </c>
      <c r="O53" s="23">
        <v>23.4</v>
      </c>
      <c r="P53" s="24">
        <v>11.13</v>
      </c>
      <c r="Q53" s="24">
        <v>13.81</v>
      </c>
      <c r="R53" s="22">
        <v>24.94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145.9</v>
      </c>
      <c r="Z53" s="22">
        <v>583.6</v>
      </c>
      <c r="AA53" s="22">
        <v>583.6</v>
      </c>
      <c r="AB53" s="28"/>
    </row>
    <row r="54" spans="2:28" ht="14.25">
      <c r="B54" s="19" t="s">
        <v>262</v>
      </c>
      <c r="C54" s="19" t="s">
        <v>558</v>
      </c>
      <c r="D54" s="62" t="s">
        <v>97</v>
      </c>
      <c r="E54" s="47" t="s">
        <v>44</v>
      </c>
      <c r="F54" s="21" t="s">
        <v>24</v>
      </c>
      <c r="G54" s="195">
        <v>21.0357</v>
      </c>
      <c r="H54" s="23">
        <v>147.25</v>
      </c>
      <c r="I54" s="195">
        <v>21.0357</v>
      </c>
      <c r="J54" s="23">
        <v>126.21</v>
      </c>
      <c r="K54" s="195">
        <v>21.0357</v>
      </c>
      <c r="L54" s="23">
        <v>315.54</v>
      </c>
      <c r="M54" s="195">
        <v>4.96</v>
      </c>
      <c r="N54" s="23">
        <v>19.84</v>
      </c>
      <c r="O54" s="23">
        <v>608.84</v>
      </c>
      <c r="P54" s="24">
        <v>614.8</v>
      </c>
      <c r="Q54" s="24">
        <v>42.53</v>
      </c>
      <c r="R54" s="22">
        <v>657.33</v>
      </c>
      <c r="S54" s="22">
        <v>13827.4</v>
      </c>
      <c r="T54" s="22">
        <v>96791.84</v>
      </c>
      <c r="U54" s="22">
        <v>13827.4</v>
      </c>
      <c r="V54" s="22">
        <v>82961.62</v>
      </c>
      <c r="W54" s="22">
        <v>13827.4</v>
      </c>
      <c r="X54" s="22">
        <v>207413.91</v>
      </c>
      <c r="Y54" s="22">
        <v>3260.36</v>
      </c>
      <c r="Z54" s="22">
        <v>13041.43</v>
      </c>
      <c r="AA54" s="22">
        <v>400208.8</v>
      </c>
      <c r="AB54" s="28"/>
    </row>
    <row r="55" spans="2:28" ht="14.25">
      <c r="B55" s="19" t="s">
        <v>263</v>
      </c>
      <c r="C55" s="19" t="s">
        <v>558</v>
      </c>
      <c r="D55" s="62" t="s">
        <v>57</v>
      </c>
      <c r="E55" s="47" t="s">
        <v>51</v>
      </c>
      <c r="F55" s="21" t="s">
        <v>24</v>
      </c>
      <c r="G55" s="195">
        <v>0</v>
      </c>
      <c r="H55" s="23">
        <v>0</v>
      </c>
      <c r="I55" s="195">
        <v>0</v>
      </c>
      <c r="J55" s="23">
        <v>0</v>
      </c>
      <c r="K55" s="195">
        <v>5.765</v>
      </c>
      <c r="L55" s="23">
        <v>86.48</v>
      </c>
      <c r="M55" s="195">
        <v>0</v>
      </c>
      <c r="N55" s="23">
        <v>0</v>
      </c>
      <c r="O55" s="23">
        <v>86.48</v>
      </c>
      <c r="P55" s="24">
        <v>614.8</v>
      </c>
      <c r="Q55" s="24">
        <v>42.53</v>
      </c>
      <c r="R55" s="22">
        <v>657.33</v>
      </c>
      <c r="S55" s="22">
        <v>0</v>
      </c>
      <c r="T55" s="22">
        <v>0</v>
      </c>
      <c r="U55" s="22">
        <v>0</v>
      </c>
      <c r="V55" s="22">
        <v>0</v>
      </c>
      <c r="W55" s="22">
        <v>3789.51</v>
      </c>
      <c r="X55" s="22">
        <v>56845.9</v>
      </c>
      <c r="Y55" s="22">
        <v>0</v>
      </c>
      <c r="Z55" s="22">
        <v>0</v>
      </c>
      <c r="AA55" s="22">
        <v>56845.9</v>
      </c>
      <c r="AB55" s="28"/>
    </row>
    <row r="56" spans="2:259" s="95" customFormat="1" ht="15">
      <c r="B56" s="88">
        <v>6</v>
      </c>
      <c r="C56" s="88"/>
      <c r="D56" s="89" t="s">
        <v>63</v>
      </c>
      <c r="E56" s="90"/>
      <c r="F56" s="91"/>
      <c r="G56" s="197"/>
      <c r="H56" s="35"/>
      <c r="I56" s="197"/>
      <c r="J56" s="35"/>
      <c r="K56" s="197"/>
      <c r="L56" s="35"/>
      <c r="M56" s="197"/>
      <c r="N56" s="35"/>
      <c r="O56" s="35"/>
      <c r="P56" s="92"/>
      <c r="Q56" s="92"/>
      <c r="R56" s="35"/>
      <c r="S56" s="35"/>
      <c r="T56" s="35"/>
      <c r="U56" s="35"/>
      <c r="V56" s="35"/>
      <c r="W56" s="35"/>
      <c r="X56" s="35"/>
      <c r="Y56" s="35"/>
      <c r="Z56" s="35"/>
      <c r="AA56" s="35">
        <v>109517.58</v>
      </c>
      <c r="AB56" s="30">
        <v>0.0427</v>
      </c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3"/>
      <c r="DE56" s="93"/>
      <c r="DF56" s="93"/>
      <c r="DG56" s="93"/>
      <c r="DH56" s="93"/>
      <c r="DI56" s="93"/>
      <c r="DJ56" s="93"/>
      <c r="DK56" s="93"/>
      <c r="DL56" s="93"/>
      <c r="DM56" s="93"/>
      <c r="DN56" s="93"/>
      <c r="DO56" s="93"/>
      <c r="DP56" s="93"/>
      <c r="DQ56" s="93"/>
      <c r="DR56" s="93"/>
      <c r="DS56" s="93"/>
      <c r="DT56" s="93"/>
      <c r="DU56" s="93"/>
      <c r="DV56" s="93"/>
      <c r="DW56" s="93"/>
      <c r="DX56" s="93"/>
      <c r="DY56" s="93"/>
      <c r="DZ56" s="93"/>
      <c r="EA56" s="93"/>
      <c r="EB56" s="93"/>
      <c r="EC56" s="93"/>
      <c r="ED56" s="93"/>
      <c r="EE56" s="93"/>
      <c r="EF56" s="93"/>
      <c r="EG56" s="93"/>
      <c r="EH56" s="93"/>
      <c r="EI56" s="93"/>
      <c r="EJ56" s="93"/>
      <c r="EK56" s="93"/>
      <c r="EL56" s="93"/>
      <c r="EM56" s="93"/>
      <c r="EN56" s="93"/>
      <c r="EO56" s="93"/>
      <c r="EP56" s="93"/>
      <c r="EQ56" s="93"/>
      <c r="ER56" s="93"/>
      <c r="ES56" s="93"/>
      <c r="ET56" s="93"/>
      <c r="EU56" s="93"/>
      <c r="EV56" s="93"/>
      <c r="EW56" s="93"/>
      <c r="EX56" s="93"/>
      <c r="EY56" s="93"/>
      <c r="EZ56" s="93"/>
      <c r="FA56" s="93"/>
      <c r="FB56" s="93"/>
      <c r="FC56" s="93"/>
      <c r="FD56" s="93"/>
      <c r="FE56" s="93"/>
      <c r="FF56" s="93"/>
      <c r="FG56" s="93"/>
      <c r="FH56" s="93"/>
      <c r="FI56" s="93"/>
      <c r="FJ56" s="93"/>
      <c r="FK56" s="93"/>
      <c r="FL56" s="93"/>
      <c r="FM56" s="93"/>
      <c r="FN56" s="93"/>
      <c r="FO56" s="93"/>
      <c r="FP56" s="93"/>
      <c r="FQ56" s="93"/>
      <c r="FR56" s="93"/>
      <c r="FS56" s="93"/>
      <c r="FT56" s="93"/>
      <c r="FU56" s="93"/>
      <c r="FV56" s="93"/>
      <c r="FW56" s="93"/>
      <c r="FX56" s="93"/>
      <c r="FY56" s="93"/>
      <c r="FZ56" s="93"/>
      <c r="GA56" s="93"/>
      <c r="GB56" s="93"/>
      <c r="GC56" s="93"/>
      <c r="GD56" s="93"/>
      <c r="GE56" s="93"/>
      <c r="GF56" s="93"/>
      <c r="GG56" s="93"/>
      <c r="GH56" s="93"/>
      <c r="GI56" s="93"/>
      <c r="GJ56" s="93"/>
      <c r="GK56" s="93"/>
      <c r="GL56" s="93"/>
      <c r="GM56" s="93"/>
      <c r="GN56" s="93"/>
      <c r="GO56" s="93"/>
      <c r="GP56" s="93"/>
      <c r="GQ56" s="93"/>
      <c r="GR56" s="93"/>
      <c r="GS56" s="93"/>
      <c r="GT56" s="93"/>
      <c r="GU56" s="93"/>
      <c r="GV56" s="93"/>
      <c r="GW56" s="93"/>
      <c r="GX56" s="93"/>
      <c r="GY56" s="93"/>
      <c r="GZ56" s="93"/>
      <c r="HA56" s="93"/>
      <c r="HB56" s="93"/>
      <c r="HC56" s="93"/>
      <c r="HD56" s="93"/>
      <c r="HE56" s="93"/>
      <c r="HF56" s="93"/>
      <c r="HG56" s="93"/>
      <c r="HH56" s="93"/>
      <c r="HI56" s="93"/>
      <c r="HJ56" s="93"/>
      <c r="HK56" s="93"/>
      <c r="HL56" s="93"/>
      <c r="HM56" s="93"/>
      <c r="HN56" s="93"/>
      <c r="HO56" s="93"/>
      <c r="HP56" s="93"/>
      <c r="HQ56" s="93"/>
      <c r="HR56" s="93"/>
      <c r="HS56" s="93"/>
      <c r="HT56" s="93"/>
      <c r="HU56" s="93"/>
      <c r="HV56" s="93"/>
      <c r="HW56" s="93"/>
      <c r="HX56" s="93"/>
      <c r="HY56" s="93"/>
      <c r="HZ56" s="93"/>
      <c r="IA56" s="93"/>
      <c r="IB56" s="93"/>
      <c r="IC56" s="93"/>
      <c r="ID56" s="93"/>
      <c r="IE56" s="93"/>
      <c r="IF56" s="93"/>
      <c r="IG56" s="93"/>
      <c r="IH56" s="93"/>
      <c r="II56" s="93"/>
      <c r="IJ56" s="93"/>
      <c r="IK56" s="93"/>
      <c r="IL56" s="93"/>
      <c r="IM56" s="93"/>
      <c r="IN56" s="93"/>
      <c r="IO56" s="94"/>
      <c r="IP56" s="94"/>
      <c r="IQ56" s="94"/>
      <c r="IR56" s="94"/>
      <c r="IS56" s="94"/>
      <c r="IT56" s="94"/>
      <c r="IU56" s="94"/>
      <c r="IV56" s="94"/>
      <c r="IW56" s="94"/>
      <c r="IX56" s="94"/>
      <c r="IY56" s="94"/>
    </row>
    <row r="57" spans="2:28" ht="22.5">
      <c r="B57" s="19" t="s">
        <v>151</v>
      </c>
      <c r="C57" s="19" t="s">
        <v>103</v>
      </c>
      <c r="D57" s="63" t="s">
        <v>102</v>
      </c>
      <c r="E57" s="47" t="s">
        <v>340</v>
      </c>
      <c r="F57" s="21" t="s">
        <v>24</v>
      </c>
      <c r="G57" s="195">
        <v>4.8</v>
      </c>
      <c r="H57" s="23">
        <v>33.6</v>
      </c>
      <c r="I57" s="195">
        <v>4.8</v>
      </c>
      <c r="J57" s="23">
        <v>28.8</v>
      </c>
      <c r="K57" s="195">
        <v>4.8</v>
      </c>
      <c r="L57" s="23">
        <v>72</v>
      </c>
      <c r="M57" s="195">
        <v>2.4</v>
      </c>
      <c r="N57" s="23">
        <v>9.6</v>
      </c>
      <c r="O57" s="23">
        <v>144</v>
      </c>
      <c r="P57" s="24">
        <v>467.39</v>
      </c>
      <c r="Q57" s="24">
        <v>11.77</v>
      </c>
      <c r="R57" s="22">
        <v>479.16</v>
      </c>
      <c r="S57" s="22">
        <v>2299.97</v>
      </c>
      <c r="T57" s="22">
        <v>16099.78</v>
      </c>
      <c r="U57" s="22">
        <v>2299.97</v>
      </c>
      <c r="V57" s="22">
        <v>13799.81</v>
      </c>
      <c r="W57" s="22">
        <v>2299.97</v>
      </c>
      <c r="X57" s="22">
        <v>34499.52</v>
      </c>
      <c r="Y57" s="22">
        <v>1149.98</v>
      </c>
      <c r="Z57" s="22">
        <v>4599.94</v>
      </c>
      <c r="AA57" s="22">
        <v>68999.04</v>
      </c>
      <c r="AB57" s="28"/>
    </row>
    <row r="58" spans="2:28" ht="22.5">
      <c r="B58" s="19" t="s">
        <v>152</v>
      </c>
      <c r="C58" s="19" t="s">
        <v>565</v>
      </c>
      <c r="D58" s="63" t="s">
        <v>206</v>
      </c>
      <c r="E58" s="47" t="s">
        <v>190</v>
      </c>
      <c r="F58" s="21" t="s">
        <v>24</v>
      </c>
      <c r="G58" s="195">
        <v>1.44</v>
      </c>
      <c r="H58" s="23">
        <v>10.08</v>
      </c>
      <c r="I58" s="195">
        <v>1.44</v>
      </c>
      <c r="J58" s="23">
        <v>8.64</v>
      </c>
      <c r="K58" s="195">
        <v>1.44</v>
      </c>
      <c r="L58" s="23">
        <v>21.6</v>
      </c>
      <c r="M58" s="195"/>
      <c r="N58" s="23">
        <v>0</v>
      </c>
      <c r="O58" s="23">
        <v>40.32</v>
      </c>
      <c r="P58" s="24">
        <v>879.97</v>
      </c>
      <c r="Q58" s="24">
        <v>11.77</v>
      </c>
      <c r="R58" s="22">
        <v>891.74</v>
      </c>
      <c r="S58" s="22">
        <v>1284.11</v>
      </c>
      <c r="T58" s="22">
        <v>8988.74</v>
      </c>
      <c r="U58" s="22">
        <v>1284.11</v>
      </c>
      <c r="V58" s="22">
        <v>7704.63</v>
      </c>
      <c r="W58" s="22">
        <v>1284.11</v>
      </c>
      <c r="X58" s="22">
        <v>19261.58</v>
      </c>
      <c r="Y58" s="22">
        <v>0</v>
      </c>
      <c r="Z58" s="22">
        <v>0</v>
      </c>
      <c r="AA58" s="22">
        <v>35954.96</v>
      </c>
      <c r="AB58" s="28"/>
    </row>
    <row r="59" spans="2:28" ht="14.25">
      <c r="B59" s="19" t="s">
        <v>416</v>
      </c>
      <c r="C59" s="19" t="s">
        <v>420</v>
      </c>
      <c r="D59" s="63" t="s">
        <v>419</v>
      </c>
      <c r="E59" s="20" t="s">
        <v>417</v>
      </c>
      <c r="F59" s="21" t="s">
        <v>24</v>
      </c>
      <c r="G59" s="196">
        <v>0.2475</v>
      </c>
      <c r="H59" s="23">
        <v>1.73</v>
      </c>
      <c r="I59" s="196">
        <v>0.2475</v>
      </c>
      <c r="J59" s="23">
        <v>1.49</v>
      </c>
      <c r="K59" s="196">
        <v>0.2475</v>
      </c>
      <c r="L59" s="23">
        <v>3.71</v>
      </c>
      <c r="M59" s="196">
        <v>0.2475</v>
      </c>
      <c r="N59" s="23">
        <v>0.99</v>
      </c>
      <c r="O59" s="23">
        <v>7.92</v>
      </c>
      <c r="P59" s="24">
        <v>562.13</v>
      </c>
      <c r="Q59" s="24">
        <v>14.08</v>
      </c>
      <c r="R59" s="22">
        <v>576.21</v>
      </c>
      <c r="S59" s="22">
        <v>142.61</v>
      </c>
      <c r="T59" s="22">
        <v>996.84</v>
      </c>
      <c r="U59" s="22">
        <v>142.61</v>
      </c>
      <c r="V59" s="22">
        <v>858.55</v>
      </c>
      <c r="W59" s="22">
        <v>142.61</v>
      </c>
      <c r="X59" s="22">
        <v>2137.74</v>
      </c>
      <c r="Y59" s="22">
        <v>142.61</v>
      </c>
      <c r="Z59" s="22">
        <v>570.45</v>
      </c>
      <c r="AA59" s="22">
        <v>4563.58</v>
      </c>
      <c r="AB59" s="28"/>
    </row>
    <row r="60" spans="2:259" s="95" customFormat="1" ht="15">
      <c r="B60" s="88">
        <v>7</v>
      </c>
      <c r="C60" s="88"/>
      <c r="D60" s="89" t="s">
        <v>59</v>
      </c>
      <c r="E60" s="90"/>
      <c r="F60" s="91"/>
      <c r="G60" s="197"/>
      <c r="H60" s="35"/>
      <c r="I60" s="197"/>
      <c r="J60" s="35"/>
      <c r="K60" s="197"/>
      <c r="L60" s="35"/>
      <c r="M60" s="197"/>
      <c r="N60" s="35"/>
      <c r="O60" s="35"/>
      <c r="P60" s="92"/>
      <c r="Q60" s="92"/>
      <c r="R60" s="35"/>
      <c r="S60" s="35"/>
      <c r="T60" s="35"/>
      <c r="U60" s="35"/>
      <c r="V60" s="35"/>
      <c r="W60" s="35"/>
      <c r="X60" s="35"/>
      <c r="Y60" s="35"/>
      <c r="Z60" s="35"/>
      <c r="AA60" s="35">
        <v>309980.88</v>
      </c>
      <c r="AB60" s="30">
        <v>0.1208</v>
      </c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93"/>
      <c r="CN60" s="93"/>
      <c r="CO60" s="93"/>
      <c r="CP60" s="93"/>
      <c r="CQ60" s="93"/>
      <c r="CR60" s="93"/>
      <c r="CS60" s="93"/>
      <c r="CT60" s="93"/>
      <c r="CU60" s="93"/>
      <c r="CV60" s="93"/>
      <c r="CW60" s="93"/>
      <c r="CX60" s="93"/>
      <c r="CY60" s="93"/>
      <c r="CZ60" s="93"/>
      <c r="DA60" s="93"/>
      <c r="DB60" s="93"/>
      <c r="DC60" s="93"/>
      <c r="DD60" s="93"/>
      <c r="DE60" s="93"/>
      <c r="DF60" s="93"/>
      <c r="DG60" s="93"/>
      <c r="DH60" s="93"/>
      <c r="DI60" s="93"/>
      <c r="DJ60" s="93"/>
      <c r="DK60" s="93"/>
      <c r="DL60" s="93"/>
      <c r="DM60" s="93"/>
      <c r="DN60" s="93"/>
      <c r="DO60" s="93"/>
      <c r="DP60" s="93"/>
      <c r="DQ60" s="93"/>
      <c r="DR60" s="93"/>
      <c r="DS60" s="93"/>
      <c r="DT60" s="93"/>
      <c r="DU60" s="93"/>
      <c r="DV60" s="93"/>
      <c r="DW60" s="93"/>
      <c r="DX60" s="93"/>
      <c r="DY60" s="93"/>
      <c r="DZ60" s="93"/>
      <c r="EA60" s="93"/>
      <c r="EB60" s="93"/>
      <c r="EC60" s="93"/>
      <c r="ED60" s="93"/>
      <c r="EE60" s="93"/>
      <c r="EF60" s="93"/>
      <c r="EG60" s="93"/>
      <c r="EH60" s="93"/>
      <c r="EI60" s="93"/>
      <c r="EJ60" s="93"/>
      <c r="EK60" s="93"/>
      <c r="EL60" s="93"/>
      <c r="EM60" s="93"/>
      <c r="EN60" s="93"/>
      <c r="EO60" s="93"/>
      <c r="EP60" s="93"/>
      <c r="EQ60" s="93"/>
      <c r="ER60" s="93"/>
      <c r="ES60" s="93"/>
      <c r="ET60" s="93"/>
      <c r="EU60" s="93"/>
      <c r="EV60" s="93"/>
      <c r="EW60" s="93"/>
      <c r="EX60" s="93"/>
      <c r="EY60" s="93"/>
      <c r="EZ60" s="93"/>
      <c r="FA60" s="93"/>
      <c r="FB60" s="93"/>
      <c r="FC60" s="93"/>
      <c r="FD60" s="93"/>
      <c r="FE60" s="93"/>
      <c r="FF60" s="93"/>
      <c r="FG60" s="93"/>
      <c r="FH60" s="93"/>
      <c r="FI60" s="93"/>
      <c r="FJ60" s="93"/>
      <c r="FK60" s="93"/>
      <c r="FL60" s="93"/>
      <c r="FM60" s="93"/>
      <c r="FN60" s="93"/>
      <c r="FO60" s="93"/>
      <c r="FP60" s="93"/>
      <c r="FQ60" s="93"/>
      <c r="FR60" s="93"/>
      <c r="FS60" s="93"/>
      <c r="FT60" s="93"/>
      <c r="FU60" s="93"/>
      <c r="FV60" s="93"/>
      <c r="FW60" s="93"/>
      <c r="FX60" s="93"/>
      <c r="FY60" s="93"/>
      <c r="FZ60" s="93"/>
      <c r="GA60" s="93"/>
      <c r="GB60" s="93"/>
      <c r="GC60" s="93"/>
      <c r="GD60" s="93"/>
      <c r="GE60" s="93"/>
      <c r="GF60" s="93"/>
      <c r="GG60" s="93"/>
      <c r="GH60" s="93"/>
      <c r="GI60" s="93"/>
      <c r="GJ60" s="93"/>
      <c r="GK60" s="93"/>
      <c r="GL60" s="93"/>
      <c r="GM60" s="93"/>
      <c r="GN60" s="93"/>
      <c r="GO60" s="93"/>
      <c r="GP60" s="93"/>
      <c r="GQ60" s="93"/>
      <c r="GR60" s="93"/>
      <c r="GS60" s="93"/>
      <c r="GT60" s="93"/>
      <c r="GU60" s="93"/>
      <c r="GV60" s="93"/>
      <c r="GW60" s="93"/>
      <c r="GX60" s="93"/>
      <c r="GY60" s="93"/>
      <c r="GZ60" s="93"/>
      <c r="HA60" s="93"/>
      <c r="HB60" s="93"/>
      <c r="HC60" s="93"/>
      <c r="HD60" s="93"/>
      <c r="HE60" s="93"/>
      <c r="HF60" s="93"/>
      <c r="HG60" s="93"/>
      <c r="HH60" s="93"/>
      <c r="HI60" s="93"/>
      <c r="HJ60" s="93"/>
      <c r="HK60" s="93"/>
      <c r="HL60" s="93"/>
      <c r="HM60" s="93"/>
      <c r="HN60" s="93"/>
      <c r="HO60" s="93"/>
      <c r="HP60" s="93"/>
      <c r="HQ60" s="93"/>
      <c r="HR60" s="93"/>
      <c r="HS60" s="93"/>
      <c r="HT60" s="93"/>
      <c r="HU60" s="93"/>
      <c r="HV60" s="93"/>
      <c r="HW60" s="93"/>
      <c r="HX60" s="93"/>
      <c r="HY60" s="93"/>
      <c r="HZ60" s="93"/>
      <c r="IA60" s="93"/>
      <c r="IB60" s="93"/>
      <c r="IC60" s="93"/>
      <c r="ID60" s="93"/>
      <c r="IE60" s="93"/>
      <c r="IF60" s="93"/>
      <c r="IG60" s="93"/>
      <c r="IH60" s="93"/>
      <c r="II60" s="93"/>
      <c r="IJ60" s="93"/>
      <c r="IK60" s="93"/>
      <c r="IL60" s="93"/>
      <c r="IM60" s="93"/>
      <c r="IN60" s="93"/>
      <c r="IO60" s="94"/>
      <c r="IP60" s="94"/>
      <c r="IQ60" s="94"/>
      <c r="IR60" s="94"/>
      <c r="IS60" s="94"/>
      <c r="IT60" s="94"/>
      <c r="IU60" s="94"/>
      <c r="IV60" s="94"/>
      <c r="IW60" s="94"/>
      <c r="IX60" s="94"/>
      <c r="IY60" s="94"/>
    </row>
    <row r="61" spans="2:28" ht="14.25">
      <c r="B61" s="19" t="s">
        <v>153</v>
      </c>
      <c r="C61" s="19" t="s">
        <v>104</v>
      </c>
      <c r="D61" s="63" t="s">
        <v>105</v>
      </c>
      <c r="E61" s="20" t="s">
        <v>342</v>
      </c>
      <c r="F61" s="21" t="s">
        <v>24</v>
      </c>
      <c r="G61" s="195">
        <v>5</v>
      </c>
      <c r="H61" s="23">
        <v>35</v>
      </c>
      <c r="I61" s="195">
        <v>5</v>
      </c>
      <c r="J61" s="23">
        <v>30</v>
      </c>
      <c r="K61" s="195">
        <v>5</v>
      </c>
      <c r="L61" s="23">
        <v>75</v>
      </c>
      <c r="M61" s="195">
        <v>19.468</v>
      </c>
      <c r="N61" s="23">
        <v>77.87</v>
      </c>
      <c r="O61" s="23">
        <v>217.87</v>
      </c>
      <c r="P61" s="24">
        <v>1.96</v>
      </c>
      <c r="Q61" s="24">
        <v>1.72</v>
      </c>
      <c r="R61" s="22">
        <v>3.68</v>
      </c>
      <c r="S61" s="22">
        <v>18.4</v>
      </c>
      <c r="T61" s="22">
        <v>128.8</v>
      </c>
      <c r="U61" s="22">
        <v>18.4</v>
      </c>
      <c r="V61" s="22">
        <v>110.4</v>
      </c>
      <c r="W61" s="22">
        <v>18.4</v>
      </c>
      <c r="X61" s="22">
        <v>276</v>
      </c>
      <c r="Y61" s="22">
        <v>71.64</v>
      </c>
      <c r="Z61" s="22">
        <v>286.56</v>
      </c>
      <c r="AA61" s="22">
        <v>801.76</v>
      </c>
      <c r="AB61" s="28"/>
    </row>
    <row r="62" spans="2:28" ht="14.25">
      <c r="B62" s="19" t="s">
        <v>154</v>
      </c>
      <c r="C62" s="19" t="s">
        <v>570</v>
      </c>
      <c r="D62" s="62" t="s">
        <v>106</v>
      </c>
      <c r="E62" s="20" t="s">
        <v>60</v>
      </c>
      <c r="F62" s="21" t="s">
        <v>21</v>
      </c>
      <c r="G62" s="195">
        <v>6</v>
      </c>
      <c r="H62" s="23">
        <v>42</v>
      </c>
      <c r="I62" s="195">
        <v>6</v>
      </c>
      <c r="J62" s="23">
        <v>36</v>
      </c>
      <c r="K62" s="195">
        <v>6</v>
      </c>
      <c r="L62" s="23">
        <v>90</v>
      </c>
      <c r="M62" s="195">
        <v>3</v>
      </c>
      <c r="N62" s="23">
        <v>12</v>
      </c>
      <c r="O62" s="23">
        <v>180</v>
      </c>
      <c r="P62" s="24">
        <v>4.83</v>
      </c>
      <c r="Q62" s="24">
        <v>10.89</v>
      </c>
      <c r="R62" s="22">
        <v>15.72</v>
      </c>
      <c r="S62" s="22">
        <v>94.32</v>
      </c>
      <c r="T62" s="22">
        <v>660.24</v>
      </c>
      <c r="U62" s="22">
        <v>94.32</v>
      </c>
      <c r="V62" s="22">
        <v>565.92</v>
      </c>
      <c r="W62" s="22">
        <v>94.32</v>
      </c>
      <c r="X62" s="22">
        <v>1414.8</v>
      </c>
      <c r="Y62" s="22">
        <v>47.16</v>
      </c>
      <c r="Z62" s="22">
        <v>188.64</v>
      </c>
      <c r="AA62" s="22">
        <v>2829.6</v>
      </c>
      <c r="AB62" s="28"/>
    </row>
    <row r="63" spans="2:28" ht="22.5">
      <c r="B63" s="19" t="s">
        <v>155</v>
      </c>
      <c r="C63" s="19" t="s">
        <v>107</v>
      </c>
      <c r="D63" s="62" t="s">
        <v>108</v>
      </c>
      <c r="E63" s="20" t="s">
        <v>342</v>
      </c>
      <c r="F63" s="21" t="s">
        <v>24</v>
      </c>
      <c r="G63" s="195">
        <v>5</v>
      </c>
      <c r="H63" s="23">
        <v>35</v>
      </c>
      <c r="I63" s="195">
        <v>5</v>
      </c>
      <c r="J63" s="23">
        <v>30</v>
      </c>
      <c r="K63" s="195">
        <v>5</v>
      </c>
      <c r="L63" s="23">
        <v>75</v>
      </c>
      <c r="M63" s="195">
        <v>19.468</v>
      </c>
      <c r="N63" s="23">
        <v>77.87</v>
      </c>
      <c r="O63" s="23">
        <v>217.87</v>
      </c>
      <c r="P63" s="24">
        <v>20.21</v>
      </c>
      <c r="Q63" s="24">
        <v>15.19</v>
      </c>
      <c r="R63" s="22">
        <v>35.4</v>
      </c>
      <c r="S63" s="22">
        <v>177</v>
      </c>
      <c r="T63" s="22">
        <v>1239</v>
      </c>
      <c r="U63" s="22">
        <v>177</v>
      </c>
      <c r="V63" s="22">
        <v>1062</v>
      </c>
      <c r="W63" s="22">
        <v>177</v>
      </c>
      <c r="X63" s="22">
        <v>2655</v>
      </c>
      <c r="Y63" s="22">
        <v>689.17</v>
      </c>
      <c r="Z63" s="22">
        <v>2756.6</v>
      </c>
      <c r="AA63" s="22">
        <v>7712.6</v>
      </c>
      <c r="AB63" s="28"/>
    </row>
    <row r="64" spans="2:28" ht="16.5">
      <c r="B64" s="19" t="s">
        <v>156</v>
      </c>
      <c r="C64" s="64" t="s">
        <v>571</v>
      </c>
      <c r="D64" s="63" t="s">
        <v>407</v>
      </c>
      <c r="E64" s="47" t="s">
        <v>68</v>
      </c>
      <c r="F64" s="21" t="s">
        <v>24</v>
      </c>
      <c r="G64" s="195">
        <v>35.7196</v>
      </c>
      <c r="H64" s="23">
        <v>250.04</v>
      </c>
      <c r="I64" s="195">
        <v>43.1491</v>
      </c>
      <c r="J64" s="23">
        <v>258.89</v>
      </c>
      <c r="K64" s="195">
        <v>43.1352</v>
      </c>
      <c r="L64" s="23">
        <v>647.03</v>
      </c>
      <c r="M64" s="195">
        <v>14.515</v>
      </c>
      <c r="N64" s="23">
        <v>58.06</v>
      </c>
      <c r="O64" s="23">
        <v>1214.02</v>
      </c>
      <c r="P64" s="24">
        <v>123.68</v>
      </c>
      <c r="Q64" s="24">
        <v>24.87</v>
      </c>
      <c r="R64" s="22">
        <v>148.55</v>
      </c>
      <c r="S64" s="22">
        <v>5306.15</v>
      </c>
      <c r="T64" s="22">
        <v>37143.44</v>
      </c>
      <c r="U64" s="22">
        <v>6409.8</v>
      </c>
      <c r="V64" s="22">
        <v>38458.11</v>
      </c>
      <c r="W64" s="22">
        <v>6407.73</v>
      </c>
      <c r="X64" s="22">
        <v>96116.31</v>
      </c>
      <c r="Y64" s="22">
        <v>2156.2</v>
      </c>
      <c r="Z64" s="22">
        <v>8624.81</v>
      </c>
      <c r="AA64" s="22">
        <v>180342.67</v>
      </c>
      <c r="AB64" s="28"/>
    </row>
    <row r="65" spans="2:28" ht="14.25">
      <c r="B65" s="19" t="s">
        <v>669</v>
      </c>
      <c r="C65" s="64" t="s">
        <v>581</v>
      </c>
      <c r="D65" s="63" t="s">
        <v>61</v>
      </c>
      <c r="E65" s="47" t="s">
        <v>69</v>
      </c>
      <c r="F65" s="21" t="s">
        <v>24</v>
      </c>
      <c r="G65" s="195">
        <v>21.0056</v>
      </c>
      <c r="H65" s="23">
        <v>147.04</v>
      </c>
      <c r="I65" s="195">
        <v>25.5936</v>
      </c>
      <c r="J65" s="23">
        <v>153.56</v>
      </c>
      <c r="K65" s="195">
        <v>25.5936</v>
      </c>
      <c r="L65" s="23">
        <v>383.9</v>
      </c>
      <c r="M65" s="195">
        <v>4.588</v>
      </c>
      <c r="N65" s="23">
        <v>18.35</v>
      </c>
      <c r="O65" s="23">
        <v>702.85</v>
      </c>
      <c r="P65" s="24">
        <v>141.8</v>
      </c>
      <c r="Q65" s="24">
        <v>24.87</v>
      </c>
      <c r="R65" s="22">
        <v>166.67</v>
      </c>
      <c r="S65" s="22">
        <v>3501</v>
      </c>
      <c r="T65" s="22">
        <v>24507.16</v>
      </c>
      <c r="U65" s="22">
        <v>4265.69</v>
      </c>
      <c r="V65" s="22">
        <v>25593.85</v>
      </c>
      <c r="W65" s="22">
        <v>4265.69</v>
      </c>
      <c r="X65" s="22">
        <v>63984.61</v>
      </c>
      <c r="Y65" s="22">
        <v>764.68</v>
      </c>
      <c r="Z65" s="22">
        <v>3058.39</v>
      </c>
      <c r="AA65" s="22">
        <v>117144.01</v>
      </c>
      <c r="AB65" s="28"/>
    </row>
    <row r="66" spans="2:28" ht="14.25">
      <c r="B66" s="19" t="s">
        <v>264</v>
      </c>
      <c r="C66" s="64" t="s">
        <v>127</v>
      </c>
      <c r="D66" s="63" t="s">
        <v>128</v>
      </c>
      <c r="E66" s="47" t="s">
        <v>27</v>
      </c>
      <c r="F66" s="21" t="s">
        <v>24</v>
      </c>
      <c r="G66" s="195">
        <v>0.25</v>
      </c>
      <c r="H66" s="23">
        <v>1.75</v>
      </c>
      <c r="I66" s="195">
        <v>0.25</v>
      </c>
      <c r="J66" s="23">
        <v>1.5</v>
      </c>
      <c r="K66" s="195">
        <v>0.25</v>
      </c>
      <c r="L66" s="23">
        <v>3.75</v>
      </c>
      <c r="M66" s="195">
        <v>0.25</v>
      </c>
      <c r="N66" s="23">
        <v>1</v>
      </c>
      <c r="O66" s="23">
        <v>8</v>
      </c>
      <c r="P66" s="24">
        <v>75.46</v>
      </c>
      <c r="Q66" s="24">
        <v>68.32</v>
      </c>
      <c r="R66" s="22">
        <v>143.78</v>
      </c>
      <c r="S66" s="22">
        <v>35.95</v>
      </c>
      <c r="T66" s="22">
        <v>251.62</v>
      </c>
      <c r="U66" s="22">
        <v>35.95</v>
      </c>
      <c r="V66" s="22">
        <v>215.67</v>
      </c>
      <c r="W66" s="22">
        <v>35.95</v>
      </c>
      <c r="X66" s="22">
        <v>539.18</v>
      </c>
      <c r="Y66" s="22">
        <v>35.95</v>
      </c>
      <c r="Z66" s="22">
        <v>143.78</v>
      </c>
      <c r="AA66" s="22">
        <v>1150.24</v>
      </c>
      <c r="AB66" s="28"/>
    </row>
    <row r="67" spans="2:259" s="95" customFormat="1" ht="15">
      <c r="B67" s="88">
        <v>8</v>
      </c>
      <c r="C67" s="96"/>
      <c r="D67" s="89" t="s">
        <v>11</v>
      </c>
      <c r="E67" s="90"/>
      <c r="F67" s="96"/>
      <c r="G67" s="198"/>
      <c r="H67" s="119"/>
      <c r="I67" s="198"/>
      <c r="J67" s="119"/>
      <c r="K67" s="198"/>
      <c r="L67" s="119"/>
      <c r="M67" s="198"/>
      <c r="N67" s="119"/>
      <c r="O67" s="119"/>
      <c r="P67" s="92"/>
      <c r="Q67" s="92"/>
      <c r="R67" s="35"/>
      <c r="S67" s="35"/>
      <c r="T67" s="35"/>
      <c r="U67" s="35"/>
      <c r="V67" s="35"/>
      <c r="W67" s="35"/>
      <c r="X67" s="35"/>
      <c r="Y67" s="35"/>
      <c r="Z67" s="35"/>
      <c r="AA67" s="35">
        <v>300971.33</v>
      </c>
      <c r="AB67" s="273">
        <v>0.117268</v>
      </c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3"/>
      <c r="DE67" s="93"/>
      <c r="DF67" s="93"/>
      <c r="DG67" s="93"/>
      <c r="DH67" s="93"/>
      <c r="DI67" s="93"/>
      <c r="DJ67" s="93"/>
      <c r="DK67" s="93"/>
      <c r="DL67" s="93"/>
      <c r="DM67" s="93"/>
      <c r="DN67" s="93"/>
      <c r="DO67" s="93"/>
      <c r="DP67" s="93"/>
      <c r="DQ67" s="93"/>
      <c r="DR67" s="93"/>
      <c r="DS67" s="93"/>
      <c r="DT67" s="93"/>
      <c r="DU67" s="93"/>
      <c r="DV67" s="93"/>
      <c r="DW67" s="93"/>
      <c r="DX67" s="93"/>
      <c r="DY67" s="93"/>
      <c r="DZ67" s="93"/>
      <c r="EA67" s="93"/>
      <c r="EB67" s="93"/>
      <c r="EC67" s="93"/>
      <c r="ED67" s="93"/>
      <c r="EE67" s="93"/>
      <c r="EF67" s="93"/>
      <c r="EG67" s="93"/>
      <c r="EH67" s="93"/>
      <c r="EI67" s="93"/>
      <c r="EJ67" s="93"/>
      <c r="EK67" s="93"/>
      <c r="EL67" s="93"/>
      <c r="EM67" s="93"/>
      <c r="EN67" s="93"/>
      <c r="EO67" s="93"/>
      <c r="EP67" s="93"/>
      <c r="EQ67" s="93"/>
      <c r="ER67" s="93"/>
      <c r="ES67" s="93"/>
      <c r="ET67" s="93"/>
      <c r="EU67" s="93"/>
      <c r="EV67" s="93"/>
      <c r="EW67" s="93"/>
      <c r="EX67" s="93"/>
      <c r="EY67" s="93"/>
      <c r="EZ67" s="93"/>
      <c r="FA67" s="93"/>
      <c r="FB67" s="93"/>
      <c r="FC67" s="93"/>
      <c r="FD67" s="93"/>
      <c r="FE67" s="93"/>
      <c r="FF67" s="93"/>
      <c r="FG67" s="93"/>
      <c r="FH67" s="93"/>
      <c r="FI67" s="93"/>
      <c r="FJ67" s="93"/>
      <c r="FK67" s="93"/>
      <c r="FL67" s="93"/>
      <c r="FM67" s="93"/>
      <c r="FN67" s="93"/>
      <c r="FO67" s="93"/>
      <c r="FP67" s="93"/>
      <c r="FQ67" s="93"/>
      <c r="FR67" s="93"/>
      <c r="FS67" s="93"/>
      <c r="FT67" s="93"/>
      <c r="FU67" s="93"/>
      <c r="FV67" s="93"/>
      <c r="FW67" s="93"/>
      <c r="FX67" s="93"/>
      <c r="FY67" s="93"/>
      <c r="FZ67" s="93"/>
      <c r="GA67" s="93"/>
      <c r="GB67" s="93"/>
      <c r="GC67" s="93"/>
      <c r="GD67" s="93"/>
      <c r="GE67" s="93"/>
      <c r="GF67" s="93"/>
      <c r="GG67" s="93"/>
      <c r="GH67" s="93"/>
      <c r="GI67" s="93"/>
      <c r="GJ67" s="93"/>
      <c r="GK67" s="93"/>
      <c r="GL67" s="93"/>
      <c r="GM67" s="93"/>
      <c r="GN67" s="93"/>
      <c r="GO67" s="93"/>
      <c r="GP67" s="93"/>
      <c r="GQ67" s="93"/>
      <c r="GR67" s="93"/>
      <c r="GS67" s="93"/>
      <c r="GT67" s="93"/>
      <c r="GU67" s="93"/>
      <c r="GV67" s="93"/>
      <c r="GW67" s="93"/>
      <c r="GX67" s="93"/>
      <c r="GY67" s="93"/>
      <c r="GZ67" s="93"/>
      <c r="HA67" s="93"/>
      <c r="HB67" s="93"/>
      <c r="HC67" s="93"/>
      <c r="HD67" s="93"/>
      <c r="HE67" s="93"/>
      <c r="HF67" s="93"/>
      <c r="HG67" s="93"/>
      <c r="HH67" s="93"/>
      <c r="HI67" s="93"/>
      <c r="HJ67" s="93"/>
      <c r="HK67" s="93"/>
      <c r="HL67" s="93"/>
      <c r="HM67" s="93"/>
      <c r="HN67" s="93"/>
      <c r="HO67" s="93"/>
      <c r="HP67" s="93"/>
      <c r="HQ67" s="93"/>
      <c r="HR67" s="93"/>
      <c r="HS67" s="93"/>
      <c r="HT67" s="93"/>
      <c r="HU67" s="93"/>
      <c r="HV67" s="93"/>
      <c r="HW67" s="93"/>
      <c r="HX67" s="93"/>
      <c r="HY67" s="93"/>
      <c r="HZ67" s="93"/>
      <c r="IA67" s="93"/>
      <c r="IB67" s="93"/>
      <c r="IC67" s="93"/>
      <c r="ID67" s="93"/>
      <c r="IE67" s="93"/>
      <c r="IF67" s="93"/>
      <c r="IG67" s="93"/>
      <c r="IH67" s="93"/>
      <c r="II67" s="93"/>
      <c r="IJ67" s="93"/>
      <c r="IK67" s="93"/>
      <c r="IL67" s="93"/>
      <c r="IM67" s="93"/>
      <c r="IN67" s="93"/>
      <c r="IO67" s="94"/>
      <c r="IP67" s="94"/>
      <c r="IQ67" s="94"/>
      <c r="IR67" s="94"/>
      <c r="IS67" s="94"/>
      <c r="IT67" s="94"/>
      <c r="IU67" s="94"/>
      <c r="IV67" s="94"/>
      <c r="IW67" s="94"/>
      <c r="IX67" s="94"/>
      <c r="IY67" s="94"/>
    </row>
    <row r="68" spans="2:28" ht="22.5">
      <c r="B68" s="19" t="s">
        <v>157</v>
      </c>
      <c r="C68" s="19" t="s">
        <v>130</v>
      </c>
      <c r="D68" s="85" t="s">
        <v>129</v>
      </c>
      <c r="E68" s="103"/>
      <c r="F68" s="21" t="s">
        <v>24</v>
      </c>
      <c r="G68" s="195">
        <v>38.4</v>
      </c>
      <c r="H68" s="23">
        <v>268.8</v>
      </c>
      <c r="I68" s="195">
        <v>51.93</v>
      </c>
      <c r="J68" s="23">
        <v>311.58</v>
      </c>
      <c r="K68" s="195">
        <v>51.93</v>
      </c>
      <c r="L68" s="23">
        <v>778.95</v>
      </c>
      <c r="M68" s="194">
        <v>13.35</v>
      </c>
      <c r="N68" s="23">
        <v>53.4</v>
      </c>
      <c r="O68" s="23">
        <v>1412.73</v>
      </c>
      <c r="P68" s="24">
        <v>18.85</v>
      </c>
      <c r="Q68" s="24">
        <v>7.4</v>
      </c>
      <c r="R68" s="22">
        <v>26.25</v>
      </c>
      <c r="S68" s="22">
        <v>1008</v>
      </c>
      <c r="T68" s="22">
        <v>7056</v>
      </c>
      <c r="U68" s="22">
        <v>1363.16</v>
      </c>
      <c r="V68" s="22">
        <v>8178.98</v>
      </c>
      <c r="W68" s="22">
        <v>1363.16</v>
      </c>
      <c r="X68" s="22">
        <v>20447.44</v>
      </c>
      <c r="Y68" s="22">
        <v>350.44</v>
      </c>
      <c r="Z68" s="22">
        <v>1401.75</v>
      </c>
      <c r="AA68" s="22">
        <v>37084.16</v>
      </c>
      <c r="AB68" s="28"/>
    </row>
    <row r="69" spans="2:28" ht="14.25">
      <c r="B69" s="19" t="s">
        <v>158</v>
      </c>
      <c r="C69" s="19" t="s">
        <v>582</v>
      </c>
      <c r="D69" s="86" t="s">
        <v>410</v>
      </c>
      <c r="E69" s="47" t="s">
        <v>276</v>
      </c>
      <c r="F69" s="21" t="s">
        <v>21</v>
      </c>
      <c r="G69" s="195">
        <v>1.17</v>
      </c>
      <c r="H69" s="23">
        <v>8.19</v>
      </c>
      <c r="I69" s="195">
        <v>2.34</v>
      </c>
      <c r="J69" s="23">
        <v>14.04</v>
      </c>
      <c r="K69" s="195">
        <v>2.34</v>
      </c>
      <c r="L69" s="23">
        <v>35.1</v>
      </c>
      <c r="M69" s="195">
        <v>1.17</v>
      </c>
      <c r="N69" s="23">
        <v>4.68</v>
      </c>
      <c r="O69" s="23">
        <v>62.01</v>
      </c>
      <c r="P69" s="24">
        <v>99.89</v>
      </c>
      <c r="Q69" s="24">
        <v>16.55</v>
      </c>
      <c r="R69" s="22">
        <v>116.44</v>
      </c>
      <c r="S69" s="22">
        <v>136.23</v>
      </c>
      <c r="T69" s="22">
        <v>953.64</v>
      </c>
      <c r="U69" s="22">
        <v>272.47</v>
      </c>
      <c r="V69" s="22">
        <v>1634.82</v>
      </c>
      <c r="W69" s="22">
        <v>272.47</v>
      </c>
      <c r="X69" s="22">
        <v>4087.04</v>
      </c>
      <c r="Y69" s="22">
        <v>136.23</v>
      </c>
      <c r="Z69" s="22">
        <v>544.94</v>
      </c>
      <c r="AA69" s="22">
        <v>7220.44</v>
      </c>
      <c r="AB69" s="28"/>
    </row>
    <row r="70" spans="2:28" ht="14.25">
      <c r="B70" s="19" t="s">
        <v>159</v>
      </c>
      <c r="C70" s="64" t="s">
        <v>609</v>
      </c>
      <c r="D70" s="85" t="s">
        <v>610</v>
      </c>
      <c r="E70" s="47"/>
      <c r="F70" s="21" t="s">
        <v>24</v>
      </c>
      <c r="G70" s="195">
        <v>38.4</v>
      </c>
      <c r="H70" s="23">
        <v>268.8</v>
      </c>
      <c r="I70" s="195">
        <v>51.93</v>
      </c>
      <c r="J70" s="23">
        <v>311.58</v>
      </c>
      <c r="K70" s="195">
        <v>51.93</v>
      </c>
      <c r="L70" s="23">
        <v>778.95</v>
      </c>
      <c r="M70" s="194">
        <v>13.35</v>
      </c>
      <c r="N70" s="23">
        <v>53.4</v>
      </c>
      <c r="O70" s="23">
        <v>1412.73</v>
      </c>
      <c r="P70" s="24">
        <v>168.96</v>
      </c>
      <c r="Q70" s="24"/>
      <c r="R70" s="22">
        <v>168.96</v>
      </c>
      <c r="S70" s="22">
        <v>6488.06</v>
      </c>
      <c r="T70" s="22">
        <v>45416.45</v>
      </c>
      <c r="U70" s="22">
        <v>8774.09</v>
      </c>
      <c r="V70" s="22">
        <v>52644.56</v>
      </c>
      <c r="W70" s="22">
        <v>8774.09</v>
      </c>
      <c r="X70" s="22">
        <v>131611.39</v>
      </c>
      <c r="Y70" s="22">
        <v>2255.62</v>
      </c>
      <c r="Z70" s="22">
        <v>9022.46</v>
      </c>
      <c r="AA70" s="22">
        <v>238694.86</v>
      </c>
      <c r="AB70" s="28"/>
    </row>
    <row r="71" spans="2:28" ht="14.25">
      <c r="B71" s="19" t="s">
        <v>160</v>
      </c>
      <c r="C71" s="64" t="s">
        <v>583</v>
      </c>
      <c r="D71" s="86" t="s">
        <v>643</v>
      </c>
      <c r="E71" s="107"/>
      <c r="F71" s="21" t="s">
        <v>21</v>
      </c>
      <c r="G71" s="195">
        <v>7.94</v>
      </c>
      <c r="H71" s="23">
        <v>55.58</v>
      </c>
      <c r="I71" s="195">
        <v>8.2</v>
      </c>
      <c r="J71" s="23">
        <v>49.2</v>
      </c>
      <c r="K71" s="195">
        <v>8.2</v>
      </c>
      <c r="L71" s="23">
        <v>123</v>
      </c>
      <c r="M71" s="195">
        <v>3.42</v>
      </c>
      <c r="N71" s="23">
        <v>13.68</v>
      </c>
      <c r="O71" s="23">
        <v>241.46</v>
      </c>
      <c r="P71" s="24">
        <v>74.43</v>
      </c>
      <c r="Q71" s="24"/>
      <c r="R71" s="22">
        <v>74.43</v>
      </c>
      <c r="S71" s="22">
        <v>590.97</v>
      </c>
      <c r="T71" s="22">
        <v>4136.82</v>
      </c>
      <c r="U71" s="22">
        <v>610.33</v>
      </c>
      <c r="V71" s="22">
        <v>3661.96</v>
      </c>
      <c r="W71" s="22">
        <v>610.33</v>
      </c>
      <c r="X71" s="22">
        <v>9154.89</v>
      </c>
      <c r="Y71" s="22">
        <v>254.55</v>
      </c>
      <c r="Z71" s="22">
        <v>1018.2</v>
      </c>
      <c r="AA71" s="22">
        <v>17971.87</v>
      </c>
      <c r="AB71" s="28"/>
    </row>
    <row r="72" spans="2:259" s="95" customFormat="1" ht="15">
      <c r="B72" s="88">
        <v>9</v>
      </c>
      <c r="C72" s="88"/>
      <c r="D72" s="89" t="s">
        <v>71</v>
      </c>
      <c r="E72" s="90"/>
      <c r="F72" s="91"/>
      <c r="G72" s="197"/>
      <c r="H72" s="35"/>
      <c r="I72" s="197"/>
      <c r="J72" s="35"/>
      <c r="K72" s="197"/>
      <c r="L72" s="35"/>
      <c r="M72" s="197"/>
      <c r="N72" s="35"/>
      <c r="O72" s="35"/>
      <c r="P72" s="92"/>
      <c r="Q72" s="92"/>
      <c r="R72" s="35"/>
      <c r="S72" s="35"/>
      <c r="T72" s="35"/>
      <c r="U72" s="35"/>
      <c r="V72" s="35"/>
      <c r="W72" s="35"/>
      <c r="X72" s="35"/>
      <c r="Y72" s="35"/>
      <c r="Z72" s="35"/>
      <c r="AA72" s="35">
        <v>177292.02</v>
      </c>
      <c r="AB72" s="30">
        <v>0.0691</v>
      </c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93"/>
      <c r="BS72" s="93"/>
      <c r="BT72" s="93"/>
      <c r="BU72" s="93"/>
      <c r="BV72" s="93"/>
      <c r="BW72" s="93"/>
      <c r="BX72" s="93"/>
      <c r="BY72" s="93"/>
      <c r="BZ72" s="93"/>
      <c r="CA72" s="93"/>
      <c r="CB72" s="93"/>
      <c r="CC72" s="93"/>
      <c r="CD72" s="93"/>
      <c r="CE72" s="93"/>
      <c r="CF72" s="93"/>
      <c r="CG72" s="93"/>
      <c r="CH72" s="93"/>
      <c r="CI72" s="93"/>
      <c r="CJ72" s="93"/>
      <c r="CK72" s="93"/>
      <c r="CL72" s="93"/>
      <c r="CM72" s="93"/>
      <c r="CN72" s="93"/>
      <c r="CO72" s="93"/>
      <c r="CP72" s="93"/>
      <c r="CQ72" s="93"/>
      <c r="CR72" s="93"/>
      <c r="CS72" s="93"/>
      <c r="CT72" s="93"/>
      <c r="CU72" s="93"/>
      <c r="CV72" s="93"/>
      <c r="CW72" s="93"/>
      <c r="CX72" s="93"/>
      <c r="CY72" s="93"/>
      <c r="CZ72" s="93"/>
      <c r="DA72" s="93"/>
      <c r="DB72" s="93"/>
      <c r="DC72" s="93"/>
      <c r="DD72" s="93"/>
      <c r="DE72" s="93"/>
      <c r="DF72" s="93"/>
      <c r="DG72" s="93"/>
      <c r="DH72" s="93"/>
      <c r="DI72" s="93"/>
      <c r="DJ72" s="93"/>
      <c r="DK72" s="93"/>
      <c r="DL72" s="93"/>
      <c r="DM72" s="93"/>
      <c r="DN72" s="93"/>
      <c r="DO72" s="93"/>
      <c r="DP72" s="93"/>
      <c r="DQ72" s="93"/>
      <c r="DR72" s="93"/>
      <c r="DS72" s="93"/>
      <c r="DT72" s="93"/>
      <c r="DU72" s="93"/>
      <c r="DV72" s="93"/>
      <c r="DW72" s="93"/>
      <c r="DX72" s="93"/>
      <c r="DY72" s="93"/>
      <c r="DZ72" s="93"/>
      <c r="EA72" s="93"/>
      <c r="EB72" s="93"/>
      <c r="EC72" s="93"/>
      <c r="ED72" s="93"/>
      <c r="EE72" s="93"/>
      <c r="EF72" s="93"/>
      <c r="EG72" s="93"/>
      <c r="EH72" s="93"/>
      <c r="EI72" s="93"/>
      <c r="EJ72" s="93"/>
      <c r="EK72" s="93"/>
      <c r="EL72" s="93"/>
      <c r="EM72" s="93"/>
      <c r="EN72" s="93"/>
      <c r="EO72" s="93"/>
      <c r="EP72" s="93"/>
      <c r="EQ72" s="93"/>
      <c r="ER72" s="93"/>
      <c r="ES72" s="93"/>
      <c r="ET72" s="93"/>
      <c r="EU72" s="93"/>
      <c r="EV72" s="93"/>
      <c r="EW72" s="93"/>
      <c r="EX72" s="93"/>
      <c r="EY72" s="93"/>
      <c r="EZ72" s="93"/>
      <c r="FA72" s="93"/>
      <c r="FB72" s="93"/>
      <c r="FC72" s="93"/>
      <c r="FD72" s="93"/>
      <c r="FE72" s="93"/>
      <c r="FF72" s="93"/>
      <c r="FG72" s="93"/>
      <c r="FH72" s="93"/>
      <c r="FI72" s="93"/>
      <c r="FJ72" s="93"/>
      <c r="FK72" s="93"/>
      <c r="FL72" s="93"/>
      <c r="FM72" s="93"/>
      <c r="FN72" s="93"/>
      <c r="FO72" s="93"/>
      <c r="FP72" s="93"/>
      <c r="FQ72" s="93"/>
      <c r="FR72" s="93"/>
      <c r="FS72" s="93"/>
      <c r="FT72" s="93"/>
      <c r="FU72" s="93"/>
      <c r="FV72" s="93"/>
      <c r="FW72" s="93"/>
      <c r="FX72" s="93"/>
      <c r="FY72" s="93"/>
      <c r="FZ72" s="93"/>
      <c r="GA72" s="93"/>
      <c r="GB72" s="93"/>
      <c r="GC72" s="93"/>
      <c r="GD72" s="93"/>
      <c r="GE72" s="93"/>
      <c r="GF72" s="93"/>
      <c r="GG72" s="93"/>
      <c r="GH72" s="93"/>
      <c r="GI72" s="93"/>
      <c r="GJ72" s="93"/>
      <c r="GK72" s="93"/>
      <c r="GL72" s="93"/>
      <c r="GM72" s="93"/>
      <c r="GN72" s="93"/>
      <c r="GO72" s="93"/>
      <c r="GP72" s="93"/>
      <c r="GQ72" s="93"/>
      <c r="GR72" s="93"/>
      <c r="GS72" s="93"/>
      <c r="GT72" s="93"/>
      <c r="GU72" s="93"/>
      <c r="GV72" s="93"/>
      <c r="GW72" s="93"/>
      <c r="GX72" s="93"/>
      <c r="GY72" s="93"/>
      <c r="GZ72" s="93"/>
      <c r="HA72" s="93"/>
      <c r="HB72" s="93"/>
      <c r="HC72" s="93"/>
      <c r="HD72" s="93"/>
      <c r="HE72" s="93"/>
      <c r="HF72" s="93"/>
      <c r="HG72" s="93"/>
      <c r="HH72" s="93"/>
      <c r="HI72" s="93"/>
      <c r="HJ72" s="93"/>
      <c r="HK72" s="93"/>
      <c r="HL72" s="93"/>
      <c r="HM72" s="93"/>
      <c r="HN72" s="93"/>
      <c r="HO72" s="93"/>
      <c r="HP72" s="93"/>
      <c r="HQ72" s="93"/>
      <c r="HR72" s="93"/>
      <c r="HS72" s="93"/>
      <c r="HT72" s="93"/>
      <c r="HU72" s="93"/>
      <c r="HV72" s="93"/>
      <c r="HW72" s="93"/>
      <c r="HX72" s="93"/>
      <c r="HY72" s="93"/>
      <c r="HZ72" s="93"/>
      <c r="IA72" s="93"/>
      <c r="IB72" s="93"/>
      <c r="IC72" s="93"/>
      <c r="ID72" s="93"/>
      <c r="IE72" s="93"/>
      <c r="IF72" s="93"/>
      <c r="IG72" s="93"/>
      <c r="IH72" s="93"/>
      <c r="II72" s="93"/>
      <c r="IJ72" s="93"/>
      <c r="IK72" s="93"/>
      <c r="IL72" s="93"/>
      <c r="IM72" s="93"/>
      <c r="IN72" s="93"/>
      <c r="IO72" s="94"/>
      <c r="IP72" s="94"/>
      <c r="IQ72" s="94"/>
      <c r="IR72" s="94"/>
      <c r="IS72" s="94"/>
      <c r="IT72" s="94"/>
      <c r="IU72" s="94"/>
      <c r="IV72" s="94"/>
      <c r="IW72" s="94"/>
      <c r="IX72" s="94"/>
      <c r="IY72" s="94"/>
    </row>
    <row r="73" spans="2:28" ht="14.25">
      <c r="B73" s="19" t="s">
        <v>161</v>
      </c>
      <c r="C73" s="19" t="s">
        <v>585</v>
      </c>
      <c r="D73" s="62" t="s">
        <v>584</v>
      </c>
      <c r="E73" s="47" t="s">
        <v>179</v>
      </c>
      <c r="F73" s="21" t="s">
        <v>92</v>
      </c>
      <c r="G73" s="194">
        <v>0.1875</v>
      </c>
      <c r="H73" s="118">
        <v>1.31</v>
      </c>
      <c r="I73" s="194">
        <v>0.1875</v>
      </c>
      <c r="J73" s="23">
        <v>1.13</v>
      </c>
      <c r="K73" s="194">
        <v>0.1875</v>
      </c>
      <c r="L73" s="23">
        <v>2.81</v>
      </c>
      <c r="M73" s="194">
        <v>0.1875</v>
      </c>
      <c r="N73" s="23">
        <v>0.75</v>
      </c>
      <c r="O73" s="23">
        <v>6</v>
      </c>
      <c r="P73" s="24"/>
      <c r="Q73" s="24">
        <v>17093.34</v>
      </c>
      <c r="R73" s="22">
        <v>17093.34</v>
      </c>
      <c r="S73" s="22">
        <v>3205</v>
      </c>
      <c r="T73" s="22">
        <v>22392.28</v>
      </c>
      <c r="U73" s="22">
        <v>3205</v>
      </c>
      <c r="V73" s="22">
        <v>19315.47</v>
      </c>
      <c r="W73" s="22">
        <v>3205</v>
      </c>
      <c r="X73" s="22">
        <v>48032.29</v>
      </c>
      <c r="Y73" s="22">
        <v>3205</v>
      </c>
      <c r="Z73" s="22">
        <v>12820.01</v>
      </c>
      <c r="AA73" s="22">
        <v>102560.04</v>
      </c>
      <c r="AB73" s="28"/>
    </row>
    <row r="74" spans="2:28" ht="14.25">
      <c r="B74" s="19" t="s">
        <v>162</v>
      </c>
      <c r="C74" s="19" t="s">
        <v>589</v>
      </c>
      <c r="D74" s="62" t="s">
        <v>587</v>
      </c>
      <c r="E74" s="47"/>
      <c r="F74" s="21" t="s">
        <v>92</v>
      </c>
      <c r="G74" s="194">
        <v>0.1875</v>
      </c>
      <c r="H74" s="118">
        <v>1.31</v>
      </c>
      <c r="I74" s="194">
        <v>0.1875</v>
      </c>
      <c r="J74" s="23">
        <v>1.13</v>
      </c>
      <c r="K74" s="194">
        <v>0.1875</v>
      </c>
      <c r="L74" s="23">
        <v>2.81</v>
      </c>
      <c r="M74" s="194">
        <v>0.1875</v>
      </c>
      <c r="N74" s="23">
        <v>0.75</v>
      </c>
      <c r="O74" s="23">
        <v>6</v>
      </c>
      <c r="P74" s="24"/>
      <c r="Q74" s="24">
        <v>8630.23</v>
      </c>
      <c r="R74" s="22">
        <v>8630.23</v>
      </c>
      <c r="S74" s="22">
        <v>1618.17</v>
      </c>
      <c r="T74" s="22">
        <v>11305.6</v>
      </c>
      <c r="U74" s="22">
        <v>1618.17</v>
      </c>
      <c r="V74" s="22">
        <v>9752.16</v>
      </c>
      <c r="W74" s="22">
        <v>1618.17</v>
      </c>
      <c r="X74" s="22">
        <v>24250.95</v>
      </c>
      <c r="Y74" s="22">
        <v>1618.17</v>
      </c>
      <c r="Z74" s="22">
        <v>6472.67</v>
      </c>
      <c r="AA74" s="22">
        <v>51781.38</v>
      </c>
      <c r="AB74" s="28"/>
    </row>
    <row r="75" spans="2:28" ht="14.25">
      <c r="B75" s="19" t="s">
        <v>163</v>
      </c>
      <c r="C75" s="19" t="s">
        <v>590</v>
      </c>
      <c r="D75" s="62" t="s">
        <v>591</v>
      </c>
      <c r="E75" s="108"/>
      <c r="F75" s="21" t="s">
        <v>92</v>
      </c>
      <c r="G75" s="194">
        <v>0.1875</v>
      </c>
      <c r="H75" s="118">
        <v>1.31</v>
      </c>
      <c r="I75" s="194">
        <v>0.1875</v>
      </c>
      <c r="J75" s="23">
        <v>1.13</v>
      </c>
      <c r="K75" s="194">
        <v>0.1875</v>
      </c>
      <c r="L75" s="23">
        <v>2.81</v>
      </c>
      <c r="M75" s="194">
        <v>0.1875</v>
      </c>
      <c r="N75" s="23">
        <v>0.75</v>
      </c>
      <c r="O75" s="23">
        <v>6</v>
      </c>
      <c r="P75" s="24"/>
      <c r="Q75" s="24">
        <v>3825.1</v>
      </c>
      <c r="R75" s="22">
        <v>3825.1</v>
      </c>
      <c r="S75" s="22">
        <v>717.21</v>
      </c>
      <c r="T75" s="22">
        <v>5010.88</v>
      </c>
      <c r="U75" s="22">
        <v>717.21</v>
      </c>
      <c r="V75" s="22">
        <v>4322.36</v>
      </c>
      <c r="W75" s="22">
        <v>717.21</v>
      </c>
      <c r="X75" s="22">
        <v>10748.53</v>
      </c>
      <c r="Y75" s="22">
        <v>717.21</v>
      </c>
      <c r="Z75" s="22">
        <v>2868.83</v>
      </c>
      <c r="AA75" s="22">
        <v>22950.6</v>
      </c>
      <c r="AB75" s="28"/>
    </row>
    <row r="76" spans="2:259" s="95" customFormat="1" ht="15">
      <c r="B76" s="88">
        <v>10</v>
      </c>
      <c r="C76" s="88"/>
      <c r="D76" s="89" t="s">
        <v>12</v>
      </c>
      <c r="E76" s="90"/>
      <c r="F76" s="91"/>
      <c r="G76" s="197"/>
      <c r="H76" s="35"/>
      <c r="I76" s="197"/>
      <c r="J76" s="35"/>
      <c r="K76" s="197"/>
      <c r="L76" s="35"/>
      <c r="M76" s="197"/>
      <c r="N76" s="35"/>
      <c r="O76" s="35"/>
      <c r="P76" s="92"/>
      <c r="Q76" s="92"/>
      <c r="R76" s="35"/>
      <c r="S76" s="35"/>
      <c r="T76" s="35"/>
      <c r="U76" s="35"/>
      <c r="V76" s="35"/>
      <c r="W76" s="35"/>
      <c r="X76" s="35"/>
      <c r="Y76" s="35"/>
      <c r="Z76" s="35"/>
      <c r="AA76" s="35">
        <v>160895.19</v>
      </c>
      <c r="AB76" s="30">
        <v>0.0627</v>
      </c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3"/>
      <c r="BZ76" s="93"/>
      <c r="CA76" s="93"/>
      <c r="CB76" s="93"/>
      <c r="CC76" s="93"/>
      <c r="CD76" s="93"/>
      <c r="CE76" s="93"/>
      <c r="CF76" s="93"/>
      <c r="CG76" s="93"/>
      <c r="CH76" s="93"/>
      <c r="CI76" s="93"/>
      <c r="CJ76" s="93"/>
      <c r="CK76" s="93"/>
      <c r="CL76" s="93"/>
      <c r="CM76" s="93"/>
      <c r="CN76" s="93"/>
      <c r="CO76" s="93"/>
      <c r="CP76" s="93"/>
      <c r="CQ76" s="93"/>
      <c r="CR76" s="93"/>
      <c r="CS76" s="93"/>
      <c r="CT76" s="93"/>
      <c r="CU76" s="93"/>
      <c r="CV76" s="93"/>
      <c r="CW76" s="93"/>
      <c r="CX76" s="93"/>
      <c r="CY76" s="93"/>
      <c r="CZ76" s="93"/>
      <c r="DA76" s="93"/>
      <c r="DB76" s="93"/>
      <c r="DC76" s="93"/>
      <c r="DD76" s="93"/>
      <c r="DE76" s="93"/>
      <c r="DF76" s="93"/>
      <c r="DG76" s="93"/>
      <c r="DH76" s="93"/>
      <c r="DI76" s="93"/>
      <c r="DJ76" s="93"/>
      <c r="DK76" s="93"/>
      <c r="DL76" s="93"/>
      <c r="DM76" s="93"/>
      <c r="DN76" s="93"/>
      <c r="DO76" s="93"/>
      <c r="DP76" s="93"/>
      <c r="DQ76" s="93"/>
      <c r="DR76" s="93"/>
      <c r="DS76" s="93"/>
      <c r="DT76" s="93"/>
      <c r="DU76" s="93"/>
      <c r="DV76" s="93"/>
      <c r="DW76" s="93"/>
      <c r="DX76" s="93"/>
      <c r="DY76" s="93"/>
      <c r="DZ76" s="93"/>
      <c r="EA76" s="93"/>
      <c r="EB76" s="93"/>
      <c r="EC76" s="93"/>
      <c r="ED76" s="93"/>
      <c r="EE76" s="93"/>
      <c r="EF76" s="93"/>
      <c r="EG76" s="93"/>
      <c r="EH76" s="93"/>
      <c r="EI76" s="93"/>
      <c r="EJ76" s="93"/>
      <c r="EK76" s="93"/>
      <c r="EL76" s="93"/>
      <c r="EM76" s="93"/>
      <c r="EN76" s="93"/>
      <c r="EO76" s="93"/>
      <c r="EP76" s="93"/>
      <c r="EQ76" s="93"/>
      <c r="ER76" s="93"/>
      <c r="ES76" s="93"/>
      <c r="ET76" s="93"/>
      <c r="EU76" s="93"/>
      <c r="EV76" s="93"/>
      <c r="EW76" s="93"/>
      <c r="EX76" s="93"/>
      <c r="EY76" s="93"/>
      <c r="EZ76" s="93"/>
      <c r="FA76" s="93"/>
      <c r="FB76" s="93"/>
      <c r="FC76" s="93"/>
      <c r="FD76" s="93"/>
      <c r="FE76" s="93"/>
      <c r="FF76" s="93"/>
      <c r="FG76" s="93"/>
      <c r="FH76" s="93"/>
      <c r="FI76" s="93"/>
      <c r="FJ76" s="93"/>
      <c r="FK76" s="93"/>
      <c r="FL76" s="93"/>
      <c r="FM76" s="93"/>
      <c r="FN76" s="93"/>
      <c r="FO76" s="93"/>
      <c r="FP76" s="93"/>
      <c r="FQ76" s="93"/>
      <c r="FR76" s="93"/>
      <c r="FS76" s="93"/>
      <c r="FT76" s="93"/>
      <c r="FU76" s="93"/>
      <c r="FV76" s="93"/>
      <c r="FW76" s="93"/>
      <c r="FX76" s="93"/>
      <c r="FY76" s="93"/>
      <c r="FZ76" s="93"/>
      <c r="GA76" s="93"/>
      <c r="GB76" s="93"/>
      <c r="GC76" s="93"/>
      <c r="GD76" s="93"/>
      <c r="GE76" s="93"/>
      <c r="GF76" s="93"/>
      <c r="GG76" s="93"/>
      <c r="GH76" s="93"/>
      <c r="GI76" s="93"/>
      <c r="GJ76" s="93"/>
      <c r="GK76" s="93"/>
      <c r="GL76" s="93"/>
      <c r="GM76" s="93"/>
      <c r="GN76" s="93"/>
      <c r="GO76" s="93"/>
      <c r="GP76" s="93"/>
      <c r="GQ76" s="93"/>
      <c r="GR76" s="93"/>
      <c r="GS76" s="93"/>
      <c r="GT76" s="93"/>
      <c r="GU76" s="93"/>
      <c r="GV76" s="93"/>
      <c r="GW76" s="93"/>
      <c r="GX76" s="93"/>
      <c r="GY76" s="93"/>
      <c r="GZ76" s="93"/>
      <c r="HA76" s="93"/>
      <c r="HB76" s="93"/>
      <c r="HC76" s="93"/>
      <c r="HD76" s="93"/>
      <c r="HE76" s="93"/>
      <c r="HF76" s="93"/>
      <c r="HG76" s="93"/>
      <c r="HH76" s="93"/>
      <c r="HI76" s="93"/>
      <c r="HJ76" s="93"/>
      <c r="HK76" s="93"/>
      <c r="HL76" s="93"/>
      <c r="HM76" s="93"/>
      <c r="HN76" s="93"/>
      <c r="HO76" s="93"/>
      <c r="HP76" s="93"/>
      <c r="HQ76" s="93"/>
      <c r="HR76" s="93"/>
      <c r="HS76" s="93"/>
      <c r="HT76" s="93"/>
      <c r="HU76" s="93"/>
      <c r="HV76" s="93"/>
      <c r="HW76" s="93"/>
      <c r="HX76" s="93"/>
      <c r="HY76" s="93"/>
      <c r="HZ76" s="93"/>
      <c r="IA76" s="93"/>
      <c r="IB76" s="93"/>
      <c r="IC76" s="93"/>
      <c r="ID76" s="93"/>
      <c r="IE76" s="93"/>
      <c r="IF76" s="93"/>
      <c r="IG76" s="93"/>
      <c r="IH76" s="93"/>
      <c r="II76" s="93"/>
      <c r="IJ76" s="93"/>
      <c r="IK76" s="93"/>
      <c r="IL76" s="93"/>
      <c r="IM76" s="93"/>
      <c r="IN76" s="93"/>
      <c r="IO76" s="94"/>
      <c r="IP76" s="94"/>
      <c r="IQ76" s="94"/>
      <c r="IR76" s="94"/>
      <c r="IS76" s="94"/>
      <c r="IT76" s="94"/>
      <c r="IU76" s="94"/>
      <c r="IV76" s="94"/>
      <c r="IW76" s="94"/>
      <c r="IX76" s="94"/>
      <c r="IY76" s="94"/>
    </row>
    <row r="77" spans="2:28" ht="16.5">
      <c r="B77" s="19" t="s">
        <v>164</v>
      </c>
      <c r="C77" s="19" t="s">
        <v>132</v>
      </c>
      <c r="D77" s="63" t="s">
        <v>131</v>
      </c>
      <c r="E77" s="47" t="s">
        <v>67</v>
      </c>
      <c r="F77" s="21" t="s">
        <v>24</v>
      </c>
      <c r="G77" s="195">
        <v>49.724</v>
      </c>
      <c r="H77" s="23">
        <v>348.07</v>
      </c>
      <c r="I77" s="195">
        <v>77.3192</v>
      </c>
      <c r="J77" s="23">
        <v>463.92</v>
      </c>
      <c r="K77" s="195">
        <v>81.5104</v>
      </c>
      <c r="L77" s="23">
        <v>1222.66</v>
      </c>
      <c r="M77" s="195">
        <v>34.0609</v>
      </c>
      <c r="N77" s="23">
        <v>136.24</v>
      </c>
      <c r="O77" s="23">
        <v>2170.89</v>
      </c>
      <c r="P77" s="87">
        <v>2.32</v>
      </c>
      <c r="Q77" s="24">
        <v>9.25</v>
      </c>
      <c r="R77" s="22">
        <v>11.57</v>
      </c>
      <c r="S77" s="22">
        <v>575.31</v>
      </c>
      <c r="T77" s="22">
        <v>4027.17</v>
      </c>
      <c r="U77" s="22">
        <v>894.58</v>
      </c>
      <c r="V77" s="22">
        <v>5367.55</v>
      </c>
      <c r="W77" s="22">
        <v>943.08</v>
      </c>
      <c r="X77" s="22">
        <v>14146.18</v>
      </c>
      <c r="Y77" s="22">
        <v>394.08</v>
      </c>
      <c r="Z77" s="22">
        <v>1576.3</v>
      </c>
      <c r="AA77" s="22">
        <v>25117.2</v>
      </c>
      <c r="AB77" s="28"/>
    </row>
    <row r="78" spans="2:28" ht="14.25">
      <c r="B78" s="19" t="s">
        <v>165</v>
      </c>
      <c r="C78" s="64" t="s">
        <v>134</v>
      </c>
      <c r="D78" s="62" t="s">
        <v>133</v>
      </c>
      <c r="E78" s="20" t="s">
        <v>277</v>
      </c>
      <c r="F78" s="21" t="s">
        <v>24</v>
      </c>
      <c r="G78" s="195">
        <v>25.1449</v>
      </c>
      <c r="H78" s="23">
        <v>176.01</v>
      </c>
      <c r="I78" s="195">
        <v>27.7541</v>
      </c>
      <c r="J78" s="23">
        <v>166.52</v>
      </c>
      <c r="K78" s="195">
        <v>27.7541</v>
      </c>
      <c r="L78" s="23">
        <v>416.31</v>
      </c>
      <c r="M78" s="195">
        <v>9.0024</v>
      </c>
      <c r="N78" s="23">
        <v>36.01</v>
      </c>
      <c r="O78" s="23">
        <v>794.85</v>
      </c>
      <c r="P78" s="87">
        <v>7.93</v>
      </c>
      <c r="Q78" s="24">
        <v>5.55</v>
      </c>
      <c r="R78" s="22">
        <v>13.48</v>
      </c>
      <c r="S78" s="22">
        <v>338.95</v>
      </c>
      <c r="T78" s="22">
        <v>2372.61</v>
      </c>
      <c r="U78" s="22">
        <v>374.13</v>
      </c>
      <c r="V78" s="22">
        <v>2244.69</v>
      </c>
      <c r="W78" s="22">
        <v>374.13</v>
      </c>
      <c r="X78" s="22">
        <v>5611.86</v>
      </c>
      <c r="Y78" s="22">
        <v>121.35</v>
      </c>
      <c r="Z78" s="22">
        <v>485.41</v>
      </c>
      <c r="AA78" s="22">
        <v>10714.58</v>
      </c>
      <c r="AB78" s="28"/>
    </row>
    <row r="79" spans="2:28" ht="14.25">
      <c r="B79" s="19" t="s">
        <v>166</v>
      </c>
      <c r="C79" s="64" t="s">
        <v>603</v>
      </c>
      <c r="D79" s="62" t="s">
        <v>604</v>
      </c>
      <c r="E79" s="47" t="s">
        <v>38</v>
      </c>
      <c r="F79" s="21" t="s">
        <v>24</v>
      </c>
      <c r="G79" s="195">
        <v>19.6912</v>
      </c>
      <c r="H79" s="23">
        <v>137.84</v>
      </c>
      <c r="I79" s="195">
        <v>20.2864</v>
      </c>
      <c r="J79" s="23">
        <v>121.72</v>
      </c>
      <c r="K79" s="195">
        <v>20.2864</v>
      </c>
      <c r="L79" s="23">
        <v>304.3</v>
      </c>
      <c r="M79" s="195">
        <v>7.0785</v>
      </c>
      <c r="N79" s="23">
        <v>28.31</v>
      </c>
      <c r="O79" s="23">
        <v>592.17</v>
      </c>
      <c r="P79" s="24">
        <v>23.8</v>
      </c>
      <c r="Q79" s="24">
        <v>27.1</v>
      </c>
      <c r="R79" s="22">
        <v>50.9</v>
      </c>
      <c r="S79" s="22">
        <v>1002.28</v>
      </c>
      <c r="T79" s="22">
        <v>7016.06</v>
      </c>
      <c r="U79" s="22">
        <v>1032.58</v>
      </c>
      <c r="V79" s="22">
        <v>6195.55</v>
      </c>
      <c r="W79" s="22">
        <v>1032.58</v>
      </c>
      <c r="X79" s="22">
        <v>15488.87</v>
      </c>
      <c r="Y79" s="22">
        <v>360.3</v>
      </c>
      <c r="Z79" s="22">
        <v>1440.98</v>
      </c>
      <c r="AA79" s="22">
        <v>30141.45</v>
      </c>
      <c r="AB79" s="28"/>
    </row>
    <row r="80" spans="2:28" ht="14.25">
      <c r="B80" s="19" t="s">
        <v>167</v>
      </c>
      <c r="C80" s="19" t="s">
        <v>606</v>
      </c>
      <c r="D80" s="63" t="s">
        <v>14</v>
      </c>
      <c r="E80" s="47" t="s">
        <v>39</v>
      </c>
      <c r="F80" s="21" t="s">
        <v>24</v>
      </c>
      <c r="G80" s="195">
        <v>30.0328</v>
      </c>
      <c r="H80" s="23">
        <v>210.23</v>
      </c>
      <c r="I80" s="195">
        <v>57.0328</v>
      </c>
      <c r="J80" s="23">
        <v>342.2</v>
      </c>
      <c r="K80" s="195">
        <v>61.224</v>
      </c>
      <c r="L80" s="23">
        <v>918.36</v>
      </c>
      <c r="M80" s="195">
        <v>26.9824</v>
      </c>
      <c r="N80" s="23">
        <v>107.93</v>
      </c>
      <c r="O80" s="23">
        <v>1578.72</v>
      </c>
      <c r="P80" s="24">
        <v>20.87</v>
      </c>
      <c r="Q80" s="24">
        <v>15.58</v>
      </c>
      <c r="R80" s="22">
        <v>36.45</v>
      </c>
      <c r="S80" s="22">
        <v>1094.7</v>
      </c>
      <c r="T80" s="22">
        <v>7662.88</v>
      </c>
      <c r="U80" s="22">
        <v>2078.85</v>
      </c>
      <c r="V80" s="22">
        <v>12473.19</v>
      </c>
      <c r="W80" s="22">
        <v>2231.61</v>
      </c>
      <c r="X80" s="22">
        <v>33474.22</v>
      </c>
      <c r="Y80" s="22">
        <v>983.51</v>
      </c>
      <c r="Z80" s="22">
        <v>3934.05</v>
      </c>
      <c r="AA80" s="22">
        <v>57544.34</v>
      </c>
      <c r="AB80" s="28"/>
    </row>
    <row r="81" spans="2:28" ht="14.25">
      <c r="B81" s="19" t="s">
        <v>168</v>
      </c>
      <c r="C81" s="64" t="s">
        <v>612</v>
      </c>
      <c r="D81" s="62" t="s">
        <v>13</v>
      </c>
      <c r="E81" s="47" t="s">
        <v>40</v>
      </c>
      <c r="F81" s="21" t="s">
        <v>24</v>
      </c>
      <c r="G81" s="195">
        <v>38.4</v>
      </c>
      <c r="H81" s="23">
        <v>268.8</v>
      </c>
      <c r="I81" s="195">
        <v>51.93</v>
      </c>
      <c r="J81" s="23">
        <v>311.58</v>
      </c>
      <c r="K81" s="195">
        <v>51.93</v>
      </c>
      <c r="L81" s="23">
        <v>778.95</v>
      </c>
      <c r="M81" s="194">
        <v>13.35</v>
      </c>
      <c r="N81" s="23">
        <v>53.4</v>
      </c>
      <c r="O81" s="23">
        <v>1412.73</v>
      </c>
      <c r="P81" s="24"/>
      <c r="Q81" s="24">
        <v>6.23</v>
      </c>
      <c r="R81" s="22">
        <v>6.23</v>
      </c>
      <c r="S81" s="22">
        <v>239.23</v>
      </c>
      <c r="T81" s="22">
        <v>1674.62</v>
      </c>
      <c r="U81" s="22">
        <v>323.52</v>
      </c>
      <c r="V81" s="22">
        <v>1941.14</v>
      </c>
      <c r="W81" s="22">
        <v>323.52</v>
      </c>
      <c r="X81" s="22">
        <v>4852.86</v>
      </c>
      <c r="Y81" s="22">
        <v>83.17</v>
      </c>
      <c r="Z81" s="22">
        <v>332.68</v>
      </c>
      <c r="AA81" s="22">
        <v>8801.31</v>
      </c>
      <c r="AB81" s="28"/>
    </row>
    <row r="82" spans="2:28" ht="14.25">
      <c r="B82" s="19" t="s">
        <v>169</v>
      </c>
      <c r="C82" s="64" t="s">
        <v>135</v>
      </c>
      <c r="D82" s="62" t="s">
        <v>136</v>
      </c>
      <c r="E82" s="47" t="s">
        <v>40</v>
      </c>
      <c r="F82" s="21" t="s">
        <v>24</v>
      </c>
      <c r="G82" s="195">
        <v>38.4</v>
      </c>
      <c r="H82" s="23">
        <v>268.8</v>
      </c>
      <c r="I82" s="195">
        <v>51.93</v>
      </c>
      <c r="J82" s="23">
        <v>311.58</v>
      </c>
      <c r="K82" s="195">
        <v>51.93</v>
      </c>
      <c r="L82" s="23">
        <v>778.95</v>
      </c>
      <c r="M82" s="194">
        <v>13.35</v>
      </c>
      <c r="N82" s="23">
        <v>53.4</v>
      </c>
      <c r="O82" s="23">
        <v>1412.73</v>
      </c>
      <c r="P82" s="24">
        <v>7.93</v>
      </c>
      <c r="Q82" s="24">
        <v>7.24</v>
      </c>
      <c r="R82" s="22">
        <v>15.17</v>
      </c>
      <c r="S82" s="22">
        <v>582.53</v>
      </c>
      <c r="T82" s="22">
        <v>4077.7</v>
      </c>
      <c r="U82" s="22">
        <v>787.78</v>
      </c>
      <c r="V82" s="22">
        <v>4726.67</v>
      </c>
      <c r="W82" s="22">
        <v>787.78</v>
      </c>
      <c r="X82" s="22">
        <v>11816.67</v>
      </c>
      <c r="Y82" s="22">
        <v>202.52</v>
      </c>
      <c r="Z82" s="22">
        <v>810.08</v>
      </c>
      <c r="AA82" s="22">
        <v>21431.11</v>
      </c>
      <c r="AB82" s="28"/>
    </row>
    <row r="83" spans="2:28" ht="14.25">
      <c r="B83" s="19" t="s">
        <v>265</v>
      </c>
      <c r="C83" s="19" t="s">
        <v>615</v>
      </c>
      <c r="D83" s="63" t="s">
        <v>616</v>
      </c>
      <c r="E83" s="48" t="s">
        <v>343</v>
      </c>
      <c r="F83" s="21" t="s">
        <v>24</v>
      </c>
      <c r="G83" s="195">
        <v>8.9663</v>
      </c>
      <c r="H83" s="23">
        <v>62.76</v>
      </c>
      <c r="I83" s="195">
        <v>14.5563</v>
      </c>
      <c r="J83" s="23">
        <v>87.34</v>
      </c>
      <c r="K83" s="195">
        <v>14.5563</v>
      </c>
      <c r="L83" s="23">
        <v>218.34</v>
      </c>
      <c r="M83" s="195">
        <v>0.1563</v>
      </c>
      <c r="N83" s="23">
        <v>0.63</v>
      </c>
      <c r="O83" s="23">
        <v>369.07</v>
      </c>
      <c r="P83" s="24">
        <v>3.54</v>
      </c>
      <c r="Q83" s="24">
        <v>15.82</v>
      </c>
      <c r="R83" s="22">
        <v>19.36</v>
      </c>
      <c r="S83" s="22">
        <v>173.59</v>
      </c>
      <c r="T83" s="22">
        <v>1215.03</v>
      </c>
      <c r="U83" s="22">
        <v>281.81</v>
      </c>
      <c r="V83" s="22">
        <v>1690.9</v>
      </c>
      <c r="W83" s="22">
        <v>281.81</v>
      </c>
      <c r="X83" s="22">
        <v>4227.06</v>
      </c>
      <c r="Y83" s="22">
        <v>3.03</v>
      </c>
      <c r="Z83" s="22">
        <v>12.2</v>
      </c>
      <c r="AA83" s="22">
        <v>7145.2</v>
      </c>
      <c r="AB83" s="28"/>
    </row>
    <row r="84" spans="2:259" s="95" customFormat="1" ht="15">
      <c r="B84" s="88">
        <v>11</v>
      </c>
      <c r="C84" s="88"/>
      <c r="D84" s="89" t="s">
        <v>15</v>
      </c>
      <c r="E84" s="90"/>
      <c r="F84" s="91"/>
      <c r="G84" s="197"/>
      <c r="H84" s="35"/>
      <c r="I84" s="197"/>
      <c r="J84" s="35"/>
      <c r="K84" s="197"/>
      <c r="L84" s="35"/>
      <c r="M84" s="197"/>
      <c r="N84" s="35"/>
      <c r="O84" s="35"/>
      <c r="P84" s="92"/>
      <c r="Q84" s="92"/>
      <c r="R84" s="35"/>
      <c r="S84" s="35"/>
      <c r="T84" s="35"/>
      <c r="U84" s="35"/>
      <c r="V84" s="35"/>
      <c r="W84" s="35"/>
      <c r="X84" s="35"/>
      <c r="Y84" s="35"/>
      <c r="Z84" s="35"/>
      <c r="AA84" s="35">
        <v>268963.25</v>
      </c>
      <c r="AB84" s="30">
        <v>0.1048</v>
      </c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  <c r="BM84" s="93"/>
      <c r="BN84" s="93"/>
      <c r="BO84" s="93"/>
      <c r="BP84" s="93"/>
      <c r="BQ84" s="93"/>
      <c r="BR84" s="93"/>
      <c r="BS84" s="93"/>
      <c r="BT84" s="93"/>
      <c r="BU84" s="93"/>
      <c r="BV84" s="93"/>
      <c r="BW84" s="93"/>
      <c r="BX84" s="93"/>
      <c r="BY84" s="93"/>
      <c r="BZ84" s="93"/>
      <c r="CA84" s="93"/>
      <c r="CB84" s="93"/>
      <c r="CC84" s="93"/>
      <c r="CD84" s="93"/>
      <c r="CE84" s="93"/>
      <c r="CF84" s="93"/>
      <c r="CG84" s="93"/>
      <c r="CH84" s="93"/>
      <c r="CI84" s="93"/>
      <c r="CJ84" s="93"/>
      <c r="CK84" s="93"/>
      <c r="CL84" s="93"/>
      <c r="CM84" s="93"/>
      <c r="CN84" s="93"/>
      <c r="CO84" s="93"/>
      <c r="CP84" s="93"/>
      <c r="CQ84" s="93"/>
      <c r="CR84" s="93"/>
      <c r="CS84" s="93"/>
      <c r="CT84" s="93"/>
      <c r="CU84" s="93"/>
      <c r="CV84" s="93"/>
      <c r="CW84" s="93"/>
      <c r="CX84" s="93"/>
      <c r="CY84" s="93"/>
      <c r="CZ84" s="93"/>
      <c r="DA84" s="93"/>
      <c r="DB84" s="93"/>
      <c r="DC84" s="93"/>
      <c r="DD84" s="93"/>
      <c r="DE84" s="93"/>
      <c r="DF84" s="93"/>
      <c r="DG84" s="93"/>
      <c r="DH84" s="93"/>
      <c r="DI84" s="93"/>
      <c r="DJ84" s="93"/>
      <c r="DK84" s="93"/>
      <c r="DL84" s="93"/>
      <c r="DM84" s="93"/>
      <c r="DN84" s="93"/>
      <c r="DO84" s="93"/>
      <c r="DP84" s="93"/>
      <c r="DQ84" s="93"/>
      <c r="DR84" s="93"/>
      <c r="DS84" s="93"/>
      <c r="DT84" s="93"/>
      <c r="DU84" s="93"/>
      <c r="DV84" s="93"/>
      <c r="DW84" s="93"/>
      <c r="DX84" s="93"/>
      <c r="DY84" s="93"/>
      <c r="DZ84" s="93"/>
      <c r="EA84" s="93"/>
      <c r="EB84" s="93"/>
      <c r="EC84" s="93"/>
      <c r="ED84" s="93"/>
      <c r="EE84" s="93"/>
      <c r="EF84" s="93"/>
      <c r="EG84" s="93"/>
      <c r="EH84" s="93"/>
      <c r="EI84" s="93"/>
      <c r="EJ84" s="93"/>
      <c r="EK84" s="93"/>
      <c r="EL84" s="93"/>
      <c r="EM84" s="93"/>
      <c r="EN84" s="93"/>
      <c r="EO84" s="93"/>
      <c r="EP84" s="93"/>
      <c r="EQ84" s="93"/>
      <c r="ER84" s="93"/>
      <c r="ES84" s="93"/>
      <c r="ET84" s="93"/>
      <c r="EU84" s="93"/>
      <c r="EV84" s="93"/>
      <c r="EW84" s="93"/>
      <c r="EX84" s="93"/>
      <c r="EY84" s="93"/>
      <c r="EZ84" s="93"/>
      <c r="FA84" s="93"/>
      <c r="FB84" s="93"/>
      <c r="FC84" s="93"/>
      <c r="FD84" s="93"/>
      <c r="FE84" s="93"/>
      <c r="FF84" s="93"/>
      <c r="FG84" s="93"/>
      <c r="FH84" s="93"/>
      <c r="FI84" s="93"/>
      <c r="FJ84" s="93"/>
      <c r="FK84" s="93"/>
      <c r="FL84" s="93"/>
      <c r="FM84" s="93"/>
      <c r="FN84" s="93"/>
      <c r="FO84" s="93"/>
      <c r="FP84" s="93"/>
      <c r="FQ84" s="93"/>
      <c r="FR84" s="93"/>
      <c r="FS84" s="93"/>
      <c r="FT84" s="93"/>
      <c r="FU84" s="93"/>
      <c r="FV84" s="93"/>
      <c r="FW84" s="93"/>
      <c r="FX84" s="93"/>
      <c r="FY84" s="93"/>
      <c r="FZ84" s="93"/>
      <c r="GA84" s="93"/>
      <c r="GB84" s="93"/>
      <c r="GC84" s="93"/>
      <c r="GD84" s="93"/>
      <c r="GE84" s="93"/>
      <c r="GF84" s="93"/>
      <c r="GG84" s="93"/>
      <c r="GH84" s="93"/>
      <c r="GI84" s="93"/>
      <c r="GJ84" s="93"/>
      <c r="GK84" s="93"/>
      <c r="GL84" s="93"/>
      <c r="GM84" s="93"/>
      <c r="GN84" s="93"/>
      <c r="GO84" s="93"/>
      <c r="GP84" s="93"/>
      <c r="GQ84" s="93"/>
      <c r="GR84" s="93"/>
      <c r="GS84" s="93"/>
      <c r="GT84" s="93"/>
      <c r="GU84" s="93"/>
      <c r="GV84" s="93"/>
      <c r="GW84" s="93"/>
      <c r="GX84" s="93"/>
      <c r="GY84" s="93"/>
      <c r="GZ84" s="93"/>
      <c r="HA84" s="93"/>
      <c r="HB84" s="93"/>
      <c r="HC84" s="93"/>
      <c r="HD84" s="93"/>
      <c r="HE84" s="93"/>
      <c r="HF84" s="93"/>
      <c r="HG84" s="93"/>
      <c r="HH84" s="93"/>
      <c r="HI84" s="93"/>
      <c r="HJ84" s="93"/>
      <c r="HK84" s="93"/>
      <c r="HL84" s="93"/>
      <c r="HM84" s="93"/>
      <c r="HN84" s="93"/>
      <c r="HO84" s="93"/>
      <c r="HP84" s="93"/>
      <c r="HQ84" s="93"/>
      <c r="HR84" s="93"/>
      <c r="HS84" s="93"/>
      <c r="HT84" s="93"/>
      <c r="HU84" s="93"/>
      <c r="HV84" s="93"/>
      <c r="HW84" s="93"/>
      <c r="HX84" s="93"/>
      <c r="HY84" s="93"/>
      <c r="HZ84" s="93"/>
      <c r="IA84" s="93"/>
      <c r="IB84" s="93"/>
      <c r="IC84" s="93"/>
      <c r="ID84" s="93"/>
      <c r="IE84" s="93"/>
      <c r="IF84" s="93"/>
      <c r="IG84" s="93"/>
      <c r="IH84" s="93"/>
      <c r="II84" s="93"/>
      <c r="IJ84" s="93"/>
      <c r="IK84" s="93"/>
      <c r="IL84" s="93"/>
      <c r="IM84" s="93"/>
      <c r="IN84" s="93"/>
      <c r="IO84" s="94"/>
      <c r="IP84" s="94"/>
      <c r="IQ84" s="94"/>
      <c r="IR84" s="94"/>
      <c r="IS84" s="94"/>
      <c r="IT84" s="94"/>
      <c r="IU84" s="94"/>
      <c r="IV84" s="94"/>
      <c r="IW84" s="94"/>
      <c r="IX84" s="94"/>
      <c r="IY84" s="94"/>
    </row>
    <row r="85" spans="2:28" ht="14.25">
      <c r="B85" s="19" t="s">
        <v>170</v>
      </c>
      <c r="C85" s="19" t="s">
        <v>644</v>
      </c>
      <c r="D85" s="62" t="s">
        <v>408</v>
      </c>
      <c r="E85" s="47" t="s">
        <v>237</v>
      </c>
      <c r="F85" s="21" t="s">
        <v>24</v>
      </c>
      <c r="G85" s="195">
        <v>3.1</v>
      </c>
      <c r="H85" s="23">
        <v>21.7</v>
      </c>
      <c r="I85" s="195">
        <v>3.675</v>
      </c>
      <c r="J85" s="23">
        <v>22.05</v>
      </c>
      <c r="K85" s="195"/>
      <c r="L85" s="23">
        <v>0</v>
      </c>
      <c r="M85" s="195">
        <v>1.995</v>
      </c>
      <c r="N85" s="23">
        <v>7.98</v>
      </c>
      <c r="O85" s="23">
        <v>51.73</v>
      </c>
      <c r="P85" s="24">
        <v>964.03</v>
      </c>
      <c r="Q85" s="24">
        <v>194.92</v>
      </c>
      <c r="R85" s="22">
        <v>1158.95</v>
      </c>
      <c r="S85" s="22">
        <v>3592.75</v>
      </c>
      <c r="T85" s="22">
        <v>25149.22</v>
      </c>
      <c r="U85" s="22">
        <v>4259.14</v>
      </c>
      <c r="V85" s="22">
        <v>25554.85</v>
      </c>
      <c r="W85" s="22">
        <v>0</v>
      </c>
      <c r="X85" s="22">
        <v>0</v>
      </c>
      <c r="Y85" s="22">
        <v>2312.11</v>
      </c>
      <c r="Z85" s="22">
        <v>9248.42</v>
      </c>
      <c r="AA85" s="22">
        <v>59952.48</v>
      </c>
      <c r="AB85" s="28"/>
    </row>
    <row r="86" spans="2:28" ht="14.25">
      <c r="B86" s="19" t="s">
        <v>171</v>
      </c>
      <c r="C86" s="19" t="s">
        <v>646</v>
      </c>
      <c r="D86" s="63" t="s">
        <v>34</v>
      </c>
      <c r="E86" s="47"/>
      <c r="F86" s="21" t="s">
        <v>22</v>
      </c>
      <c r="G86" s="199">
        <v>2</v>
      </c>
      <c r="H86" s="23">
        <v>14</v>
      </c>
      <c r="I86" s="199">
        <v>2</v>
      </c>
      <c r="J86" s="23">
        <v>12</v>
      </c>
      <c r="K86" s="199">
        <v>2</v>
      </c>
      <c r="L86" s="23">
        <v>30</v>
      </c>
      <c r="M86" s="199">
        <v>1</v>
      </c>
      <c r="N86" s="23">
        <v>4</v>
      </c>
      <c r="O86" s="23">
        <v>60</v>
      </c>
      <c r="P86" s="24">
        <v>610.67</v>
      </c>
      <c r="Q86" s="24"/>
      <c r="R86" s="22">
        <v>610.67</v>
      </c>
      <c r="S86" s="22">
        <v>1221.34</v>
      </c>
      <c r="T86" s="22">
        <v>8549.38</v>
      </c>
      <c r="U86" s="22">
        <v>1221.34</v>
      </c>
      <c r="V86" s="22">
        <v>7328.04</v>
      </c>
      <c r="W86" s="22">
        <v>1221.34</v>
      </c>
      <c r="X86" s="22">
        <v>18320.1</v>
      </c>
      <c r="Y86" s="22">
        <v>610.67</v>
      </c>
      <c r="Z86" s="22">
        <v>2442.68</v>
      </c>
      <c r="AA86" s="22">
        <v>36640.2</v>
      </c>
      <c r="AB86" s="28"/>
    </row>
    <row r="87" spans="2:28" ht="14.25">
      <c r="B87" s="19" t="s">
        <v>175</v>
      </c>
      <c r="C87" s="19" t="s">
        <v>647</v>
      </c>
      <c r="D87" s="63" t="s">
        <v>35</v>
      </c>
      <c r="E87" s="47"/>
      <c r="F87" s="21" t="s">
        <v>22</v>
      </c>
      <c r="G87" s="193">
        <v>2</v>
      </c>
      <c r="H87" s="23">
        <v>14</v>
      </c>
      <c r="I87" s="193">
        <v>2</v>
      </c>
      <c r="J87" s="23">
        <v>12</v>
      </c>
      <c r="K87" s="193">
        <v>2</v>
      </c>
      <c r="L87" s="23">
        <v>30</v>
      </c>
      <c r="M87" s="193">
        <v>1</v>
      </c>
      <c r="N87" s="23">
        <v>4</v>
      </c>
      <c r="O87" s="23">
        <v>60</v>
      </c>
      <c r="P87" s="24">
        <v>1301.3</v>
      </c>
      <c r="Q87" s="24">
        <v>29.22</v>
      </c>
      <c r="R87" s="22">
        <v>1330.52</v>
      </c>
      <c r="S87" s="22">
        <v>2661.04</v>
      </c>
      <c r="T87" s="22">
        <v>18627.28</v>
      </c>
      <c r="U87" s="22">
        <v>2661.04</v>
      </c>
      <c r="V87" s="22">
        <v>15966.24</v>
      </c>
      <c r="W87" s="22">
        <v>2661.04</v>
      </c>
      <c r="X87" s="22">
        <v>39915.6</v>
      </c>
      <c r="Y87" s="22">
        <v>1330.52</v>
      </c>
      <c r="Z87" s="22">
        <v>5322.08</v>
      </c>
      <c r="AA87" s="22">
        <v>79831.2</v>
      </c>
      <c r="AB87" s="28"/>
    </row>
    <row r="88" spans="2:28" ht="14.25">
      <c r="B88" s="19" t="s">
        <v>266</v>
      </c>
      <c r="C88" s="19" t="s">
        <v>648</v>
      </c>
      <c r="D88" s="63" t="s">
        <v>36</v>
      </c>
      <c r="E88" s="47"/>
      <c r="F88" s="21" t="s">
        <v>22</v>
      </c>
      <c r="G88" s="193">
        <v>2</v>
      </c>
      <c r="H88" s="23">
        <v>14</v>
      </c>
      <c r="I88" s="193">
        <v>2</v>
      </c>
      <c r="J88" s="23">
        <v>12</v>
      </c>
      <c r="K88" s="193">
        <v>2</v>
      </c>
      <c r="L88" s="23">
        <v>30</v>
      </c>
      <c r="M88" s="193">
        <v>1</v>
      </c>
      <c r="N88" s="23">
        <v>4</v>
      </c>
      <c r="O88" s="23">
        <v>60</v>
      </c>
      <c r="P88" s="24">
        <v>80</v>
      </c>
      <c r="Q88" s="24">
        <v>15</v>
      </c>
      <c r="R88" s="22">
        <v>95</v>
      </c>
      <c r="S88" s="22">
        <v>190</v>
      </c>
      <c r="T88" s="22">
        <v>1330</v>
      </c>
      <c r="U88" s="22">
        <v>190</v>
      </c>
      <c r="V88" s="22">
        <v>1140</v>
      </c>
      <c r="W88" s="22">
        <v>190</v>
      </c>
      <c r="X88" s="22">
        <v>2850</v>
      </c>
      <c r="Y88" s="22">
        <v>95</v>
      </c>
      <c r="Z88" s="22">
        <v>380</v>
      </c>
      <c r="AA88" s="22">
        <v>5700</v>
      </c>
      <c r="AB88" s="28"/>
    </row>
    <row r="89" spans="2:28" ht="14.25">
      <c r="B89" s="19" t="s">
        <v>267</v>
      </c>
      <c r="C89" s="64" t="s">
        <v>649</v>
      </c>
      <c r="D89" s="62" t="s">
        <v>401</v>
      </c>
      <c r="E89" s="47"/>
      <c r="F89" s="21" t="s">
        <v>22</v>
      </c>
      <c r="G89" s="193">
        <v>5</v>
      </c>
      <c r="H89" s="23">
        <v>35</v>
      </c>
      <c r="I89" s="193">
        <v>5</v>
      </c>
      <c r="J89" s="23">
        <v>30</v>
      </c>
      <c r="K89" s="193">
        <v>5</v>
      </c>
      <c r="L89" s="23">
        <v>75</v>
      </c>
      <c r="M89" s="193">
        <v>2</v>
      </c>
      <c r="N89" s="23">
        <v>8</v>
      </c>
      <c r="O89" s="23">
        <v>148</v>
      </c>
      <c r="P89" s="24">
        <v>354.2</v>
      </c>
      <c r="Q89" s="24">
        <v>29.22</v>
      </c>
      <c r="R89" s="22">
        <v>383.42</v>
      </c>
      <c r="S89" s="22">
        <v>1917.1</v>
      </c>
      <c r="T89" s="22">
        <v>13419.7</v>
      </c>
      <c r="U89" s="22">
        <v>1917.1</v>
      </c>
      <c r="V89" s="22">
        <v>11502.6</v>
      </c>
      <c r="W89" s="22">
        <v>1917.1</v>
      </c>
      <c r="X89" s="22">
        <v>28756.5</v>
      </c>
      <c r="Y89" s="22">
        <v>766.84</v>
      </c>
      <c r="Z89" s="22">
        <v>3067.36</v>
      </c>
      <c r="AA89" s="22">
        <v>56746.16</v>
      </c>
      <c r="AB89" s="28"/>
    </row>
    <row r="90" spans="2:28" ht="14.25">
      <c r="B90" s="19" t="s">
        <v>268</v>
      </c>
      <c r="C90" s="19" t="s">
        <v>650</v>
      </c>
      <c r="D90" s="63" t="s">
        <v>241</v>
      </c>
      <c r="E90" s="47"/>
      <c r="F90" s="21" t="s">
        <v>24</v>
      </c>
      <c r="G90" s="195">
        <v>2</v>
      </c>
      <c r="H90" s="23">
        <v>14</v>
      </c>
      <c r="I90" s="195">
        <v>4</v>
      </c>
      <c r="J90" s="23">
        <v>24</v>
      </c>
      <c r="K90" s="195">
        <v>4</v>
      </c>
      <c r="L90" s="23">
        <v>60</v>
      </c>
      <c r="M90" s="195">
        <v>4</v>
      </c>
      <c r="N90" s="23">
        <v>16</v>
      </c>
      <c r="O90" s="23">
        <v>114</v>
      </c>
      <c r="P90" s="24">
        <v>59.68</v>
      </c>
      <c r="Q90" s="24"/>
      <c r="R90" s="22">
        <v>59.68</v>
      </c>
      <c r="S90" s="22">
        <v>119.36</v>
      </c>
      <c r="T90" s="22">
        <v>835.52</v>
      </c>
      <c r="U90" s="22">
        <v>238.72</v>
      </c>
      <c r="V90" s="22">
        <v>1432.32</v>
      </c>
      <c r="W90" s="22">
        <v>238.72</v>
      </c>
      <c r="X90" s="22">
        <v>3580.8</v>
      </c>
      <c r="Y90" s="22">
        <v>238.72</v>
      </c>
      <c r="Z90" s="22">
        <v>954.88</v>
      </c>
      <c r="AA90" s="22">
        <v>6803.52</v>
      </c>
      <c r="AB90" s="28"/>
    </row>
    <row r="91" spans="2:28" ht="14.25">
      <c r="B91" s="19" t="s">
        <v>269</v>
      </c>
      <c r="C91" s="19" t="s">
        <v>176</v>
      </c>
      <c r="D91" s="63" t="s">
        <v>177</v>
      </c>
      <c r="E91" s="47"/>
      <c r="F91" s="21" t="s">
        <v>24</v>
      </c>
      <c r="G91" s="194">
        <v>38.4</v>
      </c>
      <c r="H91" s="23">
        <v>268.8</v>
      </c>
      <c r="I91" s="195">
        <v>51.93</v>
      </c>
      <c r="J91" s="23">
        <v>311.58</v>
      </c>
      <c r="K91" s="194">
        <v>51.93</v>
      </c>
      <c r="L91" s="23">
        <v>778.95</v>
      </c>
      <c r="M91" s="194">
        <v>13.35</v>
      </c>
      <c r="N91" s="23">
        <v>53.4</v>
      </c>
      <c r="O91" s="23">
        <v>1412.73</v>
      </c>
      <c r="P91" s="24">
        <v>0.49</v>
      </c>
      <c r="Q91" s="24">
        <v>7.68</v>
      </c>
      <c r="R91" s="22">
        <v>8.17</v>
      </c>
      <c r="S91" s="22">
        <v>313.73</v>
      </c>
      <c r="T91" s="22">
        <v>2196.1</v>
      </c>
      <c r="U91" s="22">
        <v>424.27</v>
      </c>
      <c r="V91" s="22">
        <v>2545.61</v>
      </c>
      <c r="W91" s="22">
        <v>424.27</v>
      </c>
      <c r="X91" s="22">
        <v>6364.02</v>
      </c>
      <c r="Y91" s="22">
        <v>109.07</v>
      </c>
      <c r="Z91" s="22">
        <v>436.28</v>
      </c>
      <c r="AA91" s="22">
        <v>11542</v>
      </c>
      <c r="AB91" s="28"/>
    </row>
    <row r="92" spans="2:28" ht="14.25">
      <c r="B92" s="19" t="s">
        <v>270</v>
      </c>
      <c r="C92" s="19" t="s">
        <v>653</v>
      </c>
      <c r="D92" s="63" t="s">
        <v>338</v>
      </c>
      <c r="E92" s="47"/>
      <c r="F92" s="21" t="s">
        <v>24</v>
      </c>
      <c r="G92" s="194">
        <v>38.4</v>
      </c>
      <c r="H92" s="23">
        <v>268.8</v>
      </c>
      <c r="I92" s="195">
        <v>51.93</v>
      </c>
      <c r="J92" s="23">
        <v>311.58</v>
      </c>
      <c r="K92" s="194">
        <v>51.93</v>
      </c>
      <c r="L92" s="23">
        <v>778.95</v>
      </c>
      <c r="M92" s="194">
        <v>13.35</v>
      </c>
      <c r="N92" s="23">
        <v>53.4</v>
      </c>
      <c r="O92" s="23">
        <v>1412.73</v>
      </c>
      <c r="P92" s="24">
        <v>8.15</v>
      </c>
      <c r="Q92" s="24"/>
      <c r="R92" s="22">
        <v>8.15</v>
      </c>
      <c r="S92" s="22">
        <v>312.96</v>
      </c>
      <c r="T92" s="22">
        <v>2190.72</v>
      </c>
      <c r="U92" s="22">
        <v>423.23</v>
      </c>
      <c r="V92" s="22">
        <v>2539.38</v>
      </c>
      <c r="W92" s="22">
        <v>423.23</v>
      </c>
      <c r="X92" s="22">
        <v>6348.44</v>
      </c>
      <c r="Y92" s="22">
        <v>108.8</v>
      </c>
      <c r="Z92" s="22">
        <v>435.21</v>
      </c>
      <c r="AA92" s="22">
        <v>11513.75</v>
      </c>
      <c r="AB92" s="28"/>
    </row>
    <row r="93" spans="2:28" ht="14.25">
      <c r="B93" s="19" t="s">
        <v>400</v>
      </c>
      <c r="C93" s="19" t="s">
        <v>93</v>
      </c>
      <c r="D93" s="62" t="s">
        <v>94</v>
      </c>
      <c r="E93" s="47"/>
      <c r="F93" s="21" t="s">
        <v>95</v>
      </c>
      <c r="G93" s="194">
        <v>0.0313</v>
      </c>
      <c r="H93" s="23">
        <v>0.22</v>
      </c>
      <c r="I93" s="194">
        <v>0.0313</v>
      </c>
      <c r="J93" s="23">
        <v>0.19</v>
      </c>
      <c r="K93" s="194">
        <v>0.0313</v>
      </c>
      <c r="L93" s="23">
        <v>0.47</v>
      </c>
      <c r="M93" s="127">
        <v>0.031</v>
      </c>
      <c r="N93" s="23">
        <v>0.12</v>
      </c>
      <c r="O93" s="23">
        <v>1</v>
      </c>
      <c r="P93" s="24">
        <v>233.94</v>
      </c>
      <c r="Q93" s="24"/>
      <c r="R93" s="22">
        <v>233.94</v>
      </c>
      <c r="S93" s="22">
        <v>7.32</v>
      </c>
      <c r="T93" s="22">
        <v>51.47</v>
      </c>
      <c r="U93" s="22">
        <v>7.32</v>
      </c>
      <c r="V93" s="22">
        <v>44.45</v>
      </c>
      <c r="W93" s="22">
        <v>7.32</v>
      </c>
      <c r="X93" s="22">
        <v>109.95</v>
      </c>
      <c r="Y93" s="22">
        <v>7.25</v>
      </c>
      <c r="Z93" s="22">
        <v>28.07</v>
      </c>
      <c r="AA93" s="22">
        <v>233.94</v>
      </c>
      <c r="AB93" s="28"/>
    </row>
    <row r="94" spans="2:28" ht="14.25">
      <c r="B94" s="289" t="s">
        <v>82</v>
      </c>
      <c r="C94" s="289"/>
      <c r="D94" s="289"/>
      <c r="E94" s="289"/>
      <c r="F94" s="289"/>
      <c r="G94" s="289"/>
      <c r="H94" s="289"/>
      <c r="I94" s="289"/>
      <c r="J94" s="289"/>
      <c r="K94" s="289"/>
      <c r="L94" s="289"/>
      <c r="M94" s="289"/>
      <c r="N94" s="289"/>
      <c r="O94" s="289"/>
      <c r="P94" s="289"/>
      <c r="Q94" s="289"/>
      <c r="R94" s="290"/>
      <c r="S94" s="45">
        <v>73809.01</v>
      </c>
      <c r="T94" s="45">
        <v>516626.06</v>
      </c>
      <c r="U94" s="45">
        <v>83118.41</v>
      </c>
      <c r="V94" s="45">
        <v>498931.92</v>
      </c>
      <c r="W94" s="45">
        <v>95075.28</v>
      </c>
      <c r="X94" s="45">
        <v>1426099.09</v>
      </c>
      <c r="Y94" s="45">
        <v>31247.26</v>
      </c>
      <c r="Z94" s="45">
        <v>124868.96</v>
      </c>
      <c r="AA94" s="45">
        <v>2566526.01</v>
      </c>
      <c r="AB94" s="274">
        <v>1</v>
      </c>
    </row>
    <row r="95" spans="2:27" ht="14.25">
      <c r="B95" s="289" t="s">
        <v>379</v>
      </c>
      <c r="C95" s="289"/>
      <c r="D95" s="289"/>
      <c r="E95" s="289"/>
      <c r="F95" s="289"/>
      <c r="G95" s="289"/>
      <c r="H95" s="289"/>
      <c r="I95" s="289"/>
      <c r="J95" s="289"/>
      <c r="K95" s="289"/>
      <c r="L95" s="289"/>
      <c r="M95" s="289"/>
      <c r="N95" s="289"/>
      <c r="O95" s="289"/>
      <c r="P95" s="289"/>
      <c r="Q95" s="289"/>
      <c r="R95" s="290"/>
      <c r="S95" s="57" t="s">
        <v>31</v>
      </c>
      <c r="T95" s="57" t="s">
        <v>30</v>
      </c>
      <c r="U95" s="57" t="s">
        <v>31</v>
      </c>
      <c r="V95" s="57" t="s">
        <v>30</v>
      </c>
      <c r="W95" s="57" t="s">
        <v>31</v>
      </c>
      <c r="X95" s="57" t="s">
        <v>30</v>
      </c>
      <c r="Y95" s="57" t="s">
        <v>31</v>
      </c>
      <c r="Z95" s="57" t="s">
        <v>30</v>
      </c>
      <c r="AA95" s="45">
        <v>570275.93</v>
      </c>
    </row>
    <row r="96" spans="2:27" ht="14.25">
      <c r="B96" s="289" t="s">
        <v>676</v>
      </c>
      <c r="C96" s="289"/>
      <c r="D96" s="289"/>
      <c r="E96" s="289"/>
      <c r="F96" s="289"/>
      <c r="G96" s="289"/>
      <c r="H96" s="289"/>
      <c r="I96" s="289"/>
      <c r="J96" s="289"/>
      <c r="K96" s="289"/>
      <c r="L96" s="289"/>
      <c r="M96" s="289"/>
      <c r="N96" s="289"/>
      <c r="O96" s="289"/>
      <c r="P96" s="289"/>
      <c r="Q96" s="289"/>
      <c r="R96" s="290"/>
      <c r="S96" s="57" t="s">
        <v>31</v>
      </c>
      <c r="T96" s="57" t="s">
        <v>30</v>
      </c>
      <c r="U96" s="57" t="s">
        <v>31</v>
      </c>
      <c r="V96" s="57" t="s">
        <v>30</v>
      </c>
      <c r="W96" s="57" t="s">
        <v>31</v>
      </c>
      <c r="X96" s="57" t="s">
        <v>30</v>
      </c>
      <c r="Y96" s="57" t="s">
        <v>31</v>
      </c>
      <c r="Z96" s="57" t="s">
        <v>30</v>
      </c>
      <c r="AA96" s="45">
        <v>25039</v>
      </c>
    </row>
    <row r="97" spans="2:27" ht="14.25">
      <c r="B97" s="291" t="s">
        <v>83</v>
      </c>
      <c r="C97" s="291"/>
      <c r="D97" s="291"/>
      <c r="E97" s="291"/>
      <c r="F97" s="291"/>
      <c r="G97" s="291"/>
      <c r="H97" s="291"/>
      <c r="I97" s="291"/>
      <c r="J97" s="291"/>
      <c r="K97" s="291"/>
      <c r="L97" s="291"/>
      <c r="M97" s="291"/>
      <c r="N97" s="291"/>
      <c r="O97" s="291"/>
      <c r="P97" s="291"/>
      <c r="Q97" s="291"/>
      <c r="R97" s="292"/>
      <c r="S97" s="45">
        <v>91198.41</v>
      </c>
      <c r="T97" s="45">
        <v>638343.16</v>
      </c>
      <c r="U97" s="45">
        <v>102701.11</v>
      </c>
      <c r="V97" s="45">
        <v>616480.28</v>
      </c>
      <c r="W97" s="45">
        <v>117475.02</v>
      </c>
      <c r="X97" s="45">
        <v>1762088.04</v>
      </c>
      <c r="Y97" s="45">
        <v>38609.11</v>
      </c>
      <c r="Z97" s="45">
        <v>154288.09</v>
      </c>
      <c r="AA97" s="45">
        <v>3161840.94</v>
      </c>
    </row>
    <row r="98" spans="6:7" ht="14.25">
      <c r="F98" s="17"/>
      <c r="G98" s="17"/>
    </row>
    <row r="99" spans="6:27" ht="14.25">
      <c r="F99" s="17"/>
      <c r="G99" s="17"/>
      <c r="S99" s="283"/>
      <c r="T99" s="283"/>
      <c r="U99" s="283"/>
      <c r="V99" s="283"/>
      <c r="W99" s="283"/>
      <c r="X99" s="283"/>
      <c r="Y99" s="283"/>
      <c r="Z99" s="283"/>
      <c r="AA99" s="283"/>
    </row>
  </sheetData>
  <mergeCells count="27">
    <mergeCell ref="C1:AB1"/>
    <mergeCell ref="AB11:AB12"/>
    <mergeCell ref="B7:C7"/>
    <mergeCell ref="B9:B12"/>
    <mergeCell ref="O11:O12"/>
    <mergeCell ref="D9:D12"/>
    <mergeCell ref="B2:AB2"/>
    <mergeCell ref="B3:AB3"/>
    <mergeCell ref="B4:C4"/>
    <mergeCell ref="B5:C5"/>
    <mergeCell ref="B6:C6"/>
    <mergeCell ref="S99:AA99"/>
    <mergeCell ref="C9:C12"/>
    <mergeCell ref="F9:F12"/>
    <mergeCell ref="AA11:AA12"/>
    <mergeCell ref="E9:E12"/>
    <mergeCell ref="W11:X11"/>
    <mergeCell ref="Y11:Z11"/>
    <mergeCell ref="G9:N9"/>
    <mergeCell ref="R11:R12"/>
    <mergeCell ref="P9:AB9"/>
    <mergeCell ref="B95:R95"/>
    <mergeCell ref="B97:R97"/>
    <mergeCell ref="S11:T11"/>
    <mergeCell ref="U11:V11"/>
    <mergeCell ref="B94:R94"/>
    <mergeCell ref="B96:R96"/>
  </mergeCells>
  <printOptions horizontalCentered="1"/>
  <pageMargins left="0.11811023622047245" right="0.11811023622047245" top="0.3937007874015748" bottom="0.1968503937007874" header="0" footer="0"/>
  <pageSetup fitToHeight="9" fitToWidth="1" horizontalDpi="600" verticalDpi="600" orientation="landscape" pageOrder="overThenDown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C432F-FE0C-4139-9A40-C5CFD68A5D89}">
  <sheetPr>
    <pageSetUpPr fitToPage="1"/>
  </sheetPr>
  <dimension ref="B1:IY99"/>
  <sheetViews>
    <sheetView view="pageBreakPreview" zoomScale="115" zoomScaleSheetLayoutView="115" workbookViewId="0" topLeftCell="A4">
      <selection activeCell="D14" sqref="D14"/>
    </sheetView>
  </sheetViews>
  <sheetFormatPr defaultColWidth="8.75390625" defaultRowHeight="14.25"/>
  <cols>
    <col min="1" max="1" width="4.625" style="4" customWidth="1"/>
    <col min="2" max="2" width="4.125" style="4" bestFit="1" customWidth="1"/>
    <col min="3" max="3" width="9.75390625" style="8" customWidth="1"/>
    <col min="4" max="4" width="61.625" style="9" bestFit="1" customWidth="1"/>
    <col min="5" max="5" width="29.00390625" style="16" customWidth="1"/>
    <col min="6" max="6" width="7.75390625" style="17" customWidth="1"/>
    <col min="7" max="7" width="8.00390625" style="17" customWidth="1"/>
    <col min="8" max="8" width="7.75390625" style="11" customWidth="1"/>
    <col min="9" max="9" width="8.75390625" style="11" customWidth="1"/>
    <col min="10" max="10" width="7.75390625" style="11" customWidth="1"/>
    <col min="11" max="11" width="9.00390625" style="11" customWidth="1"/>
    <col min="12" max="12" width="7.75390625" style="11" customWidth="1"/>
    <col min="13" max="13" width="8.00390625" style="11" customWidth="1"/>
    <col min="14" max="14" width="7.75390625" style="11" customWidth="1"/>
    <col min="15" max="15" width="9.375" style="11" customWidth="1"/>
    <col min="16" max="16" width="8.625" style="11" hidden="1" customWidth="1"/>
    <col min="17" max="17" width="7.25390625" style="11" hidden="1" customWidth="1"/>
    <col min="18" max="18" width="8.00390625" style="11" hidden="1" customWidth="1"/>
    <col min="19" max="23" width="9.25390625" style="11" hidden="1" customWidth="1"/>
    <col min="24" max="24" width="11.00390625" style="11" hidden="1" customWidth="1"/>
    <col min="25" max="26" width="9.25390625" style="11" hidden="1" customWidth="1"/>
    <col min="27" max="27" width="11.50390625" style="11" hidden="1" customWidth="1"/>
    <col min="28" max="28" width="7.625" style="27" hidden="1" customWidth="1"/>
    <col min="29" max="248" width="10.875" style="1" customWidth="1"/>
    <col min="249" max="259" width="11.125" style="3" customWidth="1"/>
    <col min="260" max="1026" width="11.125" style="4" customWidth="1"/>
    <col min="1027" max="16384" width="8.75390625" style="4" customWidth="1"/>
  </cols>
  <sheetData>
    <row r="1" spans="3:28" ht="18.75"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</row>
    <row r="2" spans="2:38" ht="18">
      <c r="B2" s="296" t="s">
        <v>16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8"/>
      <c r="AC2" s="25"/>
      <c r="AD2" s="25"/>
      <c r="AE2" s="25"/>
      <c r="AF2" s="25"/>
      <c r="AG2" s="25"/>
      <c r="AH2" s="25"/>
      <c r="AI2" s="25"/>
      <c r="AJ2" s="25"/>
      <c r="AK2" s="25"/>
      <c r="AL2" s="25"/>
    </row>
    <row r="3" spans="2:28" ht="18">
      <c r="B3" s="299" t="s">
        <v>677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1"/>
    </row>
    <row r="4" spans="2:28" ht="14.25">
      <c r="B4" s="294" t="s">
        <v>0</v>
      </c>
      <c r="C4" s="295"/>
      <c r="D4" s="97" t="s">
        <v>84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6"/>
      <c r="S4" s="6"/>
      <c r="T4" s="6"/>
      <c r="U4" s="6"/>
      <c r="V4" s="6"/>
      <c r="W4" s="6"/>
      <c r="X4" s="6"/>
      <c r="Y4" s="6"/>
      <c r="Z4" s="6"/>
      <c r="AA4" s="6"/>
      <c r="AB4" s="170"/>
    </row>
    <row r="5" spans="2:28" ht="14.25">
      <c r="B5" s="294" t="s">
        <v>1</v>
      </c>
      <c r="C5" s="295"/>
      <c r="D5" s="18" t="s">
        <v>37</v>
      </c>
      <c r="E5" s="15"/>
      <c r="F5" s="14"/>
      <c r="G5" s="14"/>
      <c r="H5" s="12"/>
      <c r="I5" s="12"/>
      <c r="J5" s="12"/>
      <c r="K5" s="12"/>
      <c r="L5" s="12"/>
      <c r="M5" s="12"/>
      <c r="N5" s="12"/>
      <c r="O5" s="12"/>
      <c r="P5" s="5"/>
      <c r="Q5" s="5"/>
      <c r="R5" s="6"/>
      <c r="S5" s="6"/>
      <c r="T5" s="6"/>
      <c r="U5" s="6"/>
      <c r="V5" s="6"/>
      <c r="W5" s="6"/>
      <c r="X5" s="6"/>
      <c r="Y5" s="6"/>
      <c r="Z5" s="6"/>
      <c r="AA5" s="6"/>
      <c r="AB5" s="170"/>
    </row>
    <row r="6" spans="2:28" ht="14.25">
      <c r="B6" s="294" t="s">
        <v>658</v>
      </c>
      <c r="C6" s="295"/>
      <c r="D6" s="51" t="s">
        <v>85</v>
      </c>
      <c r="E6" s="15"/>
      <c r="F6" s="14"/>
      <c r="G6" s="14"/>
      <c r="H6" s="12"/>
      <c r="I6" s="12"/>
      <c r="J6" s="12"/>
      <c r="K6" s="12"/>
      <c r="L6" s="12"/>
      <c r="M6" s="12"/>
      <c r="N6" s="12"/>
      <c r="O6" s="12"/>
      <c r="P6" s="5"/>
      <c r="Q6" s="5"/>
      <c r="R6" s="6"/>
      <c r="S6" s="6"/>
      <c r="T6" s="6"/>
      <c r="U6" s="6"/>
      <c r="V6" s="6"/>
      <c r="W6" s="6"/>
      <c r="X6" s="6"/>
      <c r="Y6" s="6"/>
      <c r="Z6" s="6"/>
      <c r="AA6" s="6"/>
      <c r="AB6" s="170"/>
    </row>
    <row r="7" spans="2:28" ht="14.25">
      <c r="B7" s="294" t="s">
        <v>81</v>
      </c>
      <c r="C7" s="295"/>
      <c r="D7" s="26" t="s">
        <v>659</v>
      </c>
      <c r="E7" s="15"/>
      <c r="F7" s="98"/>
      <c r="G7" s="14"/>
      <c r="H7" s="12"/>
      <c r="I7" s="12"/>
      <c r="J7" s="12"/>
      <c r="K7" s="12"/>
      <c r="L7" s="12"/>
      <c r="M7" s="12"/>
      <c r="N7" s="12"/>
      <c r="O7" s="12"/>
      <c r="P7" s="5"/>
      <c r="Q7" s="5"/>
      <c r="R7" s="6"/>
      <c r="S7" s="6"/>
      <c r="T7" s="6"/>
      <c r="U7" s="6"/>
      <c r="V7" s="6"/>
      <c r="W7" s="6"/>
      <c r="X7" s="6"/>
      <c r="Y7" s="6"/>
      <c r="Z7" s="6"/>
      <c r="AA7" s="6"/>
      <c r="AB7" s="170"/>
    </row>
    <row r="8" spans="2:28" ht="14.25">
      <c r="B8" s="171"/>
      <c r="C8" s="172"/>
      <c r="D8" s="173"/>
      <c r="E8" s="174"/>
      <c r="F8" s="175"/>
      <c r="G8" s="176"/>
      <c r="H8" s="177"/>
      <c r="I8" s="177"/>
      <c r="J8" s="177"/>
      <c r="K8" s="177"/>
      <c r="L8" s="177"/>
      <c r="M8" s="177"/>
      <c r="N8" s="177"/>
      <c r="O8" s="177"/>
      <c r="P8" s="178"/>
      <c r="Q8" s="178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80"/>
    </row>
    <row r="9" spans="2:28" ht="14.25">
      <c r="B9" s="284" t="s">
        <v>137</v>
      </c>
      <c r="C9" s="284" t="s">
        <v>3</v>
      </c>
      <c r="D9" s="285" t="s">
        <v>4</v>
      </c>
      <c r="E9" s="287" t="s">
        <v>55</v>
      </c>
      <c r="F9" s="285" t="s">
        <v>5</v>
      </c>
      <c r="G9" s="288" t="s">
        <v>661</v>
      </c>
      <c r="H9" s="288"/>
      <c r="I9" s="288"/>
      <c r="J9" s="288"/>
      <c r="K9" s="288"/>
      <c r="L9" s="288"/>
      <c r="M9" s="288"/>
      <c r="N9" s="288"/>
      <c r="O9" s="280" t="s">
        <v>52</v>
      </c>
      <c r="P9" s="288" t="s">
        <v>2</v>
      </c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</row>
    <row r="10" spans="2:28" ht="14.25">
      <c r="B10" s="284"/>
      <c r="C10" s="284"/>
      <c r="D10" s="285"/>
      <c r="E10" s="287"/>
      <c r="F10" s="285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</row>
    <row r="11" spans="2:28" ht="22.5">
      <c r="B11" s="284"/>
      <c r="C11" s="284"/>
      <c r="D11" s="285"/>
      <c r="E11" s="287"/>
      <c r="F11" s="285"/>
      <c r="G11" s="53" t="s">
        <v>28</v>
      </c>
      <c r="H11" s="56" t="s">
        <v>33</v>
      </c>
      <c r="I11" s="53" t="s">
        <v>70</v>
      </c>
      <c r="J11" s="56" t="s">
        <v>33</v>
      </c>
      <c r="K11" s="53" t="s">
        <v>182</v>
      </c>
      <c r="L11" s="56" t="s">
        <v>33</v>
      </c>
      <c r="M11" s="53" t="s">
        <v>29</v>
      </c>
      <c r="N11" s="56" t="s">
        <v>33</v>
      </c>
      <c r="O11" s="286" t="s">
        <v>8</v>
      </c>
      <c r="P11" s="279" t="s">
        <v>26</v>
      </c>
      <c r="Q11" s="279" t="s">
        <v>6</v>
      </c>
      <c r="R11" s="286" t="s">
        <v>32</v>
      </c>
      <c r="S11" s="285" t="s">
        <v>45</v>
      </c>
      <c r="T11" s="285"/>
      <c r="U11" s="285" t="s">
        <v>46</v>
      </c>
      <c r="V11" s="285"/>
      <c r="W11" s="285" t="s">
        <v>47</v>
      </c>
      <c r="X11" s="285"/>
      <c r="Y11" s="285" t="s">
        <v>48</v>
      </c>
      <c r="Z11" s="285"/>
      <c r="AA11" s="286" t="s">
        <v>53</v>
      </c>
      <c r="AB11" s="286" t="s">
        <v>66</v>
      </c>
    </row>
    <row r="12" spans="2:28" ht="22.5">
      <c r="B12" s="284"/>
      <c r="C12" s="284"/>
      <c r="D12" s="285"/>
      <c r="E12" s="287"/>
      <c r="F12" s="285"/>
      <c r="G12" s="53" t="s">
        <v>7</v>
      </c>
      <c r="H12" s="104">
        <v>7</v>
      </c>
      <c r="I12" s="53" t="s">
        <v>7</v>
      </c>
      <c r="J12" s="104">
        <v>6</v>
      </c>
      <c r="K12" s="53" t="s">
        <v>7</v>
      </c>
      <c r="L12" s="104">
        <v>15</v>
      </c>
      <c r="M12" s="53" t="s">
        <v>7</v>
      </c>
      <c r="N12" s="104">
        <v>4</v>
      </c>
      <c r="O12" s="286"/>
      <c r="P12" s="279" t="s">
        <v>49</v>
      </c>
      <c r="Q12" s="279" t="s">
        <v>49</v>
      </c>
      <c r="R12" s="286"/>
      <c r="S12" s="53" t="s">
        <v>31</v>
      </c>
      <c r="T12" s="53" t="s">
        <v>30</v>
      </c>
      <c r="U12" s="53" t="s">
        <v>31</v>
      </c>
      <c r="V12" s="53" t="s">
        <v>30</v>
      </c>
      <c r="W12" s="53" t="s">
        <v>31</v>
      </c>
      <c r="X12" s="53" t="s">
        <v>30</v>
      </c>
      <c r="Y12" s="53" t="s">
        <v>31</v>
      </c>
      <c r="Z12" s="53" t="s">
        <v>30</v>
      </c>
      <c r="AA12" s="286"/>
      <c r="AB12" s="286"/>
    </row>
    <row r="13" spans="2:259" s="95" customFormat="1" ht="15">
      <c r="B13" s="88">
        <v>1</v>
      </c>
      <c r="C13" s="88"/>
      <c r="D13" s="89" t="s">
        <v>9</v>
      </c>
      <c r="E13" s="90"/>
      <c r="F13" s="91"/>
      <c r="G13" s="35"/>
      <c r="H13" s="35"/>
      <c r="I13" s="35"/>
      <c r="J13" s="35"/>
      <c r="K13" s="35"/>
      <c r="L13" s="35"/>
      <c r="M13" s="35"/>
      <c r="N13" s="35"/>
      <c r="O13" s="35"/>
      <c r="P13" s="92"/>
      <c r="Q13" s="92"/>
      <c r="R13" s="35"/>
      <c r="S13" s="35"/>
      <c r="T13" s="35"/>
      <c r="U13" s="35"/>
      <c r="V13" s="35"/>
      <c r="W13" s="35"/>
      <c r="X13" s="35"/>
      <c r="Y13" s="35"/>
      <c r="Z13" s="35"/>
      <c r="AA13" s="35">
        <f>SUM(AA14:AA25)</f>
        <v>140927.93</v>
      </c>
      <c r="AB13" s="30">
        <f>AA13/AA$94</f>
        <v>0.0549</v>
      </c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  <c r="II13" s="93"/>
      <c r="IJ13" s="93"/>
      <c r="IK13" s="93"/>
      <c r="IL13" s="93"/>
      <c r="IM13" s="93"/>
      <c r="IN13" s="93"/>
      <c r="IO13" s="94"/>
      <c r="IP13" s="94"/>
      <c r="IQ13" s="94"/>
      <c r="IR13" s="94"/>
      <c r="IS13" s="94"/>
      <c r="IT13" s="94"/>
      <c r="IU13" s="94"/>
      <c r="IV13" s="94"/>
      <c r="IW13" s="94"/>
      <c r="IX13" s="94"/>
      <c r="IY13" s="94"/>
    </row>
    <row r="14" spans="2:248" ht="26.25" customHeight="1">
      <c r="B14" s="19" t="s">
        <v>138</v>
      </c>
      <c r="C14" s="64" t="s">
        <v>120</v>
      </c>
      <c r="D14" s="102" t="s">
        <v>449</v>
      </c>
      <c r="E14" s="20"/>
      <c r="F14" s="21" t="s">
        <v>21</v>
      </c>
      <c r="G14" s="194">
        <v>6</v>
      </c>
      <c r="H14" s="118">
        <v>42</v>
      </c>
      <c r="I14" s="194">
        <v>6</v>
      </c>
      <c r="J14" s="118">
        <v>36</v>
      </c>
      <c r="K14" s="194">
        <v>6</v>
      </c>
      <c r="L14" s="118">
        <v>90</v>
      </c>
      <c r="M14" s="194">
        <v>6</v>
      </c>
      <c r="N14" s="118">
        <v>24</v>
      </c>
      <c r="O14" s="118">
        <v>192</v>
      </c>
      <c r="P14" s="117">
        <f>COMPOSIÇÃO!G20</f>
        <v>1.6</v>
      </c>
      <c r="Q14" s="117">
        <f>COMPOSIÇÃO!G22</f>
        <v>23.83</v>
      </c>
      <c r="R14" s="105">
        <f aca="true" t="shared" si="0" ref="R14:R25">P14+Q14</f>
        <v>25.43</v>
      </c>
      <c r="S14" s="105">
        <f>R14*G14</f>
        <v>152.58</v>
      </c>
      <c r="T14" s="105">
        <f>R14*H14</f>
        <v>1068.06</v>
      </c>
      <c r="U14" s="105">
        <f>R14*I14</f>
        <v>152.58</v>
      </c>
      <c r="V14" s="105">
        <f>R14*J14</f>
        <v>915.48</v>
      </c>
      <c r="W14" s="105">
        <f>R14*K14</f>
        <v>152.58</v>
      </c>
      <c r="X14" s="105">
        <f>R14*L14</f>
        <v>2288.7</v>
      </c>
      <c r="Y14" s="105">
        <f>R14*M14</f>
        <v>152.58</v>
      </c>
      <c r="Z14" s="105">
        <f>R14*N14</f>
        <v>610.32</v>
      </c>
      <c r="AA14" s="105">
        <f>R14*O14</f>
        <v>4882.56</v>
      </c>
      <c r="AB14" s="109"/>
      <c r="IN14" s="3"/>
    </row>
    <row r="15" spans="2:248" ht="14.25">
      <c r="B15" s="19" t="s">
        <v>139</v>
      </c>
      <c r="C15" s="65" t="s">
        <v>86</v>
      </c>
      <c r="D15" s="102" t="s">
        <v>87</v>
      </c>
      <c r="E15" s="20"/>
      <c r="F15" s="21" t="s">
        <v>22</v>
      </c>
      <c r="G15" s="194">
        <v>7</v>
      </c>
      <c r="H15" s="118">
        <v>49</v>
      </c>
      <c r="I15" s="194">
        <v>7</v>
      </c>
      <c r="J15" s="118">
        <v>42</v>
      </c>
      <c r="K15" s="194">
        <v>7</v>
      </c>
      <c r="L15" s="118">
        <v>105</v>
      </c>
      <c r="M15" s="194">
        <v>0</v>
      </c>
      <c r="N15" s="118">
        <v>0</v>
      </c>
      <c r="O15" s="118">
        <v>196</v>
      </c>
      <c r="P15" s="117"/>
      <c r="Q15" s="117">
        <f>COMPOSIÇÃO!G30</f>
        <v>6.79</v>
      </c>
      <c r="R15" s="105">
        <f t="shared" si="0"/>
        <v>6.79</v>
      </c>
      <c r="S15" s="105">
        <f aca="true" t="shared" si="1" ref="S15:S55">R15*G15</f>
        <v>47.53</v>
      </c>
      <c r="T15" s="105">
        <f aca="true" t="shared" si="2" ref="T15:T24">R15*H15</f>
        <v>332.71</v>
      </c>
      <c r="U15" s="105">
        <f aca="true" t="shared" si="3" ref="U15:U24">R15*I15</f>
        <v>47.53</v>
      </c>
      <c r="V15" s="105">
        <f aca="true" t="shared" si="4" ref="V15:V24">R15*J15</f>
        <v>285.18</v>
      </c>
      <c r="W15" s="105">
        <f aca="true" t="shared" si="5" ref="W15:W24">R15*K15</f>
        <v>47.53</v>
      </c>
      <c r="X15" s="105">
        <f aca="true" t="shared" si="6" ref="X15:X24">R15*L15</f>
        <v>712.95</v>
      </c>
      <c r="Y15" s="105">
        <f aca="true" t="shared" si="7" ref="Y15:Y24">R15*M15</f>
        <v>0</v>
      </c>
      <c r="Z15" s="105">
        <f aca="true" t="shared" si="8" ref="Z15:Z24">R15*N15</f>
        <v>0</v>
      </c>
      <c r="AA15" s="105">
        <f aca="true" t="shared" si="9" ref="AA15:AA55">R15*O15</f>
        <v>1330.84</v>
      </c>
      <c r="AB15" s="109"/>
      <c r="IN15" s="3"/>
    </row>
    <row r="16" spans="2:248" ht="14.25">
      <c r="B16" s="19" t="s">
        <v>140</v>
      </c>
      <c r="C16" s="65" t="s">
        <v>126</v>
      </c>
      <c r="D16" s="102" t="s">
        <v>452</v>
      </c>
      <c r="E16" s="20"/>
      <c r="F16" s="21" t="s">
        <v>22</v>
      </c>
      <c r="G16" s="194">
        <v>7</v>
      </c>
      <c r="H16" s="118">
        <v>49</v>
      </c>
      <c r="I16" s="194">
        <v>7</v>
      </c>
      <c r="J16" s="118">
        <v>42</v>
      </c>
      <c r="K16" s="194">
        <v>7</v>
      </c>
      <c r="L16" s="118">
        <v>105</v>
      </c>
      <c r="M16" s="194">
        <v>0</v>
      </c>
      <c r="N16" s="118">
        <v>0</v>
      </c>
      <c r="O16" s="118">
        <v>196</v>
      </c>
      <c r="P16" s="117"/>
      <c r="Q16" s="117">
        <f>COMPOSIÇÃO!G39</f>
        <v>23.83</v>
      </c>
      <c r="R16" s="105">
        <f t="shared" si="0"/>
        <v>23.83</v>
      </c>
      <c r="S16" s="105">
        <f t="shared" si="1"/>
        <v>166.81</v>
      </c>
      <c r="T16" s="105">
        <f t="shared" si="2"/>
        <v>1167.67</v>
      </c>
      <c r="U16" s="105">
        <f t="shared" si="3"/>
        <v>166.81</v>
      </c>
      <c r="V16" s="105">
        <f t="shared" si="4"/>
        <v>1000.86</v>
      </c>
      <c r="W16" s="105">
        <f t="shared" si="5"/>
        <v>166.81</v>
      </c>
      <c r="X16" s="105">
        <f t="shared" si="6"/>
        <v>2502.15</v>
      </c>
      <c r="Y16" s="105">
        <f t="shared" si="7"/>
        <v>0</v>
      </c>
      <c r="Z16" s="105">
        <f t="shared" si="8"/>
        <v>0</v>
      </c>
      <c r="AA16" s="105">
        <f t="shared" si="9"/>
        <v>4670.68</v>
      </c>
      <c r="AB16" s="109"/>
      <c r="IN16" s="3"/>
    </row>
    <row r="17" spans="2:248" ht="22.5">
      <c r="B17" s="19" t="s">
        <v>180</v>
      </c>
      <c r="C17" s="65" t="s">
        <v>125</v>
      </c>
      <c r="D17" s="102" t="s">
        <v>488</v>
      </c>
      <c r="E17" s="20"/>
      <c r="F17" s="21" t="s">
        <v>24</v>
      </c>
      <c r="G17" s="194">
        <v>38.4</v>
      </c>
      <c r="H17" s="118">
        <v>268.8</v>
      </c>
      <c r="I17" s="194">
        <v>51.93</v>
      </c>
      <c r="J17" s="118">
        <v>311.58</v>
      </c>
      <c r="K17" s="194">
        <v>51.93</v>
      </c>
      <c r="L17" s="118">
        <v>778.95</v>
      </c>
      <c r="M17" s="194">
        <v>13.35</v>
      </c>
      <c r="N17" s="118">
        <v>53.4</v>
      </c>
      <c r="O17" s="118">
        <v>1412.73</v>
      </c>
      <c r="P17" s="117"/>
      <c r="Q17" s="117">
        <f>COMPOSIÇÃO!G48</f>
        <v>27.16</v>
      </c>
      <c r="R17" s="105">
        <f t="shared" si="0"/>
        <v>27.16</v>
      </c>
      <c r="S17" s="105">
        <f t="shared" si="1"/>
        <v>1042.94</v>
      </c>
      <c r="T17" s="105">
        <f t="shared" si="2"/>
        <v>7300.61</v>
      </c>
      <c r="U17" s="105">
        <f t="shared" si="3"/>
        <v>1410.42</v>
      </c>
      <c r="V17" s="105">
        <f t="shared" si="4"/>
        <v>8462.51</v>
      </c>
      <c r="W17" s="105">
        <f t="shared" si="5"/>
        <v>1410.42</v>
      </c>
      <c r="X17" s="105">
        <f t="shared" si="6"/>
        <v>21156.28</v>
      </c>
      <c r="Y17" s="105">
        <f t="shared" si="7"/>
        <v>362.59</v>
      </c>
      <c r="Z17" s="105">
        <f t="shared" si="8"/>
        <v>1450.34</v>
      </c>
      <c r="AA17" s="105">
        <f t="shared" si="9"/>
        <v>38369.75</v>
      </c>
      <c r="AB17" s="109"/>
      <c r="IN17" s="3"/>
    </row>
    <row r="18" spans="2:248" ht="22.5">
      <c r="B18" s="19" t="s">
        <v>243</v>
      </c>
      <c r="C18" s="65" t="s">
        <v>172</v>
      </c>
      <c r="D18" s="102" t="s">
        <v>489</v>
      </c>
      <c r="E18" s="20" t="s">
        <v>271</v>
      </c>
      <c r="F18" s="21" t="s">
        <v>422</v>
      </c>
      <c r="G18" s="194">
        <v>3.58</v>
      </c>
      <c r="H18" s="118">
        <v>25.06</v>
      </c>
      <c r="I18" s="194">
        <v>4.175</v>
      </c>
      <c r="J18" s="118">
        <v>25.05</v>
      </c>
      <c r="K18" s="194">
        <v>4.5</v>
      </c>
      <c r="L18" s="118">
        <v>67.5</v>
      </c>
      <c r="M18" s="194">
        <v>0.5</v>
      </c>
      <c r="N18" s="118">
        <v>2</v>
      </c>
      <c r="O18" s="118">
        <v>119.61</v>
      </c>
      <c r="P18" s="117"/>
      <c r="Q18" s="117">
        <f>COMPOSIÇÃO!G57</f>
        <v>269.96</v>
      </c>
      <c r="R18" s="105">
        <f t="shared" si="0"/>
        <v>269.96</v>
      </c>
      <c r="S18" s="105">
        <f t="shared" si="1"/>
        <v>966.46</v>
      </c>
      <c r="T18" s="105">
        <f t="shared" si="2"/>
        <v>6765.2</v>
      </c>
      <c r="U18" s="105">
        <f t="shared" si="3"/>
        <v>1127.08</v>
      </c>
      <c r="V18" s="105">
        <f t="shared" si="4"/>
        <v>6762.5</v>
      </c>
      <c r="W18" s="105">
        <f t="shared" si="5"/>
        <v>1214.82</v>
      </c>
      <c r="X18" s="105">
        <f t="shared" si="6"/>
        <v>18222.3</v>
      </c>
      <c r="Y18" s="105">
        <f t="shared" si="7"/>
        <v>134.98</v>
      </c>
      <c r="Z18" s="105">
        <f t="shared" si="8"/>
        <v>539.92</v>
      </c>
      <c r="AA18" s="105">
        <f t="shared" si="9"/>
        <v>32289.92</v>
      </c>
      <c r="AB18" s="109"/>
      <c r="IN18" s="3"/>
    </row>
    <row r="19" spans="2:248" ht="20.25" customHeight="1">
      <c r="B19" s="19" t="s">
        <v>244</v>
      </c>
      <c r="C19" s="65" t="s">
        <v>174</v>
      </c>
      <c r="D19" s="102" t="s">
        <v>458</v>
      </c>
      <c r="E19" s="20" t="s">
        <v>279</v>
      </c>
      <c r="F19" s="21" t="s">
        <v>24</v>
      </c>
      <c r="G19" s="194">
        <v>8.37</v>
      </c>
      <c r="H19" s="118">
        <v>58.59</v>
      </c>
      <c r="I19" s="194">
        <v>8.1</v>
      </c>
      <c r="J19" s="118">
        <v>48.6</v>
      </c>
      <c r="K19" s="194">
        <v>9.45</v>
      </c>
      <c r="L19" s="118">
        <v>141.75</v>
      </c>
      <c r="M19" s="194">
        <v>0</v>
      </c>
      <c r="N19" s="118">
        <v>0</v>
      </c>
      <c r="O19" s="118">
        <v>248.94</v>
      </c>
      <c r="P19" s="117"/>
      <c r="Q19" s="117">
        <f>COMPOSIÇÃO!G66</f>
        <v>35.11</v>
      </c>
      <c r="R19" s="105">
        <f t="shared" si="0"/>
        <v>35.11</v>
      </c>
      <c r="S19" s="105">
        <f t="shared" si="1"/>
        <v>293.87</v>
      </c>
      <c r="T19" s="105">
        <f t="shared" si="2"/>
        <v>2057.09</v>
      </c>
      <c r="U19" s="105">
        <f t="shared" si="3"/>
        <v>284.39</v>
      </c>
      <c r="V19" s="105">
        <f t="shared" si="4"/>
        <v>1706.35</v>
      </c>
      <c r="W19" s="105">
        <f t="shared" si="5"/>
        <v>331.79</v>
      </c>
      <c r="X19" s="105">
        <f t="shared" si="6"/>
        <v>4976.84</v>
      </c>
      <c r="Y19" s="105">
        <f t="shared" si="7"/>
        <v>0</v>
      </c>
      <c r="Z19" s="105">
        <f t="shared" si="8"/>
        <v>0</v>
      </c>
      <c r="AA19" s="105">
        <f t="shared" si="9"/>
        <v>8740.28</v>
      </c>
      <c r="AB19" s="109"/>
      <c r="IN19" s="3"/>
    </row>
    <row r="20" spans="2:248" ht="14.25">
      <c r="B20" s="19" t="s">
        <v>245</v>
      </c>
      <c r="C20" s="64" t="s">
        <v>178</v>
      </c>
      <c r="D20" s="102" t="s">
        <v>423</v>
      </c>
      <c r="E20" s="20"/>
      <c r="F20" s="21" t="s">
        <v>24</v>
      </c>
      <c r="G20" s="194">
        <v>19.184</v>
      </c>
      <c r="H20" s="118">
        <v>134.29</v>
      </c>
      <c r="I20" s="194">
        <v>20</v>
      </c>
      <c r="J20" s="118">
        <v>120</v>
      </c>
      <c r="K20" s="194">
        <v>18.8</v>
      </c>
      <c r="L20" s="118">
        <v>282</v>
      </c>
      <c r="M20" s="194">
        <v>0</v>
      </c>
      <c r="N20" s="118">
        <v>0</v>
      </c>
      <c r="O20" s="118">
        <v>536.29</v>
      </c>
      <c r="P20" s="117"/>
      <c r="Q20" s="117">
        <f>COMPOSIÇÃO!G73</f>
        <v>25.35</v>
      </c>
      <c r="R20" s="105">
        <f t="shared" si="0"/>
        <v>25.35</v>
      </c>
      <c r="S20" s="105">
        <f t="shared" si="1"/>
        <v>486.31</v>
      </c>
      <c r="T20" s="105">
        <f t="shared" si="2"/>
        <v>3404.25</v>
      </c>
      <c r="U20" s="105">
        <f t="shared" si="3"/>
        <v>507</v>
      </c>
      <c r="V20" s="105">
        <f t="shared" si="4"/>
        <v>3042</v>
      </c>
      <c r="W20" s="105">
        <f t="shared" si="5"/>
        <v>476.58</v>
      </c>
      <c r="X20" s="105">
        <f t="shared" si="6"/>
        <v>7148.7</v>
      </c>
      <c r="Y20" s="105">
        <f t="shared" si="7"/>
        <v>0</v>
      </c>
      <c r="Z20" s="105">
        <f t="shared" si="8"/>
        <v>0</v>
      </c>
      <c r="AA20" s="105">
        <f t="shared" si="9"/>
        <v>13594.95</v>
      </c>
      <c r="AB20" s="109"/>
      <c r="IN20" s="3"/>
    </row>
    <row r="21" spans="2:248" ht="14.25">
      <c r="B21" s="19" t="s">
        <v>246</v>
      </c>
      <c r="C21" s="65" t="s">
        <v>209</v>
      </c>
      <c r="D21" s="102" t="s">
        <v>90</v>
      </c>
      <c r="E21" s="20" t="s">
        <v>280</v>
      </c>
      <c r="F21" s="21" t="s">
        <v>24</v>
      </c>
      <c r="G21" s="194">
        <v>30.932</v>
      </c>
      <c r="H21" s="118">
        <v>216.52</v>
      </c>
      <c r="I21" s="194">
        <v>38.114</v>
      </c>
      <c r="J21" s="118">
        <v>228.68</v>
      </c>
      <c r="K21" s="194">
        <v>38.114</v>
      </c>
      <c r="L21" s="118">
        <v>571.71</v>
      </c>
      <c r="M21" s="194">
        <v>8.797</v>
      </c>
      <c r="N21" s="118">
        <v>35.19</v>
      </c>
      <c r="O21" s="118">
        <v>1052.1</v>
      </c>
      <c r="P21" s="117"/>
      <c r="Q21" s="117">
        <f>COMPOSIÇÃO!G82</f>
        <v>27.16</v>
      </c>
      <c r="R21" s="105">
        <f t="shared" si="0"/>
        <v>27.16</v>
      </c>
      <c r="S21" s="105">
        <f t="shared" si="1"/>
        <v>840.11</v>
      </c>
      <c r="T21" s="105">
        <f t="shared" si="2"/>
        <v>5880.68</v>
      </c>
      <c r="U21" s="105">
        <f t="shared" si="3"/>
        <v>1035.18</v>
      </c>
      <c r="V21" s="105">
        <f t="shared" si="4"/>
        <v>6210.95</v>
      </c>
      <c r="W21" s="105">
        <f t="shared" si="5"/>
        <v>1035.18</v>
      </c>
      <c r="X21" s="105">
        <f t="shared" si="6"/>
        <v>15527.64</v>
      </c>
      <c r="Y21" s="105">
        <f t="shared" si="7"/>
        <v>238.93</v>
      </c>
      <c r="Z21" s="105">
        <f t="shared" si="8"/>
        <v>955.76</v>
      </c>
      <c r="AA21" s="105">
        <f t="shared" si="9"/>
        <v>28575.04</v>
      </c>
      <c r="AB21" s="109"/>
      <c r="IN21" s="3"/>
    </row>
    <row r="22" spans="2:248" ht="14.25">
      <c r="B22" s="19" t="s">
        <v>247</v>
      </c>
      <c r="C22" s="65" t="s">
        <v>210</v>
      </c>
      <c r="D22" s="102" t="s">
        <v>424</v>
      </c>
      <c r="E22" s="20"/>
      <c r="F22" s="21" t="s">
        <v>22</v>
      </c>
      <c r="G22" s="194">
        <v>5</v>
      </c>
      <c r="H22" s="118">
        <v>35</v>
      </c>
      <c r="I22" s="194">
        <v>5</v>
      </c>
      <c r="J22" s="118">
        <v>30</v>
      </c>
      <c r="K22" s="194">
        <v>5</v>
      </c>
      <c r="L22" s="118">
        <v>75</v>
      </c>
      <c r="M22" s="105"/>
      <c r="N22" s="118">
        <v>0</v>
      </c>
      <c r="O22" s="118">
        <v>140</v>
      </c>
      <c r="P22" s="117"/>
      <c r="Q22" s="117">
        <f>COMPOSIÇÃO!G93</f>
        <v>23.83</v>
      </c>
      <c r="R22" s="105">
        <f t="shared" si="0"/>
        <v>23.83</v>
      </c>
      <c r="S22" s="105">
        <f t="shared" si="1"/>
        <v>119.15</v>
      </c>
      <c r="T22" s="105">
        <f t="shared" si="2"/>
        <v>834.05</v>
      </c>
      <c r="U22" s="105">
        <f t="shared" si="3"/>
        <v>119.15</v>
      </c>
      <c r="V22" s="105">
        <f t="shared" si="4"/>
        <v>714.9</v>
      </c>
      <c r="W22" s="105">
        <f t="shared" si="5"/>
        <v>119.15</v>
      </c>
      <c r="X22" s="105">
        <f t="shared" si="6"/>
        <v>1787.25</v>
      </c>
      <c r="Y22" s="105">
        <f t="shared" si="7"/>
        <v>0</v>
      </c>
      <c r="Z22" s="105">
        <f t="shared" si="8"/>
        <v>0</v>
      </c>
      <c r="AA22" s="105">
        <f t="shared" si="9"/>
        <v>3336.2</v>
      </c>
      <c r="AB22" s="109"/>
      <c r="IN22" s="3"/>
    </row>
    <row r="23" spans="2:248" ht="14.25">
      <c r="B23" s="19" t="s">
        <v>248</v>
      </c>
      <c r="C23" s="65" t="s">
        <v>86</v>
      </c>
      <c r="D23" s="102" t="s">
        <v>278</v>
      </c>
      <c r="F23" s="21" t="s">
        <v>22</v>
      </c>
      <c r="G23" s="194">
        <v>17</v>
      </c>
      <c r="H23" s="118">
        <v>119</v>
      </c>
      <c r="I23" s="194">
        <v>17</v>
      </c>
      <c r="J23" s="118">
        <v>102</v>
      </c>
      <c r="K23" s="194">
        <v>17</v>
      </c>
      <c r="L23" s="118">
        <v>255</v>
      </c>
      <c r="M23" s="194">
        <v>0</v>
      </c>
      <c r="N23" s="118">
        <v>0</v>
      </c>
      <c r="O23" s="118">
        <v>476</v>
      </c>
      <c r="P23" s="117"/>
      <c r="Q23" s="117">
        <f>COMPOSIÇÃO!G99</f>
        <v>6.79</v>
      </c>
      <c r="R23" s="105">
        <f t="shared" si="0"/>
        <v>6.79</v>
      </c>
      <c r="S23" s="105">
        <f t="shared" si="1"/>
        <v>115.43</v>
      </c>
      <c r="T23" s="105">
        <f t="shared" si="2"/>
        <v>808.01</v>
      </c>
      <c r="U23" s="105">
        <f t="shared" si="3"/>
        <v>115.43</v>
      </c>
      <c r="V23" s="105">
        <f t="shared" si="4"/>
        <v>692.58</v>
      </c>
      <c r="W23" s="105">
        <f t="shared" si="5"/>
        <v>115.43</v>
      </c>
      <c r="X23" s="105">
        <f t="shared" si="6"/>
        <v>1731.45</v>
      </c>
      <c r="Y23" s="105">
        <f t="shared" si="7"/>
        <v>0</v>
      </c>
      <c r="Z23" s="105">
        <f t="shared" si="8"/>
        <v>0</v>
      </c>
      <c r="AA23" s="105">
        <f t="shared" si="9"/>
        <v>3232.04</v>
      </c>
      <c r="AB23" s="109"/>
      <c r="IN23" s="3"/>
    </row>
    <row r="24" spans="2:248" ht="14.25">
      <c r="B24" s="19" t="s">
        <v>249</v>
      </c>
      <c r="C24" s="65" t="s">
        <v>272</v>
      </c>
      <c r="D24" s="102" t="s">
        <v>315</v>
      </c>
      <c r="E24" s="20" t="s">
        <v>418</v>
      </c>
      <c r="F24" s="21" t="s">
        <v>22</v>
      </c>
      <c r="G24" s="127">
        <v>4.625</v>
      </c>
      <c r="H24" s="262">
        <v>32.375</v>
      </c>
      <c r="I24" s="127">
        <v>4.625</v>
      </c>
      <c r="J24" s="202">
        <v>27.75</v>
      </c>
      <c r="K24" s="127">
        <v>4.625</v>
      </c>
      <c r="L24" s="262">
        <v>69.375</v>
      </c>
      <c r="M24" s="127">
        <v>4.625</v>
      </c>
      <c r="N24" s="118">
        <v>18.5</v>
      </c>
      <c r="O24" s="118">
        <v>148</v>
      </c>
      <c r="P24" s="117"/>
      <c r="Q24" s="117">
        <f>COMPOSIÇÃO!G109</f>
        <v>0.98</v>
      </c>
      <c r="R24" s="105">
        <f t="shared" si="0"/>
        <v>0.98</v>
      </c>
      <c r="S24" s="105">
        <f t="shared" si="1"/>
        <v>4.53</v>
      </c>
      <c r="T24" s="105">
        <f t="shared" si="2"/>
        <v>31.73</v>
      </c>
      <c r="U24" s="105">
        <f t="shared" si="3"/>
        <v>4.53</v>
      </c>
      <c r="V24" s="105">
        <f t="shared" si="4"/>
        <v>27.2</v>
      </c>
      <c r="W24" s="105">
        <f t="shared" si="5"/>
        <v>4.53</v>
      </c>
      <c r="X24" s="105">
        <f t="shared" si="6"/>
        <v>67.99</v>
      </c>
      <c r="Y24" s="105">
        <f t="shared" si="7"/>
        <v>4.53</v>
      </c>
      <c r="Z24" s="105">
        <f t="shared" si="8"/>
        <v>18.13</v>
      </c>
      <c r="AA24" s="105">
        <f t="shared" si="9"/>
        <v>145.04</v>
      </c>
      <c r="AB24" s="109"/>
      <c r="IN24" s="3"/>
    </row>
    <row r="25" spans="2:28" ht="22.5">
      <c r="B25" s="19" t="s">
        <v>250</v>
      </c>
      <c r="C25" s="19" t="s">
        <v>211</v>
      </c>
      <c r="D25" s="62" t="s">
        <v>438</v>
      </c>
      <c r="E25" s="20"/>
      <c r="F25" s="21" t="s">
        <v>24</v>
      </c>
      <c r="G25" s="194">
        <v>0.1406</v>
      </c>
      <c r="H25" s="118">
        <v>0.98</v>
      </c>
      <c r="I25" s="194">
        <v>0.1406</v>
      </c>
      <c r="J25" s="118">
        <v>0.84</v>
      </c>
      <c r="K25" s="127">
        <v>0.141</v>
      </c>
      <c r="L25" s="118">
        <v>2.12</v>
      </c>
      <c r="M25" s="127">
        <v>0.141</v>
      </c>
      <c r="N25" s="118">
        <v>0.56</v>
      </c>
      <c r="O25" s="118">
        <v>4.5</v>
      </c>
      <c r="P25" s="117">
        <f>COMPOSIÇÃO!G125</f>
        <v>388.06</v>
      </c>
      <c r="Q25" s="117">
        <f>COMPOSIÇÃO!G115</f>
        <v>3.19</v>
      </c>
      <c r="R25" s="105">
        <f t="shared" si="0"/>
        <v>391.25</v>
      </c>
      <c r="S25" s="105">
        <f>R25*G25</f>
        <v>55.01</v>
      </c>
      <c r="T25" s="105">
        <f>R25*H25</f>
        <v>383.43</v>
      </c>
      <c r="U25" s="105">
        <f>R25*I25</f>
        <v>55.01</v>
      </c>
      <c r="V25" s="105">
        <f>R25*J25</f>
        <v>328.65</v>
      </c>
      <c r="W25" s="105">
        <f>R25*K25</f>
        <v>55.17</v>
      </c>
      <c r="X25" s="105">
        <f>R25*L25</f>
        <v>829.45</v>
      </c>
      <c r="Y25" s="105">
        <f>R25*M25</f>
        <v>55.17</v>
      </c>
      <c r="Z25" s="105">
        <f>R25*N25</f>
        <v>219.1</v>
      </c>
      <c r="AA25" s="105">
        <f>R25*O25</f>
        <v>1760.63</v>
      </c>
      <c r="AB25" s="109"/>
    </row>
    <row r="26" spans="2:259" s="95" customFormat="1" ht="15">
      <c r="B26" s="88">
        <v>2</v>
      </c>
      <c r="C26" s="88"/>
      <c r="D26" s="89" t="s">
        <v>10</v>
      </c>
      <c r="E26" s="90"/>
      <c r="F26" s="91"/>
      <c r="G26" s="197"/>
      <c r="H26" s="35"/>
      <c r="I26" s="197"/>
      <c r="J26" s="35"/>
      <c r="K26" s="197"/>
      <c r="L26" s="35"/>
      <c r="M26" s="197"/>
      <c r="N26" s="35"/>
      <c r="O26" s="35"/>
      <c r="P26" s="92"/>
      <c r="Q26" s="92"/>
      <c r="R26" s="35"/>
      <c r="S26" s="35"/>
      <c r="T26" s="35"/>
      <c r="U26" s="35"/>
      <c r="V26" s="35"/>
      <c r="W26" s="35"/>
      <c r="X26" s="35"/>
      <c r="Y26" s="35"/>
      <c r="Z26" s="35"/>
      <c r="AA26" s="35">
        <f>SUM(AA27:AA30)</f>
        <v>34575.81</v>
      </c>
      <c r="AB26" s="30">
        <f>AA26/AA$94</f>
        <v>0.0135</v>
      </c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E26" s="93"/>
      <c r="HF26" s="93"/>
      <c r="HG26" s="93"/>
      <c r="HH26" s="93"/>
      <c r="HI26" s="93"/>
      <c r="HJ26" s="93"/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  <c r="II26" s="93"/>
      <c r="IJ26" s="93"/>
      <c r="IK26" s="93"/>
      <c r="IL26" s="93"/>
      <c r="IM26" s="93"/>
      <c r="IN26" s="93"/>
      <c r="IO26" s="94"/>
      <c r="IP26" s="94"/>
      <c r="IQ26" s="94"/>
      <c r="IR26" s="94"/>
      <c r="IS26" s="94"/>
      <c r="IT26" s="94"/>
      <c r="IU26" s="94"/>
      <c r="IV26" s="94"/>
      <c r="IW26" s="94"/>
      <c r="IX26" s="94"/>
      <c r="IY26" s="94"/>
    </row>
    <row r="27" spans="2:28" s="1" customFormat="1" ht="12">
      <c r="B27" s="19" t="s">
        <v>141</v>
      </c>
      <c r="C27" s="65" t="s">
        <v>216</v>
      </c>
      <c r="D27" s="101" t="s">
        <v>440</v>
      </c>
      <c r="E27" s="20"/>
      <c r="F27" s="21" t="s">
        <v>422</v>
      </c>
      <c r="G27" s="195">
        <v>13.7269</v>
      </c>
      <c r="H27" s="23">
        <v>96.09</v>
      </c>
      <c r="I27" s="195">
        <v>17.4735</v>
      </c>
      <c r="J27" s="23">
        <v>104.84</v>
      </c>
      <c r="K27" s="195">
        <v>17.8147</v>
      </c>
      <c r="L27" s="23">
        <v>267.22</v>
      </c>
      <c r="M27" s="195">
        <v>3.7849</v>
      </c>
      <c r="N27" s="23">
        <v>15.14</v>
      </c>
      <c r="O27" s="23">
        <v>483.29</v>
      </c>
      <c r="P27" s="24">
        <f>COMPOSIÇÃO!G135</f>
        <v>58.79</v>
      </c>
      <c r="Q27" s="24">
        <f>COMPOSIÇÃO!G132</f>
        <v>10.12</v>
      </c>
      <c r="R27" s="22">
        <f>P27+Q27</f>
        <v>68.91</v>
      </c>
      <c r="S27" s="22">
        <f aca="true" t="shared" si="10" ref="S27:S29">R27*G27</f>
        <v>945.92</v>
      </c>
      <c r="T27" s="22">
        <f aca="true" t="shared" si="11" ref="T27:T29">R27*H27</f>
        <v>6621.56</v>
      </c>
      <c r="U27" s="22">
        <f aca="true" t="shared" si="12" ref="U27:U29">R27*I27</f>
        <v>1204.1</v>
      </c>
      <c r="V27" s="22">
        <f aca="true" t="shared" si="13" ref="V27:V29">R27*J27</f>
        <v>7224.52</v>
      </c>
      <c r="W27" s="22">
        <f aca="true" t="shared" si="14" ref="W27:W29">R27*K27</f>
        <v>1227.61</v>
      </c>
      <c r="X27" s="22">
        <f aca="true" t="shared" si="15" ref="X27:X29">R27*L27</f>
        <v>18414.13</v>
      </c>
      <c r="Y27" s="22">
        <f aca="true" t="shared" si="16" ref="Y27:Y29">R27*M27</f>
        <v>260.82</v>
      </c>
      <c r="Z27" s="22">
        <f aca="true" t="shared" si="17" ref="Z27:Z29">R27*N27</f>
        <v>1043.3</v>
      </c>
      <c r="AA27" s="22">
        <f>R27*O27</f>
        <v>33303.51</v>
      </c>
      <c r="AB27" s="28"/>
    </row>
    <row r="28" spans="2:28" ht="22.5">
      <c r="B28" s="19" t="s">
        <v>142</v>
      </c>
      <c r="C28" s="19" t="s">
        <v>460</v>
      </c>
      <c r="D28" s="62" t="s">
        <v>461</v>
      </c>
      <c r="E28" s="47" t="s">
        <v>466</v>
      </c>
      <c r="F28" s="21" t="s">
        <v>96</v>
      </c>
      <c r="G28" s="194">
        <v>22.5</v>
      </c>
      <c r="H28" s="23">
        <v>157.5</v>
      </c>
      <c r="I28" s="194">
        <v>37.5</v>
      </c>
      <c r="J28" s="23">
        <v>225</v>
      </c>
      <c r="K28" s="194">
        <v>37.5</v>
      </c>
      <c r="L28" s="23">
        <v>562.5</v>
      </c>
      <c r="M28" s="194">
        <v>37.5</v>
      </c>
      <c r="N28" s="23">
        <v>150</v>
      </c>
      <c r="O28" s="23">
        <v>1095</v>
      </c>
      <c r="P28" s="24">
        <f>COMPOSIÇÃO!G143</f>
        <v>0.58</v>
      </c>
      <c r="Q28" s="24"/>
      <c r="R28" s="22">
        <f aca="true" t="shared" si="18" ref="R28:R29">P28+Q28</f>
        <v>0.58</v>
      </c>
      <c r="S28" s="22">
        <f t="shared" si="10"/>
        <v>13.05</v>
      </c>
      <c r="T28" s="22">
        <f t="shared" si="11"/>
        <v>91.35</v>
      </c>
      <c r="U28" s="22">
        <f t="shared" si="12"/>
        <v>21.75</v>
      </c>
      <c r="V28" s="22">
        <f t="shared" si="13"/>
        <v>130.5</v>
      </c>
      <c r="W28" s="22">
        <f t="shared" si="14"/>
        <v>21.75</v>
      </c>
      <c r="X28" s="22">
        <f t="shared" si="15"/>
        <v>326.25</v>
      </c>
      <c r="Y28" s="22">
        <f t="shared" si="16"/>
        <v>21.75</v>
      </c>
      <c r="Z28" s="22">
        <f t="shared" si="17"/>
        <v>87</v>
      </c>
      <c r="AA28" s="22">
        <f aca="true" t="shared" si="19" ref="AA28:AA29">R28*O28</f>
        <v>635.1</v>
      </c>
      <c r="AB28" s="28"/>
    </row>
    <row r="29" spans="2:28" ht="22.5">
      <c r="B29" s="19" t="s">
        <v>143</v>
      </c>
      <c r="C29" s="19" t="s">
        <v>217</v>
      </c>
      <c r="D29" s="62" t="s">
        <v>20</v>
      </c>
      <c r="E29" s="47"/>
      <c r="F29" s="21" t="s">
        <v>22</v>
      </c>
      <c r="G29" s="127">
        <v>0.031</v>
      </c>
      <c r="H29" s="23">
        <v>0.22</v>
      </c>
      <c r="I29" s="105">
        <v>0.03</v>
      </c>
      <c r="J29" s="23">
        <v>0.18</v>
      </c>
      <c r="K29" s="194">
        <v>0.0313</v>
      </c>
      <c r="L29" s="23">
        <v>0.47</v>
      </c>
      <c r="M29" s="194">
        <v>0.0313</v>
      </c>
      <c r="N29" s="23">
        <v>0.13</v>
      </c>
      <c r="O29" s="23">
        <v>1</v>
      </c>
      <c r="P29" s="24">
        <f>COMPOSIÇÃO!G153</f>
        <v>127.35</v>
      </c>
      <c r="Q29" s="24">
        <f>COMPOSIÇÃO!G150</f>
        <v>191.25</v>
      </c>
      <c r="R29" s="22">
        <f t="shared" si="18"/>
        <v>318.6</v>
      </c>
      <c r="S29" s="22">
        <f t="shared" si="10"/>
        <v>9.88</v>
      </c>
      <c r="T29" s="22">
        <f t="shared" si="11"/>
        <v>70.09</v>
      </c>
      <c r="U29" s="22">
        <f t="shared" si="12"/>
        <v>9.56</v>
      </c>
      <c r="V29" s="22">
        <f t="shared" si="13"/>
        <v>57.35</v>
      </c>
      <c r="W29" s="22">
        <f t="shared" si="14"/>
        <v>9.97</v>
      </c>
      <c r="X29" s="22">
        <f t="shared" si="15"/>
        <v>149.74</v>
      </c>
      <c r="Y29" s="22">
        <f t="shared" si="16"/>
        <v>9.97</v>
      </c>
      <c r="Z29" s="22">
        <f t="shared" si="17"/>
        <v>41.42</v>
      </c>
      <c r="AA29" s="22">
        <f t="shared" si="19"/>
        <v>318.6</v>
      </c>
      <c r="AB29" s="28"/>
    </row>
    <row r="30" spans="2:28" ht="22.5">
      <c r="B30" s="19" t="s">
        <v>144</v>
      </c>
      <c r="C30" s="19" t="s">
        <v>218</v>
      </c>
      <c r="D30" s="63" t="s">
        <v>19</v>
      </c>
      <c r="E30" s="47"/>
      <c r="F30" s="21" t="s">
        <v>22</v>
      </c>
      <c r="G30" s="127">
        <v>0.031</v>
      </c>
      <c r="H30" s="23">
        <v>0.22</v>
      </c>
      <c r="I30" s="105">
        <v>0.03</v>
      </c>
      <c r="J30" s="23">
        <v>0.18</v>
      </c>
      <c r="K30" s="194">
        <v>0.0313</v>
      </c>
      <c r="L30" s="23">
        <v>0.47</v>
      </c>
      <c r="M30" s="194">
        <v>0.0313</v>
      </c>
      <c r="N30" s="23">
        <v>0.13</v>
      </c>
      <c r="O30" s="23">
        <v>1</v>
      </c>
      <c r="P30" s="24">
        <f>COMPOSIÇÃO!G163</f>
        <v>127.35</v>
      </c>
      <c r="Q30" s="24">
        <f>COMPOSIÇÃO!G160</f>
        <v>191.25</v>
      </c>
      <c r="R30" s="22">
        <f>P30+Q30</f>
        <v>318.6</v>
      </c>
      <c r="S30" s="22">
        <f>R30*G30</f>
        <v>9.88</v>
      </c>
      <c r="T30" s="22">
        <f>R30*H30</f>
        <v>70.09</v>
      </c>
      <c r="U30" s="22">
        <f>R30*I30</f>
        <v>9.56</v>
      </c>
      <c r="V30" s="22">
        <f>R30*J30</f>
        <v>57.35</v>
      </c>
      <c r="W30" s="22">
        <f>R30*K30</f>
        <v>9.97</v>
      </c>
      <c r="X30" s="22">
        <f>R30*L30</f>
        <v>149.74</v>
      </c>
      <c r="Y30" s="22">
        <f>R30*M30</f>
        <v>9.97</v>
      </c>
      <c r="Z30" s="22">
        <f>R30*N30</f>
        <v>41.42</v>
      </c>
      <c r="AA30" s="22">
        <f>R30*O30</f>
        <v>318.6</v>
      </c>
      <c r="AB30" s="28"/>
    </row>
    <row r="31" spans="2:259" s="95" customFormat="1" ht="15">
      <c r="B31" s="88">
        <v>3</v>
      </c>
      <c r="C31" s="88"/>
      <c r="D31" s="89" t="s">
        <v>181</v>
      </c>
      <c r="E31" s="90"/>
      <c r="F31" s="91"/>
      <c r="G31" s="197"/>
      <c r="H31" s="35"/>
      <c r="I31" s="197"/>
      <c r="J31" s="35"/>
      <c r="K31" s="197"/>
      <c r="L31" s="35"/>
      <c r="M31" s="197"/>
      <c r="N31" s="35"/>
      <c r="O31" s="35"/>
      <c r="P31" s="92"/>
      <c r="Q31" s="92"/>
      <c r="R31" s="35"/>
      <c r="S31" s="35"/>
      <c r="T31" s="35"/>
      <c r="U31" s="35"/>
      <c r="V31" s="35"/>
      <c r="W31" s="35"/>
      <c r="X31" s="35"/>
      <c r="Y31" s="35"/>
      <c r="Z31" s="35"/>
      <c r="AA31" s="35">
        <f>SUM(AA32:AA33)</f>
        <v>6263.04</v>
      </c>
      <c r="AB31" s="30">
        <f>AA31/AA$94</f>
        <v>0.0024</v>
      </c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3"/>
      <c r="FK31" s="93"/>
      <c r="FL31" s="93"/>
      <c r="FM31" s="93"/>
      <c r="FN31" s="93"/>
      <c r="FO31" s="93"/>
      <c r="FP31" s="93"/>
      <c r="FQ31" s="93"/>
      <c r="FR31" s="93"/>
      <c r="FS31" s="93"/>
      <c r="FT31" s="93"/>
      <c r="FU31" s="93"/>
      <c r="FV31" s="93"/>
      <c r="FW31" s="93"/>
      <c r="FX31" s="93"/>
      <c r="FY31" s="93"/>
      <c r="FZ31" s="93"/>
      <c r="GA31" s="93"/>
      <c r="GB31" s="93"/>
      <c r="GC31" s="93"/>
      <c r="GD31" s="93"/>
      <c r="GE31" s="93"/>
      <c r="GF31" s="93"/>
      <c r="GG31" s="93"/>
      <c r="GH31" s="93"/>
      <c r="GI31" s="93"/>
      <c r="GJ31" s="93"/>
      <c r="GK31" s="93"/>
      <c r="GL31" s="93"/>
      <c r="GM31" s="93"/>
      <c r="GN31" s="93"/>
      <c r="GO31" s="93"/>
      <c r="GP31" s="93"/>
      <c r="GQ31" s="93"/>
      <c r="GR31" s="93"/>
      <c r="GS31" s="93"/>
      <c r="GT31" s="93"/>
      <c r="GU31" s="93"/>
      <c r="GV31" s="93"/>
      <c r="GW31" s="93"/>
      <c r="GX31" s="93"/>
      <c r="GY31" s="93"/>
      <c r="GZ31" s="93"/>
      <c r="HA31" s="93"/>
      <c r="HB31" s="93"/>
      <c r="HC31" s="93"/>
      <c r="HD31" s="93"/>
      <c r="HE31" s="93"/>
      <c r="HF31" s="93"/>
      <c r="HG31" s="93"/>
      <c r="HH31" s="93"/>
      <c r="HI31" s="93"/>
      <c r="HJ31" s="93"/>
      <c r="HK31" s="93"/>
      <c r="HL31" s="93"/>
      <c r="HM31" s="93"/>
      <c r="HN31" s="93"/>
      <c r="HO31" s="93"/>
      <c r="HP31" s="93"/>
      <c r="HQ31" s="93"/>
      <c r="HR31" s="93"/>
      <c r="HS31" s="93"/>
      <c r="HT31" s="93"/>
      <c r="HU31" s="93"/>
      <c r="HV31" s="93"/>
      <c r="HW31" s="93"/>
      <c r="HX31" s="93"/>
      <c r="HY31" s="93"/>
      <c r="HZ31" s="93"/>
      <c r="IA31" s="93"/>
      <c r="IB31" s="93"/>
      <c r="IC31" s="93"/>
      <c r="ID31" s="93"/>
      <c r="IE31" s="93"/>
      <c r="IF31" s="93"/>
      <c r="IG31" s="93"/>
      <c r="IH31" s="93"/>
      <c r="II31" s="93"/>
      <c r="IJ31" s="93"/>
      <c r="IK31" s="93"/>
      <c r="IL31" s="93"/>
      <c r="IM31" s="93"/>
      <c r="IN31" s="93"/>
      <c r="IO31" s="94"/>
      <c r="IP31" s="94"/>
      <c r="IQ31" s="94"/>
      <c r="IR31" s="94"/>
      <c r="IS31" s="94"/>
      <c r="IT31" s="94"/>
      <c r="IU31" s="94"/>
      <c r="IV31" s="94"/>
      <c r="IW31" s="94"/>
      <c r="IX31" s="94"/>
      <c r="IY31" s="94"/>
    </row>
    <row r="32" spans="2:28" ht="14.25">
      <c r="B32" s="19" t="s">
        <v>145</v>
      </c>
      <c r="C32" s="19" t="s">
        <v>474</v>
      </c>
      <c r="D32" s="62" t="s">
        <v>475</v>
      </c>
      <c r="E32" s="47" t="s">
        <v>314</v>
      </c>
      <c r="F32" s="21" t="s">
        <v>22</v>
      </c>
      <c r="G32" s="195">
        <v>0.9375</v>
      </c>
      <c r="H32" s="23">
        <v>6.56</v>
      </c>
      <c r="I32" s="195">
        <v>0.9375</v>
      </c>
      <c r="J32" s="23">
        <v>5.63</v>
      </c>
      <c r="K32" s="195">
        <v>0.9375</v>
      </c>
      <c r="L32" s="23">
        <v>14.06</v>
      </c>
      <c r="M32" s="195">
        <v>0.9375</v>
      </c>
      <c r="N32" s="23">
        <v>3.75</v>
      </c>
      <c r="O32" s="23">
        <v>30</v>
      </c>
      <c r="P32" s="24">
        <f>COMPOSIÇÃO!G175</f>
        <v>93.54</v>
      </c>
      <c r="Q32" s="24">
        <f>COMPOSIÇÃO!G171</f>
        <v>16.86</v>
      </c>
      <c r="R32" s="22">
        <f aca="true" t="shared" si="20" ref="R32:R33">P32+Q32</f>
        <v>110.4</v>
      </c>
      <c r="S32" s="22">
        <f aca="true" t="shared" si="21" ref="S32:S33">R32*G32</f>
        <v>103.5</v>
      </c>
      <c r="T32" s="22">
        <f aca="true" t="shared" si="22" ref="T32:T33">R32*H32</f>
        <v>724.22</v>
      </c>
      <c r="U32" s="22">
        <f aca="true" t="shared" si="23" ref="U32:U33">R32*I32</f>
        <v>103.5</v>
      </c>
      <c r="V32" s="22">
        <f aca="true" t="shared" si="24" ref="V32:V33">R32*J32</f>
        <v>621.55</v>
      </c>
      <c r="W32" s="22">
        <f aca="true" t="shared" si="25" ref="W32:W33">R32*K32</f>
        <v>103.5</v>
      </c>
      <c r="X32" s="22">
        <f aca="true" t="shared" si="26" ref="X32:X33">R32*L32</f>
        <v>1552.22</v>
      </c>
      <c r="Y32" s="22">
        <f aca="true" t="shared" si="27" ref="Y32:Y33">R32*M32</f>
        <v>103.5</v>
      </c>
      <c r="Z32" s="22">
        <f aca="true" t="shared" si="28" ref="Z32:Z33">R32*N32</f>
        <v>414</v>
      </c>
      <c r="AA32" s="22">
        <f aca="true" t="shared" si="29" ref="AA32:AA33">R32*O32</f>
        <v>3312</v>
      </c>
      <c r="AB32" s="28"/>
    </row>
    <row r="33" spans="2:28" ht="27" customHeight="1">
      <c r="B33" s="19" t="s">
        <v>316</v>
      </c>
      <c r="C33" s="19" t="s">
        <v>317</v>
      </c>
      <c r="D33" s="62" t="s">
        <v>476</v>
      </c>
      <c r="E33" s="47"/>
      <c r="F33" s="21" t="s">
        <v>22</v>
      </c>
      <c r="G33" s="195">
        <v>2</v>
      </c>
      <c r="H33" s="23">
        <v>14</v>
      </c>
      <c r="I33" s="195">
        <v>4</v>
      </c>
      <c r="J33" s="23">
        <v>24</v>
      </c>
      <c r="K33" s="195">
        <v>4</v>
      </c>
      <c r="L33" s="23">
        <v>60</v>
      </c>
      <c r="M33" s="195">
        <v>2</v>
      </c>
      <c r="N33" s="23">
        <v>8</v>
      </c>
      <c r="O33" s="23">
        <v>106</v>
      </c>
      <c r="P33" s="24">
        <f>COMPOSIÇÃO!G186</f>
        <v>22.36</v>
      </c>
      <c r="Q33" s="24">
        <f>COMPOSIÇÃO!G183</f>
        <v>5.48</v>
      </c>
      <c r="R33" s="22">
        <f t="shared" si="20"/>
        <v>27.84</v>
      </c>
      <c r="S33" s="22">
        <f t="shared" si="21"/>
        <v>55.68</v>
      </c>
      <c r="T33" s="22">
        <f t="shared" si="22"/>
        <v>389.76</v>
      </c>
      <c r="U33" s="22">
        <f t="shared" si="23"/>
        <v>111.36</v>
      </c>
      <c r="V33" s="22">
        <f t="shared" si="24"/>
        <v>668.16</v>
      </c>
      <c r="W33" s="22">
        <f t="shared" si="25"/>
        <v>111.36</v>
      </c>
      <c r="X33" s="22">
        <f t="shared" si="26"/>
        <v>1670.4</v>
      </c>
      <c r="Y33" s="22">
        <f t="shared" si="27"/>
        <v>55.68</v>
      </c>
      <c r="Z33" s="22">
        <f t="shared" si="28"/>
        <v>222.72</v>
      </c>
      <c r="AA33" s="22">
        <f t="shared" si="29"/>
        <v>2951.04</v>
      </c>
      <c r="AB33" s="28"/>
    </row>
    <row r="34" spans="2:259" s="95" customFormat="1" ht="15">
      <c r="B34" s="88">
        <v>4</v>
      </c>
      <c r="C34" s="88"/>
      <c r="D34" s="89" t="s">
        <v>18</v>
      </c>
      <c r="E34" s="90"/>
      <c r="F34" s="91"/>
      <c r="G34" s="197"/>
      <c r="H34" s="35"/>
      <c r="I34" s="197"/>
      <c r="J34" s="35"/>
      <c r="K34" s="197"/>
      <c r="L34" s="35"/>
      <c r="M34" s="197"/>
      <c r="N34" s="35"/>
      <c r="O34" s="35"/>
      <c r="P34" s="92"/>
      <c r="Q34" s="92"/>
      <c r="R34" s="35"/>
      <c r="S34" s="35"/>
      <c r="T34" s="35"/>
      <c r="U34" s="35"/>
      <c r="V34" s="35"/>
      <c r="W34" s="35"/>
      <c r="X34" s="35"/>
      <c r="Y34" s="35"/>
      <c r="Z34" s="35"/>
      <c r="AA34" s="35">
        <f>SUM(AA35:AA50)</f>
        <v>595227.93</v>
      </c>
      <c r="AB34" s="30">
        <f>AA34/AA$94</f>
        <v>0.2319</v>
      </c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93"/>
      <c r="EK34" s="93"/>
      <c r="EL34" s="93"/>
      <c r="EM34" s="93"/>
      <c r="EN34" s="93"/>
      <c r="EO34" s="93"/>
      <c r="EP34" s="93"/>
      <c r="EQ34" s="93"/>
      <c r="ER34" s="93"/>
      <c r="ES34" s="93"/>
      <c r="ET34" s="93"/>
      <c r="EU34" s="93"/>
      <c r="EV34" s="93"/>
      <c r="EW34" s="93"/>
      <c r="EX34" s="93"/>
      <c r="EY34" s="93"/>
      <c r="EZ34" s="93"/>
      <c r="FA34" s="93"/>
      <c r="FB34" s="93"/>
      <c r="FC34" s="93"/>
      <c r="FD34" s="93"/>
      <c r="FE34" s="93"/>
      <c r="FF34" s="93"/>
      <c r="FG34" s="93"/>
      <c r="FH34" s="93"/>
      <c r="FI34" s="93"/>
      <c r="FJ34" s="93"/>
      <c r="FK34" s="93"/>
      <c r="FL34" s="93"/>
      <c r="FM34" s="93"/>
      <c r="FN34" s="93"/>
      <c r="FO34" s="93"/>
      <c r="FP34" s="93"/>
      <c r="FQ34" s="93"/>
      <c r="FR34" s="93"/>
      <c r="FS34" s="93"/>
      <c r="FT34" s="93"/>
      <c r="FU34" s="93"/>
      <c r="FV34" s="93"/>
      <c r="FW34" s="93"/>
      <c r="FX34" s="93"/>
      <c r="FY34" s="93"/>
      <c r="FZ34" s="93"/>
      <c r="GA34" s="93"/>
      <c r="GB34" s="93"/>
      <c r="GC34" s="93"/>
      <c r="GD34" s="93"/>
      <c r="GE34" s="93"/>
      <c r="GF34" s="93"/>
      <c r="GG34" s="93"/>
      <c r="GH34" s="93"/>
      <c r="GI34" s="93"/>
      <c r="GJ34" s="93"/>
      <c r="GK34" s="93"/>
      <c r="GL34" s="93"/>
      <c r="GM34" s="93"/>
      <c r="GN34" s="93"/>
      <c r="GO34" s="93"/>
      <c r="GP34" s="93"/>
      <c r="GQ34" s="93"/>
      <c r="GR34" s="93"/>
      <c r="GS34" s="93"/>
      <c r="GT34" s="93"/>
      <c r="GU34" s="93"/>
      <c r="GV34" s="93"/>
      <c r="GW34" s="93"/>
      <c r="GX34" s="93"/>
      <c r="GY34" s="93"/>
      <c r="GZ34" s="93"/>
      <c r="HA34" s="93"/>
      <c r="HB34" s="93"/>
      <c r="HC34" s="93"/>
      <c r="HD34" s="93"/>
      <c r="HE34" s="93"/>
      <c r="HF34" s="93"/>
      <c r="HG34" s="93"/>
      <c r="HH34" s="93"/>
      <c r="HI34" s="93"/>
      <c r="HJ34" s="93"/>
      <c r="HK34" s="93"/>
      <c r="HL34" s="93"/>
      <c r="HM34" s="93"/>
      <c r="HN34" s="93"/>
      <c r="HO34" s="93"/>
      <c r="HP34" s="93"/>
      <c r="HQ34" s="93"/>
      <c r="HR34" s="93"/>
      <c r="HS34" s="93"/>
      <c r="HT34" s="93"/>
      <c r="HU34" s="93"/>
      <c r="HV34" s="93"/>
      <c r="HW34" s="93"/>
      <c r="HX34" s="93"/>
      <c r="HY34" s="93"/>
      <c r="HZ34" s="93"/>
      <c r="IA34" s="93"/>
      <c r="IB34" s="93"/>
      <c r="IC34" s="93"/>
      <c r="ID34" s="93"/>
      <c r="IE34" s="93"/>
      <c r="IF34" s="93"/>
      <c r="IG34" s="93"/>
      <c r="IH34" s="93"/>
      <c r="II34" s="93"/>
      <c r="IJ34" s="93"/>
      <c r="IK34" s="93"/>
      <c r="IL34" s="93"/>
      <c r="IM34" s="93"/>
      <c r="IN34" s="93"/>
      <c r="IO34" s="94"/>
      <c r="IP34" s="94"/>
      <c r="IQ34" s="94"/>
      <c r="IR34" s="94"/>
      <c r="IS34" s="94"/>
      <c r="IT34" s="94"/>
      <c r="IU34" s="94"/>
      <c r="IV34" s="94"/>
      <c r="IW34" s="94"/>
      <c r="IX34" s="94"/>
      <c r="IY34" s="94"/>
    </row>
    <row r="35" spans="2:28" ht="14.25">
      <c r="B35" s="19" t="s">
        <v>146</v>
      </c>
      <c r="C35" s="19" t="s">
        <v>219</v>
      </c>
      <c r="D35" s="63" t="s">
        <v>495</v>
      </c>
      <c r="E35" s="47" t="s">
        <v>519</v>
      </c>
      <c r="F35" s="21" t="s">
        <v>22</v>
      </c>
      <c r="G35" s="195">
        <v>5</v>
      </c>
      <c r="H35" s="23">
        <v>35</v>
      </c>
      <c r="I35" s="195">
        <v>5</v>
      </c>
      <c r="J35" s="23">
        <v>30</v>
      </c>
      <c r="K35" s="195">
        <v>5</v>
      </c>
      <c r="L35" s="23">
        <v>75</v>
      </c>
      <c r="M35" s="195">
        <v>1</v>
      </c>
      <c r="N35" s="23">
        <v>4</v>
      </c>
      <c r="O35" s="23">
        <v>144</v>
      </c>
      <c r="P35" s="24">
        <f>COMPOSIÇÃO!G201</f>
        <v>616.02</v>
      </c>
      <c r="Q35" s="24">
        <f>COMPOSIÇÃO!G194</f>
        <v>16.62</v>
      </c>
      <c r="R35" s="22">
        <f aca="true" t="shared" si="30" ref="R35:R49">P35+Q35</f>
        <v>632.64</v>
      </c>
      <c r="S35" s="22">
        <f>R35*G35</f>
        <v>3163.2</v>
      </c>
      <c r="T35" s="22">
        <f>R35*H35</f>
        <v>22142.4</v>
      </c>
      <c r="U35" s="22">
        <f>R35*I35</f>
        <v>3163.2</v>
      </c>
      <c r="V35" s="22">
        <f>R35*J35</f>
        <v>18979.2</v>
      </c>
      <c r="W35" s="22">
        <f>R35*K35</f>
        <v>3163.2</v>
      </c>
      <c r="X35" s="22">
        <f>R35*L35</f>
        <v>47448</v>
      </c>
      <c r="Y35" s="22">
        <f>R35*M35</f>
        <v>632.64</v>
      </c>
      <c r="Z35" s="22">
        <f>R35*N35</f>
        <v>2530.56</v>
      </c>
      <c r="AA35" s="22">
        <f aca="true" t="shared" si="31" ref="AA35:AA50">R35*O35</f>
        <v>91100.16</v>
      </c>
      <c r="AB35" s="28"/>
    </row>
    <row r="36" spans="2:28" ht="22.5">
      <c r="B36" s="19" t="s">
        <v>147</v>
      </c>
      <c r="C36" s="19" t="s">
        <v>221</v>
      </c>
      <c r="D36" s="62" t="s">
        <v>497</v>
      </c>
      <c r="E36" s="47" t="s">
        <v>274</v>
      </c>
      <c r="F36" s="21" t="s">
        <v>22</v>
      </c>
      <c r="G36" s="195">
        <v>0</v>
      </c>
      <c r="H36" s="23">
        <v>0</v>
      </c>
      <c r="I36" s="195">
        <v>0</v>
      </c>
      <c r="J36" s="23">
        <v>0</v>
      </c>
      <c r="K36" s="195">
        <v>0</v>
      </c>
      <c r="L36" s="23">
        <v>0</v>
      </c>
      <c r="M36" s="195">
        <v>1</v>
      </c>
      <c r="N36" s="23">
        <v>4</v>
      </c>
      <c r="O36" s="23">
        <v>4</v>
      </c>
      <c r="P36" s="24">
        <f>COMPOSIÇÃO!G216</f>
        <v>322.22</v>
      </c>
      <c r="Q36" s="24">
        <f>COMPOSIÇÃO!G209</f>
        <v>16.62</v>
      </c>
      <c r="R36" s="22">
        <f t="shared" si="30"/>
        <v>338.84</v>
      </c>
      <c r="S36" s="22">
        <f aca="true" t="shared" si="32" ref="S36">R36*G36</f>
        <v>0</v>
      </c>
      <c r="T36" s="22">
        <f aca="true" t="shared" si="33" ref="T36">R36*H36</f>
        <v>0</v>
      </c>
      <c r="U36" s="22">
        <f aca="true" t="shared" si="34" ref="U36">R36*I36</f>
        <v>0</v>
      </c>
      <c r="V36" s="22">
        <f aca="true" t="shared" si="35" ref="V36">R36*J36</f>
        <v>0</v>
      </c>
      <c r="W36" s="22">
        <f aca="true" t="shared" si="36" ref="W36">R36*K36</f>
        <v>0</v>
      </c>
      <c r="X36" s="22">
        <f aca="true" t="shared" si="37" ref="X36">R36*L36</f>
        <v>0</v>
      </c>
      <c r="Y36" s="22">
        <f aca="true" t="shared" si="38" ref="Y36">R36*M36</f>
        <v>338.84</v>
      </c>
      <c r="Z36" s="22">
        <f aca="true" t="shared" si="39" ref="Z36">R36*N36</f>
        <v>1355.36</v>
      </c>
      <c r="AA36" s="22">
        <f t="shared" si="31"/>
        <v>1355.36</v>
      </c>
      <c r="AB36" s="28"/>
    </row>
    <row r="37" spans="2:28" ht="28.5" customHeight="1">
      <c r="B37" s="19" t="s">
        <v>148</v>
      </c>
      <c r="C37" s="19" t="s">
        <v>225</v>
      </c>
      <c r="D37" s="62" t="s">
        <v>499</v>
      </c>
      <c r="E37" s="47" t="s">
        <v>42</v>
      </c>
      <c r="F37" s="21" t="s">
        <v>22</v>
      </c>
      <c r="G37" s="195">
        <v>1</v>
      </c>
      <c r="H37" s="23">
        <v>7</v>
      </c>
      <c r="I37" s="195">
        <v>1</v>
      </c>
      <c r="J37" s="23">
        <v>6</v>
      </c>
      <c r="K37" s="195">
        <v>1</v>
      </c>
      <c r="L37" s="23">
        <v>15</v>
      </c>
      <c r="M37" s="195">
        <v>0</v>
      </c>
      <c r="N37" s="23">
        <v>0</v>
      </c>
      <c r="O37" s="23">
        <v>28</v>
      </c>
      <c r="P37" s="24">
        <f>COMPOSIÇÃO!G230</f>
        <v>316.56</v>
      </c>
      <c r="Q37" s="24">
        <f>COMPOSIÇÃO!G224</f>
        <v>34.63</v>
      </c>
      <c r="R37" s="22">
        <f t="shared" si="30"/>
        <v>351.19</v>
      </c>
      <c r="S37" s="22">
        <f>R37*G37</f>
        <v>351.19</v>
      </c>
      <c r="T37" s="22">
        <f>R37*H37</f>
        <v>2458.33</v>
      </c>
      <c r="U37" s="22">
        <f>R37*I37</f>
        <v>351.19</v>
      </c>
      <c r="V37" s="22">
        <f>R37*J37</f>
        <v>2107.14</v>
      </c>
      <c r="W37" s="22">
        <f>R37*K37</f>
        <v>351.19</v>
      </c>
      <c r="X37" s="22">
        <f>R37*L37</f>
        <v>5267.85</v>
      </c>
      <c r="Y37" s="22">
        <f>R37*M37</f>
        <v>0</v>
      </c>
      <c r="Z37" s="22">
        <f>R37*N37</f>
        <v>0</v>
      </c>
      <c r="AA37" s="22">
        <f t="shared" si="31"/>
        <v>9833.32</v>
      </c>
      <c r="AB37" s="28"/>
    </row>
    <row r="38" spans="2:28" ht="14.25">
      <c r="B38" s="19" t="s">
        <v>149</v>
      </c>
      <c r="C38" s="19" t="s">
        <v>229</v>
      </c>
      <c r="D38" s="62" t="s">
        <v>318</v>
      </c>
      <c r="E38" s="47"/>
      <c r="F38" s="21" t="s">
        <v>22</v>
      </c>
      <c r="G38" s="195">
        <v>5</v>
      </c>
      <c r="H38" s="23">
        <v>35</v>
      </c>
      <c r="I38" s="195">
        <v>5</v>
      </c>
      <c r="J38" s="23">
        <v>30</v>
      </c>
      <c r="K38" s="195">
        <v>5</v>
      </c>
      <c r="L38" s="23">
        <v>75</v>
      </c>
      <c r="M38" s="195">
        <v>2</v>
      </c>
      <c r="N38" s="23">
        <v>8</v>
      </c>
      <c r="O38" s="23">
        <v>148</v>
      </c>
      <c r="P38" s="24">
        <f>COMPOSIÇÃO!G242</f>
        <v>219.68</v>
      </c>
      <c r="Q38" s="24">
        <f>COMPOSIÇÃO!G238</f>
        <v>35.21</v>
      </c>
      <c r="R38" s="22">
        <f t="shared" si="30"/>
        <v>254.89</v>
      </c>
      <c r="S38" s="22">
        <f aca="true" t="shared" si="40" ref="S38:S50">R38*G38</f>
        <v>1274.45</v>
      </c>
      <c r="T38" s="22">
        <f aca="true" t="shared" si="41" ref="T38:T50">R38*H38</f>
        <v>8921.15</v>
      </c>
      <c r="U38" s="22">
        <f aca="true" t="shared" si="42" ref="U38:U50">R38*I38</f>
        <v>1274.45</v>
      </c>
      <c r="V38" s="22">
        <f aca="true" t="shared" si="43" ref="V38:V50">R38*J38</f>
        <v>7646.7</v>
      </c>
      <c r="W38" s="22">
        <f aca="true" t="shared" si="44" ref="W38:W50">R38*K38</f>
        <v>1274.45</v>
      </c>
      <c r="X38" s="22">
        <f aca="true" t="shared" si="45" ref="X38:X50">R38*L38</f>
        <v>19116.75</v>
      </c>
      <c r="Y38" s="22">
        <f aca="true" t="shared" si="46" ref="Y38:Y50">R38*M38</f>
        <v>509.78</v>
      </c>
      <c r="Z38" s="22">
        <f aca="true" t="shared" si="47" ref="Z38:Z50">R38*N38</f>
        <v>2039.12</v>
      </c>
      <c r="AA38" s="22">
        <f t="shared" si="31"/>
        <v>37723.72</v>
      </c>
      <c r="AB38" s="28"/>
    </row>
    <row r="39" spans="2:28" ht="14.25">
      <c r="B39" s="19" t="s">
        <v>251</v>
      </c>
      <c r="C39" s="19" t="s">
        <v>507</v>
      </c>
      <c r="D39" s="62" t="s">
        <v>505</v>
      </c>
      <c r="E39" s="47" t="s">
        <v>42</v>
      </c>
      <c r="F39" s="21" t="s">
        <v>22</v>
      </c>
      <c r="G39" s="195">
        <v>1</v>
      </c>
      <c r="H39" s="23">
        <v>7</v>
      </c>
      <c r="I39" s="195">
        <v>1</v>
      </c>
      <c r="J39" s="23">
        <v>6</v>
      </c>
      <c r="K39" s="195">
        <v>1</v>
      </c>
      <c r="L39" s="23">
        <v>15</v>
      </c>
      <c r="M39" s="195">
        <v>0</v>
      </c>
      <c r="N39" s="23">
        <v>0</v>
      </c>
      <c r="O39" s="23">
        <v>28</v>
      </c>
      <c r="P39" s="24">
        <f>COMPOSIÇÃO!G254</f>
        <v>445.51</v>
      </c>
      <c r="Q39" s="24">
        <f>COMPOSIÇÃO!G250</f>
        <v>35.21</v>
      </c>
      <c r="R39" s="22">
        <f t="shared" si="30"/>
        <v>480.72</v>
      </c>
      <c r="S39" s="22">
        <f t="shared" si="40"/>
        <v>480.72</v>
      </c>
      <c r="T39" s="22">
        <f t="shared" si="41"/>
        <v>3365.04</v>
      </c>
      <c r="U39" s="22">
        <f t="shared" si="42"/>
        <v>480.72</v>
      </c>
      <c r="V39" s="22">
        <f t="shared" si="43"/>
        <v>2884.32</v>
      </c>
      <c r="W39" s="22">
        <f t="shared" si="44"/>
        <v>480.72</v>
      </c>
      <c r="X39" s="22">
        <f t="shared" si="45"/>
        <v>7210.8</v>
      </c>
      <c r="Y39" s="22">
        <f t="shared" si="46"/>
        <v>0</v>
      </c>
      <c r="Z39" s="22">
        <f t="shared" si="47"/>
        <v>0</v>
      </c>
      <c r="AA39" s="22">
        <f t="shared" si="31"/>
        <v>13460.16</v>
      </c>
      <c r="AB39" s="28"/>
    </row>
    <row r="40" spans="2:28" ht="27" customHeight="1">
      <c r="B40" s="19" t="s">
        <v>252</v>
      </c>
      <c r="C40" s="19" t="s">
        <v>528</v>
      </c>
      <c r="D40" s="62" t="s">
        <v>509</v>
      </c>
      <c r="E40" s="47"/>
      <c r="F40" s="21" t="s">
        <v>22</v>
      </c>
      <c r="G40" s="195">
        <v>2</v>
      </c>
      <c r="H40" s="23">
        <v>14</v>
      </c>
      <c r="I40" s="195">
        <v>2</v>
      </c>
      <c r="J40" s="23">
        <v>12</v>
      </c>
      <c r="K40" s="195">
        <v>2</v>
      </c>
      <c r="L40" s="23">
        <v>30</v>
      </c>
      <c r="M40" s="195">
        <v>0</v>
      </c>
      <c r="N40" s="23">
        <v>0</v>
      </c>
      <c r="O40" s="23">
        <v>56</v>
      </c>
      <c r="P40" s="24">
        <f>COMPOSIÇÃO!G265</f>
        <v>120.99</v>
      </c>
      <c r="Q40" s="24">
        <f>COMPOSIÇÃO!G262</f>
        <v>25.99</v>
      </c>
      <c r="R40" s="22">
        <f t="shared" si="30"/>
        <v>146.98</v>
      </c>
      <c r="S40" s="22">
        <f t="shared" si="40"/>
        <v>293.96</v>
      </c>
      <c r="T40" s="22">
        <f t="shared" si="41"/>
        <v>2057.72</v>
      </c>
      <c r="U40" s="22">
        <f t="shared" si="42"/>
        <v>293.96</v>
      </c>
      <c r="V40" s="22">
        <f t="shared" si="43"/>
        <v>1763.76</v>
      </c>
      <c r="W40" s="22">
        <f t="shared" si="44"/>
        <v>293.96</v>
      </c>
      <c r="X40" s="22">
        <f t="shared" si="45"/>
        <v>4409.4</v>
      </c>
      <c r="Y40" s="22">
        <f t="shared" si="46"/>
        <v>0</v>
      </c>
      <c r="Z40" s="22">
        <f t="shared" si="47"/>
        <v>0</v>
      </c>
      <c r="AA40" s="22">
        <f t="shared" si="31"/>
        <v>8230.88</v>
      </c>
      <c r="AB40" s="28"/>
    </row>
    <row r="41" spans="2:28" ht="25.5" customHeight="1">
      <c r="B41" s="19" t="s">
        <v>253</v>
      </c>
      <c r="C41" s="19" t="s">
        <v>516</v>
      </c>
      <c r="D41" s="62" t="s">
        <v>508</v>
      </c>
      <c r="E41" s="47"/>
      <c r="F41" s="21" t="s">
        <v>22</v>
      </c>
      <c r="G41" s="195">
        <v>1</v>
      </c>
      <c r="H41" s="23">
        <v>7</v>
      </c>
      <c r="I41" s="195">
        <v>1</v>
      </c>
      <c r="J41" s="23">
        <v>6</v>
      </c>
      <c r="K41" s="195">
        <v>3</v>
      </c>
      <c r="L41" s="23">
        <v>45</v>
      </c>
      <c r="M41" s="195">
        <v>0</v>
      </c>
      <c r="N41" s="23">
        <v>0</v>
      </c>
      <c r="O41" s="23">
        <v>58</v>
      </c>
      <c r="P41" s="24">
        <f>COMPOSIÇÃO!G277</f>
        <v>231.03</v>
      </c>
      <c r="Q41" s="24">
        <f>COMPOSIÇÃO!G273</f>
        <v>25.99</v>
      </c>
      <c r="R41" s="22">
        <f t="shared" si="30"/>
        <v>257.02</v>
      </c>
      <c r="S41" s="22">
        <f t="shared" si="40"/>
        <v>257.02</v>
      </c>
      <c r="T41" s="22">
        <f t="shared" si="41"/>
        <v>1799.14</v>
      </c>
      <c r="U41" s="22">
        <f t="shared" si="42"/>
        <v>257.02</v>
      </c>
      <c r="V41" s="22">
        <f t="shared" si="43"/>
        <v>1542.12</v>
      </c>
      <c r="W41" s="22">
        <f t="shared" si="44"/>
        <v>771.06</v>
      </c>
      <c r="X41" s="22">
        <f t="shared" si="45"/>
        <v>11565.9</v>
      </c>
      <c r="Y41" s="22">
        <f t="shared" si="46"/>
        <v>0</v>
      </c>
      <c r="Z41" s="22">
        <f t="shared" si="47"/>
        <v>0</v>
      </c>
      <c r="AA41" s="22">
        <f t="shared" si="31"/>
        <v>14907.16</v>
      </c>
      <c r="AB41" s="28"/>
    </row>
    <row r="42" spans="2:28" ht="22.5" customHeight="1">
      <c r="B42" s="19" t="s">
        <v>254</v>
      </c>
      <c r="C42" s="19" t="s">
        <v>220</v>
      </c>
      <c r="D42" s="62" t="s">
        <v>517</v>
      </c>
      <c r="E42" s="47"/>
      <c r="F42" s="21" t="s">
        <v>22</v>
      </c>
      <c r="G42" s="195">
        <v>2</v>
      </c>
      <c r="H42" s="23">
        <v>14</v>
      </c>
      <c r="I42" s="195">
        <v>2</v>
      </c>
      <c r="J42" s="23">
        <v>12</v>
      </c>
      <c r="K42" s="195">
        <v>2</v>
      </c>
      <c r="L42" s="23">
        <v>30</v>
      </c>
      <c r="M42" s="195">
        <v>0</v>
      </c>
      <c r="N42" s="23">
        <v>0</v>
      </c>
      <c r="O42" s="23">
        <v>56</v>
      </c>
      <c r="P42" s="24">
        <f>COMPOSIÇÃO!G289</f>
        <v>241.75</v>
      </c>
      <c r="Q42" s="24">
        <f>COMPOSIÇÃO!G285</f>
        <v>25.99</v>
      </c>
      <c r="R42" s="22">
        <f t="shared" si="30"/>
        <v>267.74</v>
      </c>
      <c r="S42" s="22">
        <f t="shared" si="40"/>
        <v>535.48</v>
      </c>
      <c r="T42" s="22">
        <f t="shared" si="41"/>
        <v>3748.36</v>
      </c>
      <c r="U42" s="22">
        <f t="shared" si="42"/>
        <v>535.48</v>
      </c>
      <c r="V42" s="22">
        <f t="shared" si="43"/>
        <v>3212.88</v>
      </c>
      <c r="W42" s="22">
        <f t="shared" si="44"/>
        <v>535.48</v>
      </c>
      <c r="X42" s="22">
        <f t="shared" si="45"/>
        <v>8032.2</v>
      </c>
      <c r="Y42" s="22">
        <f t="shared" si="46"/>
        <v>0</v>
      </c>
      <c r="Z42" s="22">
        <f t="shared" si="47"/>
        <v>0</v>
      </c>
      <c r="AA42" s="22">
        <f t="shared" si="31"/>
        <v>14993.44</v>
      </c>
      <c r="AB42" s="28"/>
    </row>
    <row r="43" spans="2:28" ht="14.25">
      <c r="B43" s="19" t="s">
        <v>255</v>
      </c>
      <c r="C43" s="19" t="s">
        <v>222</v>
      </c>
      <c r="D43" s="62" t="s">
        <v>17</v>
      </c>
      <c r="E43" s="47" t="s">
        <v>42</v>
      </c>
      <c r="F43" s="21" t="s">
        <v>22</v>
      </c>
      <c r="G43" s="195">
        <v>1</v>
      </c>
      <c r="H43" s="23">
        <v>7</v>
      </c>
      <c r="I43" s="195">
        <v>1</v>
      </c>
      <c r="J43" s="23">
        <v>6</v>
      </c>
      <c r="K43" s="195">
        <v>1</v>
      </c>
      <c r="L43" s="23">
        <v>15</v>
      </c>
      <c r="M43" s="195">
        <v>0</v>
      </c>
      <c r="N43" s="23">
        <v>0</v>
      </c>
      <c r="O43" s="23">
        <v>28</v>
      </c>
      <c r="P43" s="24">
        <f>COMPOSIÇÃO!G302</f>
        <v>204.59</v>
      </c>
      <c r="Q43" s="24">
        <f>COMPOSIÇÃO!G297</f>
        <v>43.15</v>
      </c>
      <c r="R43" s="22">
        <f t="shared" si="30"/>
        <v>247.74</v>
      </c>
      <c r="S43" s="22">
        <f t="shared" si="40"/>
        <v>247.74</v>
      </c>
      <c r="T43" s="22">
        <f t="shared" si="41"/>
        <v>1734.18</v>
      </c>
      <c r="U43" s="22">
        <f t="shared" si="42"/>
        <v>247.74</v>
      </c>
      <c r="V43" s="22">
        <f t="shared" si="43"/>
        <v>1486.44</v>
      </c>
      <c r="W43" s="22">
        <f t="shared" si="44"/>
        <v>247.74</v>
      </c>
      <c r="X43" s="22">
        <f t="shared" si="45"/>
        <v>3716.1</v>
      </c>
      <c r="Y43" s="22">
        <f t="shared" si="46"/>
        <v>0</v>
      </c>
      <c r="Z43" s="22">
        <f t="shared" si="47"/>
        <v>0</v>
      </c>
      <c r="AA43" s="22">
        <f t="shared" si="31"/>
        <v>6936.72</v>
      </c>
      <c r="AB43" s="28"/>
    </row>
    <row r="44" spans="2:28" ht="14.25">
      <c r="B44" s="19" t="s">
        <v>256</v>
      </c>
      <c r="C44" s="19" t="s">
        <v>223</v>
      </c>
      <c r="D44" s="62" t="s">
        <v>224</v>
      </c>
      <c r="E44" s="47" t="s">
        <v>42</v>
      </c>
      <c r="F44" s="21" t="s">
        <v>22</v>
      </c>
      <c r="G44" s="195">
        <v>1</v>
      </c>
      <c r="H44" s="23">
        <v>7</v>
      </c>
      <c r="I44" s="195">
        <v>1</v>
      </c>
      <c r="J44" s="23">
        <v>6</v>
      </c>
      <c r="K44" s="195">
        <v>1</v>
      </c>
      <c r="L44" s="23">
        <v>15</v>
      </c>
      <c r="M44" s="195">
        <v>0</v>
      </c>
      <c r="N44" s="23">
        <v>0</v>
      </c>
      <c r="O44" s="23">
        <v>28</v>
      </c>
      <c r="P44" s="24">
        <f>COMPOSIÇÃO!G314</f>
        <v>3</v>
      </c>
      <c r="Q44" s="24">
        <f>COMPOSIÇÃO!G310</f>
        <v>4.18</v>
      </c>
      <c r="R44" s="22">
        <f t="shared" si="30"/>
        <v>7.18</v>
      </c>
      <c r="S44" s="22">
        <f t="shared" si="40"/>
        <v>7.18</v>
      </c>
      <c r="T44" s="22">
        <f t="shared" si="41"/>
        <v>50.26</v>
      </c>
      <c r="U44" s="22">
        <f t="shared" si="42"/>
        <v>7.18</v>
      </c>
      <c r="V44" s="22">
        <f t="shared" si="43"/>
        <v>43.08</v>
      </c>
      <c r="W44" s="22">
        <f t="shared" si="44"/>
        <v>7.18</v>
      </c>
      <c r="X44" s="22">
        <f t="shared" si="45"/>
        <v>107.7</v>
      </c>
      <c r="Y44" s="22">
        <f t="shared" si="46"/>
        <v>0</v>
      </c>
      <c r="Z44" s="22">
        <f t="shared" si="47"/>
        <v>0</v>
      </c>
      <c r="AA44" s="22">
        <f t="shared" si="31"/>
        <v>201.04</v>
      </c>
      <c r="AB44" s="28"/>
    </row>
    <row r="45" spans="2:28" ht="22.5">
      <c r="B45" s="19" t="s">
        <v>257</v>
      </c>
      <c r="C45" s="64" t="s">
        <v>531</v>
      </c>
      <c r="D45" s="62" t="s">
        <v>306</v>
      </c>
      <c r="E45" s="47" t="s">
        <v>42</v>
      </c>
      <c r="F45" s="21" t="s">
        <v>22</v>
      </c>
      <c r="G45" s="195">
        <v>1</v>
      </c>
      <c r="H45" s="23">
        <v>7</v>
      </c>
      <c r="I45" s="195">
        <v>1</v>
      </c>
      <c r="J45" s="23">
        <v>6</v>
      </c>
      <c r="K45" s="195">
        <v>1</v>
      </c>
      <c r="L45" s="23">
        <v>15</v>
      </c>
      <c r="M45" s="195">
        <v>0</v>
      </c>
      <c r="N45" s="23">
        <v>0</v>
      </c>
      <c r="O45" s="23">
        <v>28</v>
      </c>
      <c r="P45" s="24">
        <f>COMPOSIÇÃO!G326</f>
        <v>333.31</v>
      </c>
      <c r="Q45" s="24">
        <f>COMPOSIÇÃO!G322</f>
        <v>2.63</v>
      </c>
      <c r="R45" s="22">
        <f t="shared" si="30"/>
        <v>335.94</v>
      </c>
      <c r="S45" s="22">
        <f t="shared" si="40"/>
        <v>335.94</v>
      </c>
      <c r="T45" s="22">
        <f t="shared" si="41"/>
        <v>2351.58</v>
      </c>
      <c r="U45" s="22">
        <f t="shared" si="42"/>
        <v>335.94</v>
      </c>
      <c r="V45" s="22">
        <f t="shared" si="43"/>
        <v>2015.64</v>
      </c>
      <c r="W45" s="22">
        <f t="shared" si="44"/>
        <v>335.94</v>
      </c>
      <c r="X45" s="22">
        <f t="shared" si="45"/>
        <v>5039.1</v>
      </c>
      <c r="Y45" s="22">
        <f t="shared" si="46"/>
        <v>0</v>
      </c>
      <c r="Z45" s="22">
        <f t="shared" si="47"/>
        <v>0</v>
      </c>
      <c r="AA45" s="22">
        <f t="shared" si="31"/>
        <v>9406.32</v>
      </c>
      <c r="AB45" s="28"/>
    </row>
    <row r="46" spans="2:28" ht="26.25" customHeight="1">
      <c r="B46" s="19" t="s">
        <v>258</v>
      </c>
      <c r="C46" s="64" t="s">
        <v>539</v>
      </c>
      <c r="D46" s="62" t="s">
        <v>228</v>
      </c>
      <c r="E46" s="47" t="s">
        <v>41</v>
      </c>
      <c r="F46" s="21" t="s">
        <v>22</v>
      </c>
      <c r="G46" s="195">
        <v>7</v>
      </c>
      <c r="H46" s="23">
        <v>49</v>
      </c>
      <c r="I46" s="195">
        <v>8</v>
      </c>
      <c r="J46" s="23">
        <v>48</v>
      </c>
      <c r="K46" s="195">
        <v>10</v>
      </c>
      <c r="L46" s="23">
        <v>150</v>
      </c>
      <c r="M46" s="195">
        <v>2</v>
      </c>
      <c r="N46" s="23">
        <v>8</v>
      </c>
      <c r="O46" s="23">
        <v>255</v>
      </c>
      <c r="P46" s="24">
        <f>COMPOSIÇÃO!G340</f>
        <v>726.43</v>
      </c>
      <c r="Q46" s="24">
        <f>COMPOSIÇÃO!G336</f>
        <v>25.81</v>
      </c>
      <c r="R46" s="22">
        <f t="shared" si="30"/>
        <v>752.24</v>
      </c>
      <c r="S46" s="22">
        <f t="shared" si="40"/>
        <v>5265.68</v>
      </c>
      <c r="T46" s="22">
        <f t="shared" si="41"/>
        <v>36859.76</v>
      </c>
      <c r="U46" s="22">
        <f t="shared" si="42"/>
        <v>6017.92</v>
      </c>
      <c r="V46" s="22">
        <f t="shared" si="43"/>
        <v>36107.52</v>
      </c>
      <c r="W46" s="22">
        <f t="shared" si="44"/>
        <v>7522.4</v>
      </c>
      <c r="X46" s="22">
        <f t="shared" si="45"/>
        <v>112836</v>
      </c>
      <c r="Y46" s="22">
        <f t="shared" si="46"/>
        <v>1504.48</v>
      </c>
      <c r="Z46" s="22">
        <f t="shared" si="47"/>
        <v>6017.92</v>
      </c>
      <c r="AA46" s="22">
        <f t="shared" si="31"/>
        <v>191821.2</v>
      </c>
      <c r="AB46" s="28"/>
    </row>
    <row r="47" spans="2:28" ht="14.25">
      <c r="B47" s="19" t="s">
        <v>259</v>
      </c>
      <c r="C47" s="19" t="s">
        <v>230</v>
      </c>
      <c r="D47" s="62" t="s">
        <v>534</v>
      </c>
      <c r="E47" s="47" t="s">
        <v>43</v>
      </c>
      <c r="F47" s="21" t="s">
        <v>22</v>
      </c>
      <c r="G47" s="195">
        <v>7</v>
      </c>
      <c r="H47" s="23">
        <v>49</v>
      </c>
      <c r="I47" s="195">
        <v>8</v>
      </c>
      <c r="J47" s="23">
        <v>48</v>
      </c>
      <c r="K47" s="195">
        <v>10</v>
      </c>
      <c r="L47" s="23">
        <v>150</v>
      </c>
      <c r="M47" s="195">
        <v>2</v>
      </c>
      <c r="N47" s="23">
        <v>8</v>
      </c>
      <c r="O47" s="23">
        <v>255</v>
      </c>
      <c r="P47" s="24">
        <f>COMPOSIÇÃO!G352</f>
        <v>6.63</v>
      </c>
      <c r="Q47" s="24">
        <f>COMPOSIÇÃO!G348</f>
        <v>2.31</v>
      </c>
      <c r="R47" s="22">
        <f t="shared" si="30"/>
        <v>8.94</v>
      </c>
      <c r="S47" s="22">
        <f t="shared" si="40"/>
        <v>62.58</v>
      </c>
      <c r="T47" s="22">
        <f t="shared" si="41"/>
        <v>438.06</v>
      </c>
      <c r="U47" s="22">
        <f t="shared" si="42"/>
        <v>71.52</v>
      </c>
      <c r="V47" s="22">
        <f t="shared" si="43"/>
        <v>429.12</v>
      </c>
      <c r="W47" s="22">
        <f t="shared" si="44"/>
        <v>89.4</v>
      </c>
      <c r="X47" s="22">
        <f t="shared" si="45"/>
        <v>1341</v>
      </c>
      <c r="Y47" s="22">
        <f t="shared" si="46"/>
        <v>17.88</v>
      </c>
      <c r="Z47" s="22">
        <f t="shared" si="47"/>
        <v>71.52</v>
      </c>
      <c r="AA47" s="22">
        <f t="shared" si="31"/>
        <v>2279.7</v>
      </c>
      <c r="AB47" s="28"/>
    </row>
    <row r="48" spans="2:28" ht="25.5" customHeight="1">
      <c r="B48" s="19" t="s">
        <v>260</v>
      </c>
      <c r="C48" s="19" t="s">
        <v>231</v>
      </c>
      <c r="D48" s="62" t="s">
        <v>535</v>
      </c>
      <c r="E48" s="47" t="s">
        <v>43</v>
      </c>
      <c r="F48" s="21" t="s">
        <v>22</v>
      </c>
      <c r="G48" s="195">
        <v>7</v>
      </c>
      <c r="H48" s="23">
        <v>49</v>
      </c>
      <c r="I48" s="195">
        <v>8</v>
      </c>
      <c r="J48" s="23">
        <v>48</v>
      </c>
      <c r="K48" s="195">
        <v>10</v>
      </c>
      <c r="L48" s="23">
        <v>150</v>
      </c>
      <c r="M48" s="195">
        <v>2</v>
      </c>
      <c r="N48" s="23">
        <v>8</v>
      </c>
      <c r="O48" s="23">
        <v>255</v>
      </c>
      <c r="P48" s="24">
        <f>COMPOSIÇÃO!G364</f>
        <v>48.8</v>
      </c>
      <c r="Q48" s="24">
        <f>COMPOSIÇÃO!G360</f>
        <v>4.77</v>
      </c>
      <c r="R48" s="22">
        <f t="shared" si="30"/>
        <v>53.57</v>
      </c>
      <c r="S48" s="22">
        <f t="shared" si="40"/>
        <v>374.99</v>
      </c>
      <c r="T48" s="22">
        <f t="shared" si="41"/>
        <v>2624.93</v>
      </c>
      <c r="U48" s="22">
        <f t="shared" si="42"/>
        <v>428.56</v>
      </c>
      <c r="V48" s="22">
        <f t="shared" si="43"/>
        <v>2571.36</v>
      </c>
      <c r="W48" s="22">
        <f t="shared" si="44"/>
        <v>535.7</v>
      </c>
      <c r="X48" s="22">
        <f t="shared" si="45"/>
        <v>8035.5</v>
      </c>
      <c r="Y48" s="22">
        <f t="shared" si="46"/>
        <v>107.14</v>
      </c>
      <c r="Z48" s="22">
        <f t="shared" si="47"/>
        <v>428.56</v>
      </c>
      <c r="AA48" s="22">
        <f t="shared" si="31"/>
        <v>13660.35</v>
      </c>
      <c r="AB48" s="28"/>
    </row>
    <row r="49" spans="2:28" ht="14.25">
      <c r="B49" s="19" t="s">
        <v>402</v>
      </c>
      <c r="C49" s="64" t="s">
        <v>556</v>
      </c>
      <c r="D49" s="62" t="s">
        <v>325</v>
      </c>
      <c r="E49" s="47" t="s">
        <v>331</v>
      </c>
      <c r="F49" s="21" t="s">
        <v>22</v>
      </c>
      <c r="G49" s="195">
        <v>0</v>
      </c>
      <c r="H49" s="23">
        <v>0</v>
      </c>
      <c r="I49" s="195">
        <v>0</v>
      </c>
      <c r="J49" s="23">
        <v>0</v>
      </c>
      <c r="K49" s="195">
        <v>8</v>
      </c>
      <c r="L49" s="23">
        <v>120</v>
      </c>
      <c r="M49" s="195">
        <v>0</v>
      </c>
      <c r="N49" s="23">
        <v>0</v>
      </c>
      <c r="O49" s="23">
        <v>120</v>
      </c>
      <c r="P49" s="24">
        <f>COMPOSIÇÃO!G375</f>
        <v>1216.67</v>
      </c>
      <c r="Q49" s="24">
        <f>COMPOSIÇÃO!G372</f>
        <v>27.65</v>
      </c>
      <c r="R49" s="22">
        <f t="shared" si="30"/>
        <v>1244.32</v>
      </c>
      <c r="S49" s="22">
        <f t="shared" si="40"/>
        <v>0</v>
      </c>
      <c r="T49" s="22">
        <f t="shared" si="41"/>
        <v>0</v>
      </c>
      <c r="U49" s="22">
        <f t="shared" si="42"/>
        <v>0</v>
      </c>
      <c r="V49" s="22">
        <f t="shared" si="43"/>
        <v>0</v>
      </c>
      <c r="W49" s="22">
        <f t="shared" si="44"/>
        <v>9954.56</v>
      </c>
      <c r="X49" s="22">
        <f t="shared" si="45"/>
        <v>149318.4</v>
      </c>
      <c r="Y49" s="22">
        <f t="shared" si="46"/>
        <v>0</v>
      </c>
      <c r="Z49" s="22">
        <f t="shared" si="47"/>
        <v>0</v>
      </c>
      <c r="AA49" s="22">
        <f t="shared" si="31"/>
        <v>149318.4</v>
      </c>
      <c r="AB49" s="28"/>
    </row>
    <row r="50" spans="2:28" ht="14.25">
      <c r="B50" s="19" t="s">
        <v>518</v>
      </c>
      <c r="C50" s="19"/>
      <c r="D50" s="62" t="s">
        <v>64</v>
      </c>
      <c r="E50" s="47"/>
      <c r="F50" s="21" t="s">
        <v>275</v>
      </c>
      <c r="G50" s="196">
        <v>0.03125</v>
      </c>
      <c r="H50" s="23">
        <v>0.22</v>
      </c>
      <c r="I50" s="196">
        <v>0.03125</v>
      </c>
      <c r="J50" s="23">
        <v>0.19</v>
      </c>
      <c r="K50" s="196">
        <v>0.03125</v>
      </c>
      <c r="L50" s="23">
        <v>0.47</v>
      </c>
      <c r="M50" s="192">
        <v>0.031</v>
      </c>
      <c r="N50" s="23">
        <v>0.12</v>
      </c>
      <c r="O50" s="23">
        <v>1</v>
      </c>
      <c r="P50" s="24"/>
      <c r="Q50" s="24"/>
      <c r="R50" s="22">
        <v>30000</v>
      </c>
      <c r="S50" s="22">
        <f t="shared" si="40"/>
        <v>937.5</v>
      </c>
      <c r="T50" s="22">
        <f t="shared" si="41"/>
        <v>6600</v>
      </c>
      <c r="U50" s="22">
        <f t="shared" si="42"/>
        <v>937.5</v>
      </c>
      <c r="V50" s="22">
        <f t="shared" si="43"/>
        <v>5700</v>
      </c>
      <c r="W50" s="22">
        <f t="shared" si="44"/>
        <v>937.5</v>
      </c>
      <c r="X50" s="22">
        <f t="shared" si="45"/>
        <v>14100</v>
      </c>
      <c r="Y50" s="22">
        <f t="shared" si="46"/>
        <v>930</v>
      </c>
      <c r="Z50" s="22">
        <f t="shared" si="47"/>
        <v>3600</v>
      </c>
      <c r="AA50" s="22">
        <f t="shared" si="31"/>
        <v>30000</v>
      </c>
      <c r="AB50" s="28"/>
    </row>
    <row r="51" spans="2:259" s="95" customFormat="1" ht="15">
      <c r="B51" s="88">
        <v>5</v>
      </c>
      <c r="C51" s="88"/>
      <c r="D51" s="89" t="s">
        <v>56</v>
      </c>
      <c r="E51" s="90"/>
      <c r="F51" s="91"/>
      <c r="G51" s="197"/>
      <c r="H51" s="35"/>
      <c r="I51" s="197"/>
      <c r="J51" s="35"/>
      <c r="K51" s="197"/>
      <c r="L51" s="35"/>
      <c r="M51" s="197"/>
      <c r="N51" s="35"/>
      <c r="O51" s="35"/>
      <c r="P51" s="92"/>
      <c r="Q51" s="92"/>
      <c r="R51" s="35"/>
      <c r="S51" s="35"/>
      <c r="T51" s="35"/>
      <c r="U51" s="35"/>
      <c r="V51" s="35"/>
      <c r="W51" s="35"/>
      <c r="X51" s="35"/>
      <c r="Y51" s="35"/>
      <c r="Z51" s="35"/>
      <c r="AA51" s="35">
        <f>SUM(AA52:AA55)</f>
        <v>461911.05</v>
      </c>
      <c r="AB51" s="30">
        <f>AA51/AA$94</f>
        <v>0.18</v>
      </c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3"/>
      <c r="DS51" s="93"/>
      <c r="DT51" s="93"/>
      <c r="DU51" s="93"/>
      <c r="DV51" s="93"/>
      <c r="DW51" s="93"/>
      <c r="DX51" s="93"/>
      <c r="DY51" s="93"/>
      <c r="DZ51" s="93"/>
      <c r="EA51" s="93"/>
      <c r="EB51" s="93"/>
      <c r="EC51" s="93"/>
      <c r="ED51" s="93"/>
      <c r="EE51" s="93"/>
      <c r="EF51" s="93"/>
      <c r="EG51" s="93"/>
      <c r="EH51" s="93"/>
      <c r="EI51" s="93"/>
      <c r="EJ51" s="93"/>
      <c r="EK51" s="93"/>
      <c r="EL51" s="93"/>
      <c r="EM51" s="93"/>
      <c r="EN51" s="93"/>
      <c r="EO51" s="93"/>
      <c r="EP51" s="93"/>
      <c r="EQ51" s="93"/>
      <c r="ER51" s="93"/>
      <c r="ES51" s="93"/>
      <c r="ET51" s="93"/>
      <c r="EU51" s="93"/>
      <c r="EV51" s="93"/>
      <c r="EW51" s="93"/>
      <c r="EX51" s="93"/>
      <c r="EY51" s="93"/>
      <c r="EZ51" s="93"/>
      <c r="FA51" s="93"/>
      <c r="FB51" s="93"/>
      <c r="FC51" s="93"/>
      <c r="FD51" s="93"/>
      <c r="FE51" s="93"/>
      <c r="FF51" s="93"/>
      <c r="FG51" s="93"/>
      <c r="FH51" s="93"/>
      <c r="FI51" s="93"/>
      <c r="FJ51" s="93"/>
      <c r="FK51" s="93"/>
      <c r="FL51" s="93"/>
      <c r="FM51" s="93"/>
      <c r="FN51" s="93"/>
      <c r="FO51" s="93"/>
      <c r="FP51" s="93"/>
      <c r="FQ51" s="93"/>
      <c r="FR51" s="93"/>
      <c r="FS51" s="93"/>
      <c r="FT51" s="93"/>
      <c r="FU51" s="93"/>
      <c r="FV51" s="93"/>
      <c r="FW51" s="93"/>
      <c r="FX51" s="93"/>
      <c r="FY51" s="93"/>
      <c r="FZ51" s="93"/>
      <c r="GA51" s="93"/>
      <c r="GB51" s="93"/>
      <c r="GC51" s="93"/>
      <c r="GD51" s="93"/>
      <c r="GE51" s="93"/>
      <c r="GF51" s="93"/>
      <c r="GG51" s="93"/>
      <c r="GH51" s="93"/>
      <c r="GI51" s="93"/>
      <c r="GJ51" s="93"/>
      <c r="GK51" s="93"/>
      <c r="GL51" s="93"/>
      <c r="GM51" s="93"/>
      <c r="GN51" s="93"/>
      <c r="GO51" s="93"/>
      <c r="GP51" s="93"/>
      <c r="GQ51" s="93"/>
      <c r="GR51" s="93"/>
      <c r="GS51" s="93"/>
      <c r="GT51" s="93"/>
      <c r="GU51" s="93"/>
      <c r="GV51" s="93"/>
      <c r="GW51" s="93"/>
      <c r="GX51" s="93"/>
      <c r="GY51" s="93"/>
      <c r="GZ51" s="93"/>
      <c r="HA51" s="93"/>
      <c r="HB51" s="93"/>
      <c r="HC51" s="93"/>
      <c r="HD51" s="93"/>
      <c r="HE51" s="93"/>
      <c r="HF51" s="93"/>
      <c r="HG51" s="93"/>
      <c r="HH51" s="93"/>
      <c r="HI51" s="93"/>
      <c r="HJ51" s="93"/>
      <c r="HK51" s="93"/>
      <c r="HL51" s="93"/>
      <c r="HM51" s="93"/>
      <c r="HN51" s="93"/>
      <c r="HO51" s="93"/>
      <c r="HP51" s="93"/>
      <c r="HQ51" s="93"/>
      <c r="HR51" s="93"/>
      <c r="HS51" s="93"/>
      <c r="HT51" s="93"/>
      <c r="HU51" s="93"/>
      <c r="HV51" s="93"/>
      <c r="HW51" s="93"/>
      <c r="HX51" s="93"/>
      <c r="HY51" s="93"/>
      <c r="HZ51" s="93"/>
      <c r="IA51" s="93"/>
      <c r="IB51" s="93"/>
      <c r="IC51" s="93"/>
      <c r="ID51" s="93"/>
      <c r="IE51" s="93"/>
      <c r="IF51" s="93"/>
      <c r="IG51" s="93"/>
      <c r="IH51" s="93"/>
      <c r="II51" s="93"/>
      <c r="IJ51" s="93"/>
      <c r="IK51" s="93"/>
      <c r="IL51" s="93"/>
      <c r="IM51" s="93"/>
      <c r="IN51" s="93"/>
      <c r="IO51" s="94"/>
      <c r="IP51" s="94"/>
      <c r="IQ51" s="94"/>
      <c r="IR51" s="94"/>
      <c r="IS51" s="94"/>
      <c r="IT51" s="94"/>
      <c r="IU51" s="94"/>
      <c r="IV51" s="94"/>
      <c r="IW51" s="94"/>
      <c r="IX51" s="94"/>
      <c r="IY51" s="94"/>
    </row>
    <row r="52" spans="2:28" ht="14.25">
      <c r="B52" s="19" t="s">
        <v>150</v>
      </c>
      <c r="C52" s="19" t="s">
        <v>99</v>
      </c>
      <c r="D52" s="62" t="s">
        <v>98</v>
      </c>
      <c r="E52" s="47" t="s">
        <v>54</v>
      </c>
      <c r="F52" s="21" t="s">
        <v>89</v>
      </c>
      <c r="G52" s="195">
        <v>0</v>
      </c>
      <c r="H52" s="23">
        <v>0</v>
      </c>
      <c r="I52" s="195">
        <v>0</v>
      </c>
      <c r="J52" s="23">
        <v>0</v>
      </c>
      <c r="K52" s="195">
        <v>0</v>
      </c>
      <c r="L52" s="23">
        <v>0</v>
      </c>
      <c r="M52" s="195">
        <v>14.508</v>
      </c>
      <c r="N52" s="23">
        <v>58.03</v>
      </c>
      <c r="O52" s="23">
        <v>58.03</v>
      </c>
      <c r="P52" s="24">
        <f>COMPOSIÇÃO!G389</f>
        <v>31.46</v>
      </c>
      <c r="Q52" s="24">
        <f>COMPOSIÇÃO!G383</f>
        <v>42.17</v>
      </c>
      <c r="R52" s="22">
        <f>P52+Q52</f>
        <v>73.63</v>
      </c>
      <c r="S52" s="22">
        <f t="shared" si="1"/>
        <v>0</v>
      </c>
      <c r="T52" s="22">
        <f aca="true" t="shared" si="48" ref="T52:T55">R52*H52</f>
        <v>0</v>
      </c>
      <c r="U52" s="22">
        <f aca="true" t="shared" si="49" ref="U52:U55">R52*I52</f>
        <v>0</v>
      </c>
      <c r="V52" s="22">
        <f aca="true" t="shared" si="50" ref="V52:V55">R52*J52</f>
        <v>0</v>
      </c>
      <c r="W52" s="22">
        <f aca="true" t="shared" si="51" ref="W52:W55">R52*K52</f>
        <v>0</v>
      </c>
      <c r="X52" s="22">
        <f aca="true" t="shared" si="52" ref="X52:X55">R52*L52</f>
        <v>0</v>
      </c>
      <c r="Y52" s="22">
        <f aca="true" t="shared" si="53" ref="Y52:Y55">R52*M52</f>
        <v>1068.22</v>
      </c>
      <c r="Z52" s="22">
        <f aca="true" t="shared" si="54" ref="Z52:Z55">R52*N52</f>
        <v>4272.75</v>
      </c>
      <c r="AA52" s="22">
        <f t="shared" si="9"/>
        <v>4272.75</v>
      </c>
      <c r="AB52" s="28"/>
    </row>
    <row r="53" spans="2:28" ht="14.25">
      <c r="B53" s="19" t="s">
        <v>261</v>
      </c>
      <c r="C53" s="19" t="s">
        <v>100</v>
      </c>
      <c r="D53" s="62" t="s">
        <v>101</v>
      </c>
      <c r="E53" s="47" t="s">
        <v>54</v>
      </c>
      <c r="F53" s="21" t="s">
        <v>21</v>
      </c>
      <c r="G53" s="195">
        <v>0</v>
      </c>
      <c r="H53" s="23">
        <v>0</v>
      </c>
      <c r="I53" s="195">
        <v>0</v>
      </c>
      <c r="J53" s="23">
        <v>0</v>
      </c>
      <c r="K53" s="195">
        <v>0</v>
      </c>
      <c r="L53" s="23">
        <v>0</v>
      </c>
      <c r="M53" s="195">
        <v>5.85</v>
      </c>
      <c r="N53" s="23">
        <v>23.4</v>
      </c>
      <c r="O53" s="23">
        <v>23.4</v>
      </c>
      <c r="P53" s="24">
        <f>COMPOSIÇÃO!G401</f>
        <v>11.13</v>
      </c>
      <c r="Q53" s="24">
        <f>COMPOSIÇÃO!G397</f>
        <v>13.81</v>
      </c>
      <c r="R53" s="22">
        <f>P53+Q53</f>
        <v>24.94</v>
      </c>
      <c r="S53" s="22">
        <f t="shared" si="1"/>
        <v>0</v>
      </c>
      <c r="T53" s="22">
        <f t="shared" si="48"/>
        <v>0</v>
      </c>
      <c r="U53" s="22">
        <f t="shared" si="49"/>
        <v>0</v>
      </c>
      <c r="V53" s="22">
        <f t="shared" si="50"/>
        <v>0</v>
      </c>
      <c r="W53" s="22">
        <f t="shared" si="51"/>
        <v>0</v>
      </c>
      <c r="X53" s="22">
        <f t="shared" si="52"/>
        <v>0</v>
      </c>
      <c r="Y53" s="22">
        <f t="shared" si="53"/>
        <v>145.9</v>
      </c>
      <c r="Z53" s="22">
        <f t="shared" si="54"/>
        <v>583.6</v>
      </c>
      <c r="AA53" s="22">
        <f t="shared" si="9"/>
        <v>583.6</v>
      </c>
      <c r="AB53" s="28"/>
    </row>
    <row r="54" spans="2:28" ht="14.25">
      <c r="B54" s="19" t="s">
        <v>262</v>
      </c>
      <c r="C54" s="19" t="s">
        <v>558</v>
      </c>
      <c r="D54" s="62" t="s">
        <v>97</v>
      </c>
      <c r="E54" s="47" t="s">
        <v>44</v>
      </c>
      <c r="F54" s="21" t="s">
        <v>24</v>
      </c>
      <c r="G54" s="195">
        <v>21.0357</v>
      </c>
      <c r="H54" s="23">
        <v>147.25</v>
      </c>
      <c r="I54" s="195">
        <v>21.0357</v>
      </c>
      <c r="J54" s="23">
        <v>126.21</v>
      </c>
      <c r="K54" s="195">
        <v>21.0357</v>
      </c>
      <c r="L54" s="23">
        <v>315.54</v>
      </c>
      <c r="M54" s="195">
        <v>4.96</v>
      </c>
      <c r="N54" s="23">
        <v>19.84</v>
      </c>
      <c r="O54" s="23">
        <v>608.84</v>
      </c>
      <c r="P54" s="24">
        <f>COMPOSIÇÃO!G414</f>
        <v>614.8</v>
      </c>
      <c r="Q54" s="24">
        <f>COMPOSIÇÃO!G409</f>
        <v>42.53</v>
      </c>
      <c r="R54" s="22">
        <f aca="true" t="shared" si="55" ref="R54:R55">P54+Q54</f>
        <v>657.33</v>
      </c>
      <c r="S54" s="22">
        <f t="shared" si="1"/>
        <v>13827.4</v>
      </c>
      <c r="T54" s="22">
        <f t="shared" si="48"/>
        <v>96791.84</v>
      </c>
      <c r="U54" s="22">
        <f t="shared" si="49"/>
        <v>13827.4</v>
      </c>
      <c r="V54" s="22">
        <f t="shared" si="50"/>
        <v>82961.62</v>
      </c>
      <c r="W54" s="22">
        <f t="shared" si="51"/>
        <v>13827.4</v>
      </c>
      <c r="X54" s="22">
        <f t="shared" si="52"/>
        <v>207413.91</v>
      </c>
      <c r="Y54" s="22">
        <f t="shared" si="53"/>
        <v>3260.36</v>
      </c>
      <c r="Z54" s="22">
        <f t="shared" si="54"/>
        <v>13041.43</v>
      </c>
      <c r="AA54" s="22">
        <f t="shared" si="9"/>
        <v>400208.8</v>
      </c>
      <c r="AB54" s="28"/>
    </row>
    <row r="55" spans="2:28" ht="14.25">
      <c r="B55" s="19" t="s">
        <v>263</v>
      </c>
      <c r="C55" s="19" t="s">
        <v>558</v>
      </c>
      <c r="D55" s="62" t="s">
        <v>57</v>
      </c>
      <c r="E55" s="47" t="s">
        <v>51</v>
      </c>
      <c r="F55" s="21" t="s">
        <v>24</v>
      </c>
      <c r="G55" s="195">
        <v>0</v>
      </c>
      <c r="H55" s="23">
        <v>0</v>
      </c>
      <c r="I55" s="195">
        <v>0</v>
      </c>
      <c r="J55" s="23">
        <v>0</v>
      </c>
      <c r="K55" s="195">
        <v>5.765</v>
      </c>
      <c r="L55" s="23">
        <v>86.48</v>
      </c>
      <c r="M55" s="195">
        <v>0</v>
      </c>
      <c r="N55" s="23">
        <v>0</v>
      </c>
      <c r="O55" s="23">
        <v>86.48</v>
      </c>
      <c r="P55" s="24">
        <f>COMPOSIÇÃO!G414</f>
        <v>614.8</v>
      </c>
      <c r="Q55" s="24">
        <f>COMPOSIÇÃO!G409</f>
        <v>42.53</v>
      </c>
      <c r="R55" s="22">
        <f t="shared" si="55"/>
        <v>657.33</v>
      </c>
      <c r="S55" s="22">
        <f t="shared" si="1"/>
        <v>0</v>
      </c>
      <c r="T55" s="22">
        <f t="shared" si="48"/>
        <v>0</v>
      </c>
      <c r="U55" s="22">
        <f t="shared" si="49"/>
        <v>0</v>
      </c>
      <c r="V55" s="22">
        <f t="shared" si="50"/>
        <v>0</v>
      </c>
      <c r="W55" s="22">
        <f t="shared" si="51"/>
        <v>3789.51</v>
      </c>
      <c r="X55" s="22">
        <f t="shared" si="52"/>
        <v>56845.9</v>
      </c>
      <c r="Y55" s="22">
        <f t="shared" si="53"/>
        <v>0</v>
      </c>
      <c r="Z55" s="22">
        <f t="shared" si="54"/>
        <v>0</v>
      </c>
      <c r="AA55" s="22">
        <f t="shared" si="9"/>
        <v>56845.9</v>
      </c>
      <c r="AB55" s="28"/>
    </row>
    <row r="56" spans="2:259" s="95" customFormat="1" ht="15">
      <c r="B56" s="88">
        <v>6</v>
      </c>
      <c r="C56" s="88"/>
      <c r="D56" s="89" t="s">
        <v>63</v>
      </c>
      <c r="E56" s="90"/>
      <c r="F56" s="91"/>
      <c r="G56" s="197"/>
      <c r="H56" s="35"/>
      <c r="I56" s="197"/>
      <c r="J56" s="35"/>
      <c r="K56" s="197"/>
      <c r="L56" s="35"/>
      <c r="M56" s="197"/>
      <c r="N56" s="35"/>
      <c r="O56" s="35"/>
      <c r="P56" s="92"/>
      <c r="Q56" s="92"/>
      <c r="R56" s="35"/>
      <c r="S56" s="35"/>
      <c r="T56" s="35"/>
      <c r="U56" s="35"/>
      <c r="V56" s="35"/>
      <c r="W56" s="35"/>
      <c r="X56" s="35"/>
      <c r="Y56" s="35"/>
      <c r="Z56" s="35"/>
      <c r="AA56" s="35">
        <f>SUM(AA57:AA59)</f>
        <v>109517.58</v>
      </c>
      <c r="AB56" s="30">
        <f>AA56/AA$94</f>
        <v>0.0427</v>
      </c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3"/>
      <c r="DE56" s="93"/>
      <c r="DF56" s="93"/>
      <c r="DG56" s="93"/>
      <c r="DH56" s="93"/>
      <c r="DI56" s="93"/>
      <c r="DJ56" s="93"/>
      <c r="DK56" s="93"/>
      <c r="DL56" s="93"/>
      <c r="DM56" s="93"/>
      <c r="DN56" s="93"/>
      <c r="DO56" s="93"/>
      <c r="DP56" s="93"/>
      <c r="DQ56" s="93"/>
      <c r="DR56" s="93"/>
      <c r="DS56" s="93"/>
      <c r="DT56" s="93"/>
      <c r="DU56" s="93"/>
      <c r="DV56" s="93"/>
      <c r="DW56" s="93"/>
      <c r="DX56" s="93"/>
      <c r="DY56" s="93"/>
      <c r="DZ56" s="93"/>
      <c r="EA56" s="93"/>
      <c r="EB56" s="93"/>
      <c r="EC56" s="93"/>
      <c r="ED56" s="93"/>
      <c r="EE56" s="93"/>
      <c r="EF56" s="93"/>
      <c r="EG56" s="93"/>
      <c r="EH56" s="93"/>
      <c r="EI56" s="93"/>
      <c r="EJ56" s="93"/>
      <c r="EK56" s="93"/>
      <c r="EL56" s="93"/>
      <c r="EM56" s="93"/>
      <c r="EN56" s="93"/>
      <c r="EO56" s="93"/>
      <c r="EP56" s="93"/>
      <c r="EQ56" s="93"/>
      <c r="ER56" s="93"/>
      <c r="ES56" s="93"/>
      <c r="ET56" s="93"/>
      <c r="EU56" s="93"/>
      <c r="EV56" s="93"/>
      <c r="EW56" s="93"/>
      <c r="EX56" s="93"/>
      <c r="EY56" s="93"/>
      <c r="EZ56" s="93"/>
      <c r="FA56" s="93"/>
      <c r="FB56" s="93"/>
      <c r="FC56" s="93"/>
      <c r="FD56" s="93"/>
      <c r="FE56" s="93"/>
      <c r="FF56" s="93"/>
      <c r="FG56" s="93"/>
      <c r="FH56" s="93"/>
      <c r="FI56" s="93"/>
      <c r="FJ56" s="93"/>
      <c r="FK56" s="93"/>
      <c r="FL56" s="93"/>
      <c r="FM56" s="93"/>
      <c r="FN56" s="93"/>
      <c r="FO56" s="93"/>
      <c r="FP56" s="93"/>
      <c r="FQ56" s="93"/>
      <c r="FR56" s="93"/>
      <c r="FS56" s="93"/>
      <c r="FT56" s="93"/>
      <c r="FU56" s="93"/>
      <c r="FV56" s="93"/>
      <c r="FW56" s="93"/>
      <c r="FX56" s="93"/>
      <c r="FY56" s="93"/>
      <c r="FZ56" s="93"/>
      <c r="GA56" s="93"/>
      <c r="GB56" s="93"/>
      <c r="GC56" s="93"/>
      <c r="GD56" s="93"/>
      <c r="GE56" s="93"/>
      <c r="GF56" s="93"/>
      <c r="GG56" s="93"/>
      <c r="GH56" s="93"/>
      <c r="GI56" s="93"/>
      <c r="GJ56" s="93"/>
      <c r="GK56" s="93"/>
      <c r="GL56" s="93"/>
      <c r="GM56" s="93"/>
      <c r="GN56" s="93"/>
      <c r="GO56" s="93"/>
      <c r="GP56" s="93"/>
      <c r="GQ56" s="93"/>
      <c r="GR56" s="93"/>
      <c r="GS56" s="93"/>
      <c r="GT56" s="93"/>
      <c r="GU56" s="93"/>
      <c r="GV56" s="93"/>
      <c r="GW56" s="93"/>
      <c r="GX56" s="93"/>
      <c r="GY56" s="93"/>
      <c r="GZ56" s="93"/>
      <c r="HA56" s="93"/>
      <c r="HB56" s="93"/>
      <c r="HC56" s="93"/>
      <c r="HD56" s="93"/>
      <c r="HE56" s="93"/>
      <c r="HF56" s="93"/>
      <c r="HG56" s="93"/>
      <c r="HH56" s="93"/>
      <c r="HI56" s="93"/>
      <c r="HJ56" s="93"/>
      <c r="HK56" s="93"/>
      <c r="HL56" s="93"/>
      <c r="HM56" s="93"/>
      <c r="HN56" s="93"/>
      <c r="HO56" s="93"/>
      <c r="HP56" s="93"/>
      <c r="HQ56" s="93"/>
      <c r="HR56" s="93"/>
      <c r="HS56" s="93"/>
      <c r="HT56" s="93"/>
      <c r="HU56" s="93"/>
      <c r="HV56" s="93"/>
      <c r="HW56" s="93"/>
      <c r="HX56" s="93"/>
      <c r="HY56" s="93"/>
      <c r="HZ56" s="93"/>
      <c r="IA56" s="93"/>
      <c r="IB56" s="93"/>
      <c r="IC56" s="93"/>
      <c r="ID56" s="93"/>
      <c r="IE56" s="93"/>
      <c r="IF56" s="93"/>
      <c r="IG56" s="93"/>
      <c r="IH56" s="93"/>
      <c r="II56" s="93"/>
      <c r="IJ56" s="93"/>
      <c r="IK56" s="93"/>
      <c r="IL56" s="93"/>
      <c r="IM56" s="93"/>
      <c r="IN56" s="93"/>
      <c r="IO56" s="94"/>
      <c r="IP56" s="94"/>
      <c r="IQ56" s="94"/>
      <c r="IR56" s="94"/>
      <c r="IS56" s="94"/>
      <c r="IT56" s="94"/>
      <c r="IU56" s="94"/>
      <c r="IV56" s="94"/>
      <c r="IW56" s="94"/>
      <c r="IX56" s="94"/>
      <c r="IY56" s="94"/>
    </row>
    <row r="57" spans="2:28" ht="22.5">
      <c r="B57" s="19" t="s">
        <v>151</v>
      </c>
      <c r="C57" s="19" t="s">
        <v>103</v>
      </c>
      <c r="D57" s="63" t="s">
        <v>102</v>
      </c>
      <c r="E57" s="47" t="s">
        <v>340</v>
      </c>
      <c r="F57" s="21" t="s">
        <v>24</v>
      </c>
      <c r="G57" s="195">
        <v>4.8</v>
      </c>
      <c r="H57" s="23">
        <v>33.6</v>
      </c>
      <c r="I57" s="195">
        <v>4.8</v>
      </c>
      <c r="J57" s="23">
        <v>28.8</v>
      </c>
      <c r="K57" s="195">
        <v>4.8</v>
      </c>
      <c r="L57" s="23">
        <v>72</v>
      </c>
      <c r="M57" s="195">
        <v>2.4</v>
      </c>
      <c r="N57" s="23">
        <v>9.6</v>
      </c>
      <c r="O57" s="23">
        <v>144</v>
      </c>
      <c r="P57" s="24">
        <f>COMPOSIÇÃO!G428</f>
        <v>467.39</v>
      </c>
      <c r="Q57" s="24">
        <f>COMPOSIÇÃO!G422</f>
        <v>11.77</v>
      </c>
      <c r="R57" s="22">
        <f>P57+Q57</f>
        <v>479.16</v>
      </c>
      <c r="S57" s="22">
        <f>R57*G57</f>
        <v>2299.97</v>
      </c>
      <c r="T57" s="22">
        <f>R57*H57</f>
        <v>16099.78</v>
      </c>
      <c r="U57" s="22">
        <f>R57*I57</f>
        <v>2299.97</v>
      </c>
      <c r="V57" s="22">
        <f>R57*J57</f>
        <v>13799.81</v>
      </c>
      <c r="W57" s="22">
        <f>R57*K57</f>
        <v>2299.97</v>
      </c>
      <c r="X57" s="22">
        <f>R57*L57</f>
        <v>34499.52</v>
      </c>
      <c r="Y57" s="22">
        <f>R57*M57</f>
        <v>1149.98</v>
      </c>
      <c r="Z57" s="22">
        <f>R57*N57</f>
        <v>4599.94</v>
      </c>
      <c r="AA57" s="22">
        <f aca="true" t="shared" si="56" ref="AA57:AA59">R57*O57</f>
        <v>68999.04</v>
      </c>
      <c r="AB57" s="28"/>
    </row>
    <row r="58" spans="2:28" ht="22.5">
      <c r="B58" s="19" t="s">
        <v>152</v>
      </c>
      <c r="C58" s="19" t="s">
        <v>565</v>
      </c>
      <c r="D58" s="63" t="s">
        <v>206</v>
      </c>
      <c r="E58" s="47" t="s">
        <v>190</v>
      </c>
      <c r="F58" s="21" t="s">
        <v>24</v>
      </c>
      <c r="G58" s="195">
        <v>1.44</v>
      </c>
      <c r="H58" s="23">
        <v>10.08</v>
      </c>
      <c r="I58" s="195">
        <v>1.44</v>
      </c>
      <c r="J58" s="23">
        <v>8.64</v>
      </c>
      <c r="K58" s="195">
        <v>1.44</v>
      </c>
      <c r="L58" s="23">
        <v>21.6</v>
      </c>
      <c r="M58" s="195"/>
      <c r="N58" s="23">
        <v>0</v>
      </c>
      <c r="O58" s="23">
        <v>40.32</v>
      </c>
      <c r="P58" s="24">
        <f>COMPOSIÇÃO!G445</f>
        <v>879.97</v>
      </c>
      <c r="Q58" s="24">
        <f>COMPOSIÇÃO!G436</f>
        <v>11.77</v>
      </c>
      <c r="R58" s="22">
        <f>P58+Q58</f>
        <v>891.74</v>
      </c>
      <c r="S58" s="22">
        <f>R58*G58</f>
        <v>1284.11</v>
      </c>
      <c r="T58" s="22">
        <f>R58*H58</f>
        <v>8988.74</v>
      </c>
      <c r="U58" s="22">
        <f>R58*I58</f>
        <v>1284.11</v>
      </c>
      <c r="V58" s="22">
        <f>R58*J58</f>
        <v>7704.63</v>
      </c>
      <c r="W58" s="22">
        <f>R58*K58</f>
        <v>1284.11</v>
      </c>
      <c r="X58" s="22">
        <f>R58*L58</f>
        <v>19261.58</v>
      </c>
      <c r="Y58" s="22">
        <f>R58*M58</f>
        <v>0</v>
      </c>
      <c r="Z58" s="22">
        <f>R58*N58</f>
        <v>0</v>
      </c>
      <c r="AA58" s="22">
        <f t="shared" si="56"/>
        <v>35954.96</v>
      </c>
      <c r="AB58" s="28"/>
    </row>
    <row r="59" spans="2:28" ht="14.25">
      <c r="B59" s="19" t="s">
        <v>416</v>
      </c>
      <c r="C59" s="19" t="s">
        <v>420</v>
      </c>
      <c r="D59" s="63" t="s">
        <v>419</v>
      </c>
      <c r="E59" s="20" t="s">
        <v>417</v>
      </c>
      <c r="F59" s="21" t="s">
        <v>24</v>
      </c>
      <c r="G59" s="196">
        <v>0.2475</v>
      </c>
      <c r="H59" s="23">
        <v>1.73</v>
      </c>
      <c r="I59" s="196">
        <v>0.2475</v>
      </c>
      <c r="J59" s="23">
        <v>1.49</v>
      </c>
      <c r="K59" s="196">
        <v>0.2475</v>
      </c>
      <c r="L59" s="23">
        <v>3.71</v>
      </c>
      <c r="M59" s="196">
        <v>0.2475</v>
      </c>
      <c r="N59" s="23">
        <v>0.99</v>
      </c>
      <c r="O59" s="23">
        <v>7.92</v>
      </c>
      <c r="P59" s="24">
        <f>COMPOSIÇÃO!G457</f>
        <v>562.13</v>
      </c>
      <c r="Q59" s="24">
        <f>COMPOSIÇÃO!G453</f>
        <v>14.08</v>
      </c>
      <c r="R59" s="22">
        <f>P59+Q59</f>
        <v>576.21</v>
      </c>
      <c r="S59" s="22">
        <f>R59*G59</f>
        <v>142.61</v>
      </c>
      <c r="T59" s="22">
        <f>R59*H59</f>
        <v>996.84</v>
      </c>
      <c r="U59" s="22">
        <f>R59*I59</f>
        <v>142.61</v>
      </c>
      <c r="V59" s="22">
        <f>R59*J59</f>
        <v>858.55</v>
      </c>
      <c r="W59" s="22">
        <f>R59*K59</f>
        <v>142.61</v>
      </c>
      <c r="X59" s="22">
        <f>R59*L59</f>
        <v>2137.74</v>
      </c>
      <c r="Y59" s="22">
        <f>R59*M59</f>
        <v>142.61</v>
      </c>
      <c r="Z59" s="22">
        <f>R59*N59</f>
        <v>570.45</v>
      </c>
      <c r="AA59" s="22">
        <f t="shared" si="56"/>
        <v>4563.58</v>
      </c>
      <c r="AB59" s="28"/>
    </row>
    <row r="60" spans="2:259" s="95" customFormat="1" ht="15">
      <c r="B60" s="88">
        <v>7</v>
      </c>
      <c r="C60" s="88"/>
      <c r="D60" s="89" t="s">
        <v>59</v>
      </c>
      <c r="E60" s="90"/>
      <c r="F60" s="91"/>
      <c r="G60" s="197"/>
      <c r="H60" s="35"/>
      <c r="I60" s="197"/>
      <c r="J60" s="35"/>
      <c r="K60" s="197"/>
      <c r="L60" s="35"/>
      <c r="M60" s="197"/>
      <c r="N60" s="35"/>
      <c r="O60" s="35"/>
      <c r="P60" s="92"/>
      <c r="Q60" s="92"/>
      <c r="R60" s="35"/>
      <c r="S60" s="35"/>
      <c r="T60" s="35"/>
      <c r="U60" s="35"/>
      <c r="V60" s="35"/>
      <c r="W60" s="35"/>
      <c r="X60" s="35"/>
      <c r="Y60" s="35"/>
      <c r="Z60" s="35"/>
      <c r="AA60" s="35">
        <f>SUM(AA61:AA66)</f>
        <v>309980.88</v>
      </c>
      <c r="AB60" s="30">
        <f>AA60/AA$94</f>
        <v>0.1208</v>
      </c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93"/>
      <c r="CN60" s="93"/>
      <c r="CO60" s="93"/>
      <c r="CP60" s="93"/>
      <c r="CQ60" s="93"/>
      <c r="CR60" s="93"/>
      <c r="CS60" s="93"/>
      <c r="CT60" s="93"/>
      <c r="CU60" s="93"/>
      <c r="CV60" s="93"/>
      <c r="CW60" s="93"/>
      <c r="CX60" s="93"/>
      <c r="CY60" s="93"/>
      <c r="CZ60" s="93"/>
      <c r="DA60" s="93"/>
      <c r="DB60" s="93"/>
      <c r="DC60" s="93"/>
      <c r="DD60" s="93"/>
      <c r="DE60" s="93"/>
      <c r="DF60" s="93"/>
      <c r="DG60" s="93"/>
      <c r="DH60" s="93"/>
      <c r="DI60" s="93"/>
      <c r="DJ60" s="93"/>
      <c r="DK60" s="93"/>
      <c r="DL60" s="93"/>
      <c r="DM60" s="93"/>
      <c r="DN60" s="93"/>
      <c r="DO60" s="93"/>
      <c r="DP60" s="93"/>
      <c r="DQ60" s="93"/>
      <c r="DR60" s="93"/>
      <c r="DS60" s="93"/>
      <c r="DT60" s="93"/>
      <c r="DU60" s="93"/>
      <c r="DV60" s="93"/>
      <c r="DW60" s="93"/>
      <c r="DX60" s="93"/>
      <c r="DY60" s="93"/>
      <c r="DZ60" s="93"/>
      <c r="EA60" s="93"/>
      <c r="EB60" s="93"/>
      <c r="EC60" s="93"/>
      <c r="ED60" s="93"/>
      <c r="EE60" s="93"/>
      <c r="EF60" s="93"/>
      <c r="EG60" s="93"/>
      <c r="EH60" s="93"/>
      <c r="EI60" s="93"/>
      <c r="EJ60" s="93"/>
      <c r="EK60" s="93"/>
      <c r="EL60" s="93"/>
      <c r="EM60" s="93"/>
      <c r="EN60" s="93"/>
      <c r="EO60" s="93"/>
      <c r="EP60" s="93"/>
      <c r="EQ60" s="93"/>
      <c r="ER60" s="93"/>
      <c r="ES60" s="93"/>
      <c r="ET60" s="93"/>
      <c r="EU60" s="93"/>
      <c r="EV60" s="93"/>
      <c r="EW60" s="93"/>
      <c r="EX60" s="93"/>
      <c r="EY60" s="93"/>
      <c r="EZ60" s="93"/>
      <c r="FA60" s="93"/>
      <c r="FB60" s="93"/>
      <c r="FC60" s="93"/>
      <c r="FD60" s="93"/>
      <c r="FE60" s="93"/>
      <c r="FF60" s="93"/>
      <c r="FG60" s="93"/>
      <c r="FH60" s="93"/>
      <c r="FI60" s="93"/>
      <c r="FJ60" s="93"/>
      <c r="FK60" s="93"/>
      <c r="FL60" s="93"/>
      <c r="FM60" s="93"/>
      <c r="FN60" s="93"/>
      <c r="FO60" s="93"/>
      <c r="FP60" s="93"/>
      <c r="FQ60" s="93"/>
      <c r="FR60" s="93"/>
      <c r="FS60" s="93"/>
      <c r="FT60" s="93"/>
      <c r="FU60" s="93"/>
      <c r="FV60" s="93"/>
      <c r="FW60" s="93"/>
      <c r="FX60" s="93"/>
      <c r="FY60" s="93"/>
      <c r="FZ60" s="93"/>
      <c r="GA60" s="93"/>
      <c r="GB60" s="93"/>
      <c r="GC60" s="93"/>
      <c r="GD60" s="93"/>
      <c r="GE60" s="93"/>
      <c r="GF60" s="93"/>
      <c r="GG60" s="93"/>
      <c r="GH60" s="93"/>
      <c r="GI60" s="93"/>
      <c r="GJ60" s="93"/>
      <c r="GK60" s="93"/>
      <c r="GL60" s="93"/>
      <c r="GM60" s="93"/>
      <c r="GN60" s="93"/>
      <c r="GO60" s="93"/>
      <c r="GP60" s="93"/>
      <c r="GQ60" s="93"/>
      <c r="GR60" s="93"/>
      <c r="GS60" s="93"/>
      <c r="GT60" s="93"/>
      <c r="GU60" s="93"/>
      <c r="GV60" s="93"/>
      <c r="GW60" s="93"/>
      <c r="GX60" s="93"/>
      <c r="GY60" s="93"/>
      <c r="GZ60" s="93"/>
      <c r="HA60" s="93"/>
      <c r="HB60" s="93"/>
      <c r="HC60" s="93"/>
      <c r="HD60" s="93"/>
      <c r="HE60" s="93"/>
      <c r="HF60" s="93"/>
      <c r="HG60" s="93"/>
      <c r="HH60" s="93"/>
      <c r="HI60" s="93"/>
      <c r="HJ60" s="93"/>
      <c r="HK60" s="93"/>
      <c r="HL60" s="93"/>
      <c r="HM60" s="93"/>
      <c r="HN60" s="93"/>
      <c r="HO60" s="93"/>
      <c r="HP60" s="93"/>
      <c r="HQ60" s="93"/>
      <c r="HR60" s="93"/>
      <c r="HS60" s="93"/>
      <c r="HT60" s="93"/>
      <c r="HU60" s="93"/>
      <c r="HV60" s="93"/>
      <c r="HW60" s="93"/>
      <c r="HX60" s="93"/>
      <c r="HY60" s="93"/>
      <c r="HZ60" s="93"/>
      <c r="IA60" s="93"/>
      <c r="IB60" s="93"/>
      <c r="IC60" s="93"/>
      <c r="ID60" s="93"/>
      <c r="IE60" s="93"/>
      <c r="IF60" s="93"/>
      <c r="IG60" s="93"/>
      <c r="IH60" s="93"/>
      <c r="II60" s="93"/>
      <c r="IJ60" s="93"/>
      <c r="IK60" s="93"/>
      <c r="IL60" s="93"/>
      <c r="IM60" s="93"/>
      <c r="IN60" s="93"/>
      <c r="IO60" s="94"/>
      <c r="IP60" s="94"/>
      <c r="IQ60" s="94"/>
      <c r="IR60" s="94"/>
      <c r="IS60" s="94"/>
      <c r="IT60" s="94"/>
      <c r="IU60" s="94"/>
      <c r="IV60" s="94"/>
      <c r="IW60" s="94"/>
      <c r="IX60" s="94"/>
      <c r="IY60" s="94"/>
    </row>
    <row r="61" spans="2:28" ht="14.25">
      <c r="B61" s="19" t="s">
        <v>153</v>
      </c>
      <c r="C61" s="19" t="s">
        <v>104</v>
      </c>
      <c r="D61" s="63" t="s">
        <v>105</v>
      </c>
      <c r="E61" s="20" t="s">
        <v>342</v>
      </c>
      <c r="F61" s="21" t="s">
        <v>24</v>
      </c>
      <c r="G61" s="195">
        <v>5</v>
      </c>
      <c r="H61" s="23">
        <v>35</v>
      </c>
      <c r="I61" s="195">
        <v>5</v>
      </c>
      <c r="J61" s="23">
        <v>30</v>
      </c>
      <c r="K61" s="195">
        <v>5</v>
      </c>
      <c r="L61" s="23">
        <v>75</v>
      </c>
      <c r="M61" s="195">
        <v>19.468</v>
      </c>
      <c r="N61" s="23">
        <v>77.87</v>
      </c>
      <c r="O61" s="23">
        <v>217.87</v>
      </c>
      <c r="P61" s="24">
        <f>COMPOSIÇÃO!G468</f>
        <v>1.96</v>
      </c>
      <c r="Q61" s="24">
        <f>COMPOSIÇÃO!G465</f>
        <v>1.72</v>
      </c>
      <c r="R61" s="22">
        <f aca="true" t="shared" si="57" ref="R61:R66">P61+Q61</f>
        <v>3.68</v>
      </c>
      <c r="S61" s="22">
        <f aca="true" t="shared" si="58" ref="S61:S83">R61*G61</f>
        <v>18.4</v>
      </c>
      <c r="T61" s="22">
        <f aca="true" t="shared" si="59" ref="T61:T83">R61*H61</f>
        <v>128.8</v>
      </c>
      <c r="U61" s="22">
        <f aca="true" t="shared" si="60" ref="U61:U83">R61*I61</f>
        <v>18.4</v>
      </c>
      <c r="V61" s="22">
        <f aca="true" t="shared" si="61" ref="V61:V83">R61*J61</f>
        <v>110.4</v>
      </c>
      <c r="W61" s="22">
        <f aca="true" t="shared" si="62" ref="W61:W83">R61*K61</f>
        <v>18.4</v>
      </c>
      <c r="X61" s="22">
        <f aca="true" t="shared" si="63" ref="X61:X83">R61*L61</f>
        <v>276</v>
      </c>
      <c r="Y61" s="22">
        <f aca="true" t="shared" si="64" ref="Y61:Y83">R61*M61</f>
        <v>71.64</v>
      </c>
      <c r="Z61" s="22">
        <f aca="true" t="shared" si="65" ref="Z61:Z83">R61*N61</f>
        <v>286.56</v>
      </c>
      <c r="AA61" s="22">
        <f aca="true" t="shared" si="66" ref="AA61:AA71">R61*O61</f>
        <v>801.76</v>
      </c>
      <c r="AB61" s="28"/>
    </row>
    <row r="62" spans="2:28" ht="14.25">
      <c r="B62" s="19" t="s">
        <v>154</v>
      </c>
      <c r="C62" s="19" t="s">
        <v>570</v>
      </c>
      <c r="D62" s="62" t="s">
        <v>106</v>
      </c>
      <c r="E62" s="20" t="s">
        <v>60</v>
      </c>
      <c r="F62" s="21" t="s">
        <v>21</v>
      </c>
      <c r="G62" s="195">
        <v>6</v>
      </c>
      <c r="H62" s="23">
        <v>42</v>
      </c>
      <c r="I62" s="195">
        <v>6</v>
      </c>
      <c r="J62" s="23">
        <v>36</v>
      </c>
      <c r="K62" s="195">
        <v>6</v>
      </c>
      <c r="L62" s="23">
        <v>90</v>
      </c>
      <c r="M62" s="195">
        <v>3</v>
      </c>
      <c r="N62" s="23">
        <v>12</v>
      </c>
      <c r="O62" s="23">
        <v>180</v>
      </c>
      <c r="P62" s="24">
        <f>COMPOSIÇÃO!G481</f>
        <v>4.83</v>
      </c>
      <c r="Q62" s="24">
        <f>COMPOSIÇÃO!G476</f>
        <v>10.89</v>
      </c>
      <c r="R62" s="22">
        <f t="shared" si="57"/>
        <v>15.72</v>
      </c>
      <c r="S62" s="22">
        <f t="shared" si="58"/>
        <v>94.32</v>
      </c>
      <c r="T62" s="22">
        <f t="shared" si="59"/>
        <v>660.24</v>
      </c>
      <c r="U62" s="22">
        <f t="shared" si="60"/>
        <v>94.32</v>
      </c>
      <c r="V62" s="22">
        <f t="shared" si="61"/>
        <v>565.92</v>
      </c>
      <c r="W62" s="22">
        <f t="shared" si="62"/>
        <v>94.32</v>
      </c>
      <c r="X62" s="22">
        <f t="shared" si="63"/>
        <v>1414.8</v>
      </c>
      <c r="Y62" s="22">
        <f t="shared" si="64"/>
        <v>47.16</v>
      </c>
      <c r="Z62" s="22">
        <f t="shared" si="65"/>
        <v>188.64</v>
      </c>
      <c r="AA62" s="22">
        <f t="shared" si="66"/>
        <v>2829.6</v>
      </c>
      <c r="AB62" s="28"/>
    </row>
    <row r="63" spans="2:28" ht="22.5">
      <c r="B63" s="19" t="s">
        <v>155</v>
      </c>
      <c r="C63" s="19" t="s">
        <v>107</v>
      </c>
      <c r="D63" s="62" t="s">
        <v>108</v>
      </c>
      <c r="E63" s="20" t="s">
        <v>342</v>
      </c>
      <c r="F63" s="21" t="s">
        <v>24</v>
      </c>
      <c r="G63" s="195">
        <v>5</v>
      </c>
      <c r="H63" s="23">
        <v>35</v>
      </c>
      <c r="I63" s="195">
        <v>5</v>
      </c>
      <c r="J63" s="23">
        <v>30</v>
      </c>
      <c r="K63" s="195">
        <v>5</v>
      </c>
      <c r="L63" s="23">
        <v>75</v>
      </c>
      <c r="M63" s="195">
        <v>19.468</v>
      </c>
      <c r="N63" s="23">
        <v>77.87</v>
      </c>
      <c r="O63" s="23">
        <v>217.87</v>
      </c>
      <c r="P63" s="24">
        <v>20.21</v>
      </c>
      <c r="Q63" s="24">
        <v>15.19</v>
      </c>
      <c r="R63" s="22">
        <f t="shared" si="57"/>
        <v>35.4</v>
      </c>
      <c r="S63" s="22">
        <f t="shared" si="58"/>
        <v>177</v>
      </c>
      <c r="T63" s="22">
        <f t="shared" si="59"/>
        <v>1239</v>
      </c>
      <c r="U63" s="22">
        <f t="shared" si="60"/>
        <v>177</v>
      </c>
      <c r="V63" s="22">
        <f t="shared" si="61"/>
        <v>1062</v>
      </c>
      <c r="W63" s="22">
        <f t="shared" si="62"/>
        <v>177</v>
      </c>
      <c r="X63" s="22">
        <f t="shared" si="63"/>
        <v>2655</v>
      </c>
      <c r="Y63" s="22">
        <f t="shared" si="64"/>
        <v>689.17</v>
      </c>
      <c r="Z63" s="22">
        <f t="shared" si="65"/>
        <v>2756.6</v>
      </c>
      <c r="AA63" s="22">
        <f t="shared" si="66"/>
        <v>7712.6</v>
      </c>
      <c r="AB63" s="28"/>
    </row>
    <row r="64" spans="2:28" ht="16.5">
      <c r="B64" s="19" t="s">
        <v>156</v>
      </c>
      <c r="C64" s="64" t="s">
        <v>571</v>
      </c>
      <c r="D64" s="63" t="s">
        <v>407</v>
      </c>
      <c r="E64" s="47" t="s">
        <v>68</v>
      </c>
      <c r="F64" s="21" t="s">
        <v>24</v>
      </c>
      <c r="G64" s="195">
        <v>35.7196</v>
      </c>
      <c r="H64" s="23">
        <v>250.04</v>
      </c>
      <c r="I64" s="195">
        <v>43.1491</v>
      </c>
      <c r="J64" s="23">
        <v>258.89</v>
      </c>
      <c r="K64" s="195">
        <v>43.1352</v>
      </c>
      <c r="L64" s="23">
        <v>647.03</v>
      </c>
      <c r="M64" s="195">
        <v>14.515</v>
      </c>
      <c r="N64" s="23">
        <v>58.06</v>
      </c>
      <c r="O64" s="23">
        <v>1214.02</v>
      </c>
      <c r="P64" s="24">
        <f>COMPOSIÇÃO!G505</f>
        <v>123.68</v>
      </c>
      <c r="Q64" s="24">
        <f>COMPOSIÇÃO!G500</f>
        <v>24.87</v>
      </c>
      <c r="R64" s="22">
        <f t="shared" si="57"/>
        <v>148.55</v>
      </c>
      <c r="S64" s="22">
        <f t="shared" si="58"/>
        <v>5306.15</v>
      </c>
      <c r="T64" s="22">
        <f t="shared" si="59"/>
        <v>37143.44</v>
      </c>
      <c r="U64" s="22">
        <f t="shared" si="60"/>
        <v>6409.8</v>
      </c>
      <c r="V64" s="22">
        <f t="shared" si="61"/>
        <v>38458.11</v>
      </c>
      <c r="W64" s="22">
        <f t="shared" si="62"/>
        <v>6407.73</v>
      </c>
      <c r="X64" s="22">
        <f t="shared" si="63"/>
        <v>96116.31</v>
      </c>
      <c r="Y64" s="22">
        <f t="shared" si="64"/>
        <v>2156.2</v>
      </c>
      <c r="Z64" s="22">
        <f t="shared" si="65"/>
        <v>8624.81</v>
      </c>
      <c r="AA64" s="22">
        <f t="shared" si="66"/>
        <v>180342.67</v>
      </c>
      <c r="AB64" s="28"/>
    </row>
    <row r="65" spans="2:28" ht="14.25">
      <c r="B65" s="19" t="s">
        <v>669</v>
      </c>
      <c r="C65" s="64" t="s">
        <v>581</v>
      </c>
      <c r="D65" s="63" t="s">
        <v>61</v>
      </c>
      <c r="E65" s="47" t="s">
        <v>69</v>
      </c>
      <c r="F65" s="21" t="s">
        <v>24</v>
      </c>
      <c r="G65" s="195">
        <v>21.0056</v>
      </c>
      <c r="H65" s="23">
        <v>147.04</v>
      </c>
      <c r="I65" s="195">
        <v>25.5936</v>
      </c>
      <c r="J65" s="23">
        <v>153.56</v>
      </c>
      <c r="K65" s="195">
        <v>25.5936</v>
      </c>
      <c r="L65" s="23">
        <v>383.9</v>
      </c>
      <c r="M65" s="195">
        <v>4.588</v>
      </c>
      <c r="N65" s="23">
        <v>18.35</v>
      </c>
      <c r="O65" s="23">
        <v>702.85</v>
      </c>
      <c r="P65" s="24">
        <f>COMPOSIÇÃO!G518</f>
        <v>141.8</v>
      </c>
      <c r="Q65" s="24">
        <f>COMPOSIÇÃO!G513</f>
        <v>24.87</v>
      </c>
      <c r="R65" s="22">
        <f t="shared" si="57"/>
        <v>166.67</v>
      </c>
      <c r="S65" s="22">
        <f t="shared" si="58"/>
        <v>3501</v>
      </c>
      <c r="T65" s="22">
        <f t="shared" si="59"/>
        <v>24507.16</v>
      </c>
      <c r="U65" s="22">
        <f t="shared" si="60"/>
        <v>4265.69</v>
      </c>
      <c r="V65" s="22">
        <f t="shared" si="61"/>
        <v>25593.85</v>
      </c>
      <c r="W65" s="22">
        <f t="shared" si="62"/>
        <v>4265.69</v>
      </c>
      <c r="X65" s="22">
        <f t="shared" si="63"/>
        <v>63984.61</v>
      </c>
      <c r="Y65" s="22">
        <f t="shared" si="64"/>
        <v>764.68</v>
      </c>
      <c r="Z65" s="22">
        <f t="shared" si="65"/>
        <v>3058.39</v>
      </c>
      <c r="AA65" s="22">
        <f t="shared" si="66"/>
        <v>117144.01</v>
      </c>
      <c r="AB65" s="28"/>
    </row>
    <row r="66" spans="2:28" ht="14.25">
      <c r="B66" s="19" t="s">
        <v>264</v>
      </c>
      <c r="C66" s="64" t="s">
        <v>127</v>
      </c>
      <c r="D66" s="63" t="s">
        <v>128</v>
      </c>
      <c r="E66" s="47" t="s">
        <v>27</v>
      </c>
      <c r="F66" s="21" t="s">
        <v>24</v>
      </c>
      <c r="G66" s="195">
        <v>0.25</v>
      </c>
      <c r="H66" s="23">
        <v>1.75</v>
      </c>
      <c r="I66" s="195">
        <v>0.25</v>
      </c>
      <c r="J66" s="23">
        <v>1.5</v>
      </c>
      <c r="K66" s="195">
        <v>0.25</v>
      </c>
      <c r="L66" s="23">
        <v>3.75</v>
      </c>
      <c r="M66" s="195">
        <v>0.25</v>
      </c>
      <c r="N66" s="23">
        <v>1</v>
      </c>
      <c r="O66" s="23">
        <v>8</v>
      </c>
      <c r="P66" s="24">
        <f>COMPOSIÇÃO!G530</f>
        <v>75.46</v>
      </c>
      <c r="Q66" s="24">
        <f>COMPOSIÇÃO!G526</f>
        <v>68.32</v>
      </c>
      <c r="R66" s="22">
        <f t="shared" si="57"/>
        <v>143.78</v>
      </c>
      <c r="S66" s="22">
        <f t="shared" si="58"/>
        <v>35.95</v>
      </c>
      <c r="T66" s="22">
        <f t="shared" si="59"/>
        <v>251.62</v>
      </c>
      <c r="U66" s="22">
        <f t="shared" si="60"/>
        <v>35.95</v>
      </c>
      <c r="V66" s="22">
        <f t="shared" si="61"/>
        <v>215.67</v>
      </c>
      <c r="W66" s="22">
        <f t="shared" si="62"/>
        <v>35.95</v>
      </c>
      <c r="X66" s="22">
        <f t="shared" si="63"/>
        <v>539.18</v>
      </c>
      <c r="Y66" s="22">
        <f t="shared" si="64"/>
        <v>35.95</v>
      </c>
      <c r="Z66" s="22">
        <f t="shared" si="65"/>
        <v>143.78</v>
      </c>
      <c r="AA66" s="22">
        <f t="shared" si="66"/>
        <v>1150.24</v>
      </c>
      <c r="AB66" s="28"/>
    </row>
    <row r="67" spans="2:259" s="95" customFormat="1" ht="15">
      <c r="B67" s="88">
        <v>8</v>
      </c>
      <c r="C67" s="96"/>
      <c r="D67" s="89" t="s">
        <v>11</v>
      </c>
      <c r="E67" s="90"/>
      <c r="F67" s="96"/>
      <c r="G67" s="198"/>
      <c r="H67" s="119"/>
      <c r="I67" s="198"/>
      <c r="J67" s="119"/>
      <c r="K67" s="198"/>
      <c r="L67" s="119"/>
      <c r="M67" s="198"/>
      <c r="N67" s="119"/>
      <c r="O67" s="119"/>
      <c r="P67" s="92"/>
      <c r="Q67" s="92"/>
      <c r="R67" s="35"/>
      <c r="S67" s="35"/>
      <c r="T67" s="35"/>
      <c r="U67" s="35"/>
      <c r="V67" s="35"/>
      <c r="W67" s="35"/>
      <c r="X67" s="35"/>
      <c r="Y67" s="35"/>
      <c r="Z67" s="35"/>
      <c r="AA67" s="35">
        <f>SUM(AA68:AA71)</f>
        <v>300971.33</v>
      </c>
      <c r="AB67" s="273">
        <f>AA67/AA$94</f>
        <v>0.117268</v>
      </c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3"/>
      <c r="DE67" s="93"/>
      <c r="DF67" s="93"/>
      <c r="DG67" s="93"/>
      <c r="DH67" s="93"/>
      <c r="DI67" s="93"/>
      <c r="DJ67" s="93"/>
      <c r="DK67" s="93"/>
      <c r="DL67" s="93"/>
      <c r="DM67" s="93"/>
      <c r="DN67" s="93"/>
      <c r="DO67" s="93"/>
      <c r="DP67" s="93"/>
      <c r="DQ67" s="93"/>
      <c r="DR67" s="93"/>
      <c r="DS67" s="93"/>
      <c r="DT67" s="93"/>
      <c r="DU67" s="93"/>
      <c r="DV67" s="93"/>
      <c r="DW67" s="93"/>
      <c r="DX67" s="93"/>
      <c r="DY67" s="93"/>
      <c r="DZ67" s="93"/>
      <c r="EA67" s="93"/>
      <c r="EB67" s="93"/>
      <c r="EC67" s="93"/>
      <c r="ED67" s="93"/>
      <c r="EE67" s="93"/>
      <c r="EF67" s="93"/>
      <c r="EG67" s="93"/>
      <c r="EH67" s="93"/>
      <c r="EI67" s="93"/>
      <c r="EJ67" s="93"/>
      <c r="EK67" s="93"/>
      <c r="EL67" s="93"/>
      <c r="EM67" s="93"/>
      <c r="EN67" s="93"/>
      <c r="EO67" s="93"/>
      <c r="EP67" s="93"/>
      <c r="EQ67" s="93"/>
      <c r="ER67" s="93"/>
      <c r="ES67" s="93"/>
      <c r="ET67" s="93"/>
      <c r="EU67" s="93"/>
      <c r="EV67" s="93"/>
      <c r="EW67" s="93"/>
      <c r="EX67" s="93"/>
      <c r="EY67" s="93"/>
      <c r="EZ67" s="93"/>
      <c r="FA67" s="93"/>
      <c r="FB67" s="93"/>
      <c r="FC67" s="93"/>
      <c r="FD67" s="93"/>
      <c r="FE67" s="93"/>
      <c r="FF67" s="93"/>
      <c r="FG67" s="93"/>
      <c r="FH67" s="93"/>
      <c r="FI67" s="93"/>
      <c r="FJ67" s="93"/>
      <c r="FK67" s="93"/>
      <c r="FL67" s="93"/>
      <c r="FM67" s="93"/>
      <c r="FN67" s="93"/>
      <c r="FO67" s="93"/>
      <c r="FP67" s="93"/>
      <c r="FQ67" s="93"/>
      <c r="FR67" s="93"/>
      <c r="FS67" s="93"/>
      <c r="FT67" s="93"/>
      <c r="FU67" s="93"/>
      <c r="FV67" s="93"/>
      <c r="FW67" s="93"/>
      <c r="FX67" s="93"/>
      <c r="FY67" s="93"/>
      <c r="FZ67" s="93"/>
      <c r="GA67" s="93"/>
      <c r="GB67" s="93"/>
      <c r="GC67" s="93"/>
      <c r="GD67" s="93"/>
      <c r="GE67" s="93"/>
      <c r="GF67" s="93"/>
      <c r="GG67" s="93"/>
      <c r="GH67" s="93"/>
      <c r="GI67" s="93"/>
      <c r="GJ67" s="93"/>
      <c r="GK67" s="93"/>
      <c r="GL67" s="93"/>
      <c r="GM67" s="93"/>
      <c r="GN67" s="93"/>
      <c r="GO67" s="93"/>
      <c r="GP67" s="93"/>
      <c r="GQ67" s="93"/>
      <c r="GR67" s="93"/>
      <c r="GS67" s="93"/>
      <c r="GT67" s="93"/>
      <c r="GU67" s="93"/>
      <c r="GV67" s="93"/>
      <c r="GW67" s="93"/>
      <c r="GX67" s="93"/>
      <c r="GY67" s="93"/>
      <c r="GZ67" s="93"/>
      <c r="HA67" s="93"/>
      <c r="HB67" s="93"/>
      <c r="HC67" s="93"/>
      <c r="HD67" s="93"/>
      <c r="HE67" s="93"/>
      <c r="HF67" s="93"/>
      <c r="HG67" s="93"/>
      <c r="HH67" s="93"/>
      <c r="HI67" s="93"/>
      <c r="HJ67" s="93"/>
      <c r="HK67" s="93"/>
      <c r="HL67" s="93"/>
      <c r="HM67" s="93"/>
      <c r="HN67" s="93"/>
      <c r="HO67" s="93"/>
      <c r="HP67" s="93"/>
      <c r="HQ67" s="93"/>
      <c r="HR67" s="93"/>
      <c r="HS67" s="93"/>
      <c r="HT67" s="93"/>
      <c r="HU67" s="93"/>
      <c r="HV67" s="93"/>
      <c r="HW67" s="93"/>
      <c r="HX67" s="93"/>
      <c r="HY67" s="93"/>
      <c r="HZ67" s="93"/>
      <c r="IA67" s="93"/>
      <c r="IB67" s="93"/>
      <c r="IC67" s="93"/>
      <c r="ID67" s="93"/>
      <c r="IE67" s="93"/>
      <c r="IF67" s="93"/>
      <c r="IG67" s="93"/>
      <c r="IH67" s="93"/>
      <c r="II67" s="93"/>
      <c r="IJ67" s="93"/>
      <c r="IK67" s="93"/>
      <c r="IL67" s="93"/>
      <c r="IM67" s="93"/>
      <c r="IN67" s="93"/>
      <c r="IO67" s="94"/>
      <c r="IP67" s="94"/>
      <c r="IQ67" s="94"/>
      <c r="IR67" s="94"/>
      <c r="IS67" s="94"/>
      <c r="IT67" s="94"/>
      <c r="IU67" s="94"/>
      <c r="IV67" s="94"/>
      <c r="IW67" s="94"/>
      <c r="IX67" s="94"/>
      <c r="IY67" s="94"/>
    </row>
    <row r="68" spans="2:28" ht="22.5">
      <c r="B68" s="19" t="s">
        <v>157</v>
      </c>
      <c r="C68" s="19" t="s">
        <v>130</v>
      </c>
      <c r="D68" s="85" t="s">
        <v>129</v>
      </c>
      <c r="E68" s="103"/>
      <c r="F68" s="21" t="s">
        <v>24</v>
      </c>
      <c r="G68" s="195">
        <v>38.4</v>
      </c>
      <c r="H68" s="23">
        <v>268.8</v>
      </c>
      <c r="I68" s="195">
        <v>51.93</v>
      </c>
      <c r="J68" s="23">
        <v>311.58</v>
      </c>
      <c r="K68" s="195">
        <v>51.93</v>
      </c>
      <c r="L68" s="23">
        <v>778.95</v>
      </c>
      <c r="M68" s="194">
        <v>13.35</v>
      </c>
      <c r="N68" s="23">
        <v>53.4</v>
      </c>
      <c r="O68" s="23">
        <v>1412.73</v>
      </c>
      <c r="P68" s="24">
        <f>COMPOSIÇÃO!G541</f>
        <v>18.85</v>
      </c>
      <c r="Q68" s="24">
        <f>COMPOSIÇÃO!G538</f>
        <v>7.4</v>
      </c>
      <c r="R68" s="22">
        <f aca="true" t="shared" si="67" ref="R68:R71">P68+Q68</f>
        <v>26.25</v>
      </c>
      <c r="S68" s="22">
        <f>R68*G68</f>
        <v>1008</v>
      </c>
      <c r="T68" s="22">
        <f>R68*H68</f>
        <v>7056</v>
      </c>
      <c r="U68" s="22">
        <f>R68*I68</f>
        <v>1363.16</v>
      </c>
      <c r="V68" s="22">
        <f>R68*J68</f>
        <v>8178.98</v>
      </c>
      <c r="W68" s="22">
        <f>R68*K68</f>
        <v>1363.16</v>
      </c>
      <c r="X68" s="22">
        <f>R68*L68</f>
        <v>20447.44</v>
      </c>
      <c r="Y68" s="22">
        <f>R68*M68</f>
        <v>350.44</v>
      </c>
      <c r="Z68" s="22">
        <f>R68*N68</f>
        <v>1401.75</v>
      </c>
      <c r="AA68" s="22">
        <f t="shared" si="66"/>
        <v>37084.16</v>
      </c>
      <c r="AB68" s="28"/>
    </row>
    <row r="69" spans="2:28" ht="14.25">
      <c r="B69" s="19" t="s">
        <v>158</v>
      </c>
      <c r="C69" s="19" t="s">
        <v>582</v>
      </c>
      <c r="D69" s="86" t="s">
        <v>410</v>
      </c>
      <c r="E69" s="47" t="s">
        <v>276</v>
      </c>
      <c r="F69" s="21" t="s">
        <v>21</v>
      </c>
      <c r="G69" s="195">
        <v>1.17</v>
      </c>
      <c r="H69" s="23">
        <v>8.19</v>
      </c>
      <c r="I69" s="195">
        <v>2.34</v>
      </c>
      <c r="J69" s="23">
        <v>14.04</v>
      </c>
      <c r="K69" s="195">
        <v>2.34</v>
      </c>
      <c r="L69" s="23">
        <v>35.1</v>
      </c>
      <c r="M69" s="195">
        <v>1.17</v>
      </c>
      <c r="N69" s="23">
        <v>4.68</v>
      </c>
      <c r="O69" s="23">
        <v>62.01</v>
      </c>
      <c r="P69" s="24">
        <f>COMPOSIÇÃO!G554</f>
        <v>99.89</v>
      </c>
      <c r="Q69" s="24">
        <f>COMPOSIÇÃO!G549</f>
        <v>16.55</v>
      </c>
      <c r="R69" s="22">
        <f t="shared" si="67"/>
        <v>116.44</v>
      </c>
      <c r="S69" s="22">
        <f>R69*G69</f>
        <v>136.23</v>
      </c>
      <c r="T69" s="22">
        <f>R69*H69</f>
        <v>953.64</v>
      </c>
      <c r="U69" s="22">
        <f>R69*I69</f>
        <v>272.47</v>
      </c>
      <c r="V69" s="22">
        <f>R69*J69</f>
        <v>1634.82</v>
      </c>
      <c r="W69" s="22">
        <f>R69*K69</f>
        <v>272.47</v>
      </c>
      <c r="X69" s="22">
        <f>R69*L69</f>
        <v>4087.04</v>
      </c>
      <c r="Y69" s="22">
        <f>R69*M69</f>
        <v>136.23</v>
      </c>
      <c r="Z69" s="22">
        <f>R69*N69</f>
        <v>544.94</v>
      </c>
      <c r="AA69" s="22">
        <f t="shared" si="66"/>
        <v>7220.44</v>
      </c>
      <c r="AB69" s="28"/>
    </row>
    <row r="70" spans="2:28" ht="14.25">
      <c r="B70" s="19" t="s">
        <v>159</v>
      </c>
      <c r="C70" s="64" t="s">
        <v>609</v>
      </c>
      <c r="D70" s="85" t="s">
        <v>610</v>
      </c>
      <c r="E70" s="47"/>
      <c r="F70" s="21" t="s">
        <v>24</v>
      </c>
      <c r="G70" s="195">
        <v>38.4</v>
      </c>
      <c r="H70" s="23">
        <v>268.8</v>
      </c>
      <c r="I70" s="195">
        <v>51.93</v>
      </c>
      <c r="J70" s="23">
        <v>311.58</v>
      </c>
      <c r="K70" s="195">
        <v>51.93</v>
      </c>
      <c r="L70" s="23">
        <v>778.95</v>
      </c>
      <c r="M70" s="194">
        <v>13.35</v>
      </c>
      <c r="N70" s="23">
        <v>53.4</v>
      </c>
      <c r="O70" s="23">
        <v>1412.73</v>
      </c>
      <c r="P70" s="24">
        <f>COMPOSIÇÃO!G561</f>
        <v>168.96</v>
      </c>
      <c r="Q70" s="24"/>
      <c r="R70" s="22">
        <f t="shared" si="67"/>
        <v>168.96</v>
      </c>
      <c r="S70" s="22">
        <f>R70*G70</f>
        <v>6488.06</v>
      </c>
      <c r="T70" s="22">
        <f>R70*H70</f>
        <v>45416.45</v>
      </c>
      <c r="U70" s="22">
        <f>R70*I70</f>
        <v>8774.09</v>
      </c>
      <c r="V70" s="22">
        <f>R70*J70</f>
        <v>52644.56</v>
      </c>
      <c r="W70" s="22">
        <f>R70*K70</f>
        <v>8774.09</v>
      </c>
      <c r="X70" s="22">
        <f>R70*L70</f>
        <v>131611.39</v>
      </c>
      <c r="Y70" s="22">
        <f>R70*M70</f>
        <v>2255.62</v>
      </c>
      <c r="Z70" s="22">
        <f>R70*N70</f>
        <v>9022.46</v>
      </c>
      <c r="AA70" s="22">
        <f t="shared" si="66"/>
        <v>238694.86</v>
      </c>
      <c r="AB70" s="28"/>
    </row>
    <row r="71" spans="2:28" ht="14.25">
      <c r="B71" s="19" t="s">
        <v>160</v>
      </c>
      <c r="C71" s="64" t="s">
        <v>583</v>
      </c>
      <c r="D71" s="86" t="s">
        <v>643</v>
      </c>
      <c r="E71" s="107"/>
      <c r="F71" s="21" t="s">
        <v>21</v>
      </c>
      <c r="G71" s="195">
        <v>7.94</v>
      </c>
      <c r="H71" s="23">
        <v>55.58</v>
      </c>
      <c r="I71" s="195">
        <v>8.2</v>
      </c>
      <c r="J71" s="23">
        <v>49.2</v>
      </c>
      <c r="K71" s="195">
        <v>8.2</v>
      </c>
      <c r="L71" s="23">
        <v>123</v>
      </c>
      <c r="M71" s="195">
        <v>3.42</v>
      </c>
      <c r="N71" s="23">
        <v>13.68</v>
      </c>
      <c r="O71" s="23">
        <v>241.46</v>
      </c>
      <c r="P71" s="24">
        <f>COMPOSIÇÃO!G568</f>
        <v>74.43</v>
      </c>
      <c r="Q71" s="24"/>
      <c r="R71" s="22">
        <f t="shared" si="67"/>
        <v>74.43</v>
      </c>
      <c r="S71" s="22">
        <f aca="true" t="shared" si="68" ref="S71">R71*G71</f>
        <v>590.97</v>
      </c>
      <c r="T71" s="22">
        <f aca="true" t="shared" si="69" ref="T71">R71*H71</f>
        <v>4136.82</v>
      </c>
      <c r="U71" s="22">
        <f aca="true" t="shared" si="70" ref="U71">R71*I71</f>
        <v>610.33</v>
      </c>
      <c r="V71" s="22">
        <f aca="true" t="shared" si="71" ref="V71">R71*J71</f>
        <v>3661.96</v>
      </c>
      <c r="W71" s="22">
        <f aca="true" t="shared" si="72" ref="W71">R71*K71</f>
        <v>610.33</v>
      </c>
      <c r="X71" s="22">
        <f aca="true" t="shared" si="73" ref="X71">R71*L71</f>
        <v>9154.89</v>
      </c>
      <c r="Y71" s="22">
        <f aca="true" t="shared" si="74" ref="Y71">R71*M71</f>
        <v>254.55</v>
      </c>
      <c r="Z71" s="22">
        <f aca="true" t="shared" si="75" ref="Z71">R71*N71</f>
        <v>1018.2</v>
      </c>
      <c r="AA71" s="22">
        <f t="shared" si="66"/>
        <v>17971.87</v>
      </c>
      <c r="AB71" s="28"/>
    </row>
    <row r="72" spans="2:259" s="95" customFormat="1" ht="15">
      <c r="B72" s="88">
        <v>9</v>
      </c>
      <c r="C72" s="88"/>
      <c r="D72" s="89" t="s">
        <v>71</v>
      </c>
      <c r="E72" s="90"/>
      <c r="F72" s="91"/>
      <c r="G72" s="197"/>
      <c r="H72" s="35"/>
      <c r="I72" s="197"/>
      <c r="J72" s="35"/>
      <c r="K72" s="197"/>
      <c r="L72" s="35"/>
      <c r="M72" s="197"/>
      <c r="N72" s="35"/>
      <c r="O72" s="35"/>
      <c r="P72" s="92"/>
      <c r="Q72" s="92"/>
      <c r="R72" s="35"/>
      <c r="S72" s="35"/>
      <c r="T72" s="35"/>
      <c r="U72" s="35"/>
      <c r="V72" s="35"/>
      <c r="W72" s="35"/>
      <c r="X72" s="35"/>
      <c r="Y72" s="35"/>
      <c r="Z72" s="35"/>
      <c r="AA72" s="35">
        <f>SUM(AA73:AA75)</f>
        <v>177292.02</v>
      </c>
      <c r="AB72" s="30">
        <f>AA72/AA$94</f>
        <v>0.0691</v>
      </c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93"/>
      <c r="BS72" s="93"/>
      <c r="BT72" s="93"/>
      <c r="BU72" s="93"/>
      <c r="BV72" s="93"/>
      <c r="BW72" s="93"/>
      <c r="BX72" s="93"/>
      <c r="BY72" s="93"/>
      <c r="BZ72" s="93"/>
      <c r="CA72" s="93"/>
      <c r="CB72" s="93"/>
      <c r="CC72" s="93"/>
      <c r="CD72" s="93"/>
      <c r="CE72" s="93"/>
      <c r="CF72" s="93"/>
      <c r="CG72" s="93"/>
      <c r="CH72" s="93"/>
      <c r="CI72" s="93"/>
      <c r="CJ72" s="93"/>
      <c r="CK72" s="93"/>
      <c r="CL72" s="93"/>
      <c r="CM72" s="93"/>
      <c r="CN72" s="93"/>
      <c r="CO72" s="93"/>
      <c r="CP72" s="93"/>
      <c r="CQ72" s="93"/>
      <c r="CR72" s="93"/>
      <c r="CS72" s="93"/>
      <c r="CT72" s="93"/>
      <c r="CU72" s="93"/>
      <c r="CV72" s="93"/>
      <c r="CW72" s="93"/>
      <c r="CX72" s="93"/>
      <c r="CY72" s="93"/>
      <c r="CZ72" s="93"/>
      <c r="DA72" s="93"/>
      <c r="DB72" s="93"/>
      <c r="DC72" s="93"/>
      <c r="DD72" s="93"/>
      <c r="DE72" s="93"/>
      <c r="DF72" s="93"/>
      <c r="DG72" s="93"/>
      <c r="DH72" s="93"/>
      <c r="DI72" s="93"/>
      <c r="DJ72" s="93"/>
      <c r="DK72" s="93"/>
      <c r="DL72" s="93"/>
      <c r="DM72" s="93"/>
      <c r="DN72" s="93"/>
      <c r="DO72" s="93"/>
      <c r="DP72" s="93"/>
      <c r="DQ72" s="93"/>
      <c r="DR72" s="93"/>
      <c r="DS72" s="93"/>
      <c r="DT72" s="93"/>
      <c r="DU72" s="93"/>
      <c r="DV72" s="93"/>
      <c r="DW72" s="93"/>
      <c r="DX72" s="93"/>
      <c r="DY72" s="93"/>
      <c r="DZ72" s="93"/>
      <c r="EA72" s="93"/>
      <c r="EB72" s="93"/>
      <c r="EC72" s="93"/>
      <c r="ED72" s="93"/>
      <c r="EE72" s="93"/>
      <c r="EF72" s="93"/>
      <c r="EG72" s="93"/>
      <c r="EH72" s="93"/>
      <c r="EI72" s="93"/>
      <c r="EJ72" s="93"/>
      <c r="EK72" s="93"/>
      <c r="EL72" s="93"/>
      <c r="EM72" s="93"/>
      <c r="EN72" s="93"/>
      <c r="EO72" s="93"/>
      <c r="EP72" s="93"/>
      <c r="EQ72" s="93"/>
      <c r="ER72" s="93"/>
      <c r="ES72" s="93"/>
      <c r="ET72" s="93"/>
      <c r="EU72" s="93"/>
      <c r="EV72" s="93"/>
      <c r="EW72" s="93"/>
      <c r="EX72" s="93"/>
      <c r="EY72" s="93"/>
      <c r="EZ72" s="93"/>
      <c r="FA72" s="93"/>
      <c r="FB72" s="93"/>
      <c r="FC72" s="93"/>
      <c r="FD72" s="93"/>
      <c r="FE72" s="93"/>
      <c r="FF72" s="93"/>
      <c r="FG72" s="93"/>
      <c r="FH72" s="93"/>
      <c r="FI72" s="93"/>
      <c r="FJ72" s="93"/>
      <c r="FK72" s="93"/>
      <c r="FL72" s="93"/>
      <c r="FM72" s="93"/>
      <c r="FN72" s="93"/>
      <c r="FO72" s="93"/>
      <c r="FP72" s="93"/>
      <c r="FQ72" s="93"/>
      <c r="FR72" s="93"/>
      <c r="FS72" s="93"/>
      <c r="FT72" s="93"/>
      <c r="FU72" s="93"/>
      <c r="FV72" s="93"/>
      <c r="FW72" s="93"/>
      <c r="FX72" s="93"/>
      <c r="FY72" s="93"/>
      <c r="FZ72" s="93"/>
      <c r="GA72" s="93"/>
      <c r="GB72" s="93"/>
      <c r="GC72" s="93"/>
      <c r="GD72" s="93"/>
      <c r="GE72" s="93"/>
      <c r="GF72" s="93"/>
      <c r="GG72" s="93"/>
      <c r="GH72" s="93"/>
      <c r="GI72" s="93"/>
      <c r="GJ72" s="93"/>
      <c r="GK72" s="93"/>
      <c r="GL72" s="93"/>
      <c r="GM72" s="93"/>
      <c r="GN72" s="93"/>
      <c r="GO72" s="93"/>
      <c r="GP72" s="93"/>
      <c r="GQ72" s="93"/>
      <c r="GR72" s="93"/>
      <c r="GS72" s="93"/>
      <c r="GT72" s="93"/>
      <c r="GU72" s="93"/>
      <c r="GV72" s="93"/>
      <c r="GW72" s="93"/>
      <c r="GX72" s="93"/>
      <c r="GY72" s="93"/>
      <c r="GZ72" s="93"/>
      <c r="HA72" s="93"/>
      <c r="HB72" s="93"/>
      <c r="HC72" s="93"/>
      <c r="HD72" s="93"/>
      <c r="HE72" s="93"/>
      <c r="HF72" s="93"/>
      <c r="HG72" s="93"/>
      <c r="HH72" s="93"/>
      <c r="HI72" s="93"/>
      <c r="HJ72" s="93"/>
      <c r="HK72" s="93"/>
      <c r="HL72" s="93"/>
      <c r="HM72" s="93"/>
      <c r="HN72" s="93"/>
      <c r="HO72" s="93"/>
      <c r="HP72" s="93"/>
      <c r="HQ72" s="93"/>
      <c r="HR72" s="93"/>
      <c r="HS72" s="93"/>
      <c r="HT72" s="93"/>
      <c r="HU72" s="93"/>
      <c r="HV72" s="93"/>
      <c r="HW72" s="93"/>
      <c r="HX72" s="93"/>
      <c r="HY72" s="93"/>
      <c r="HZ72" s="93"/>
      <c r="IA72" s="93"/>
      <c r="IB72" s="93"/>
      <c r="IC72" s="93"/>
      <c r="ID72" s="93"/>
      <c r="IE72" s="93"/>
      <c r="IF72" s="93"/>
      <c r="IG72" s="93"/>
      <c r="IH72" s="93"/>
      <c r="II72" s="93"/>
      <c r="IJ72" s="93"/>
      <c r="IK72" s="93"/>
      <c r="IL72" s="93"/>
      <c r="IM72" s="93"/>
      <c r="IN72" s="93"/>
      <c r="IO72" s="94"/>
      <c r="IP72" s="94"/>
      <c r="IQ72" s="94"/>
      <c r="IR72" s="94"/>
      <c r="IS72" s="94"/>
      <c r="IT72" s="94"/>
      <c r="IU72" s="94"/>
      <c r="IV72" s="94"/>
      <c r="IW72" s="94"/>
      <c r="IX72" s="94"/>
      <c r="IY72" s="94"/>
    </row>
    <row r="73" spans="2:28" ht="14.25">
      <c r="B73" s="19" t="s">
        <v>161</v>
      </c>
      <c r="C73" s="19" t="s">
        <v>585</v>
      </c>
      <c r="D73" s="62" t="s">
        <v>584</v>
      </c>
      <c r="E73" s="47" t="s">
        <v>179</v>
      </c>
      <c r="F73" s="21" t="s">
        <v>92</v>
      </c>
      <c r="G73" s="194">
        <v>0.1875</v>
      </c>
      <c r="H73" s="118">
        <v>1.31</v>
      </c>
      <c r="I73" s="194">
        <v>0.1875</v>
      </c>
      <c r="J73" s="23">
        <v>1.13</v>
      </c>
      <c r="K73" s="194">
        <v>0.1875</v>
      </c>
      <c r="L73" s="23">
        <v>2.81</v>
      </c>
      <c r="M73" s="194">
        <v>0.1875</v>
      </c>
      <c r="N73" s="23">
        <v>0.75</v>
      </c>
      <c r="O73" s="23">
        <v>6</v>
      </c>
      <c r="P73" s="24"/>
      <c r="Q73" s="24">
        <f>COMPOSIÇÃO!G575</f>
        <v>17093.34</v>
      </c>
      <c r="R73" s="22">
        <f aca="true" t="shared" si="76" ref="R73:R75">P73+Q73</f>
        <v>17093.34</v>
      </c>
      <c r="S73" s="22">
        <f>R73*G73</f>
        <v>3205</v>
      </c>
      <c r="T73" s="22">
        <f>R73*H73</f>
        <v>22392.28</v>
      </c>
      <c r="U73" s="22">
        <f>R73*I73</f>
        <v>3205</v>
      </c>
      <c r="V73" s="22">
        <f>R73*J73</f>
        <v>19315.47</v>
      </c>
      <c r="W73" s="22">
        <f>R73*K73</f>
        <v>3205</v>
      </c>
      <c r="X73" s="22">
        <f>R73*L73</f>
        <v>48032.29</v>
      </c>
      <c r="Y73" s="22">
        <f>R73*M73</f>
        <v>3205</v>
      </c>
      <c r="Z73" s="22">
        <f>R73*N73</f>
        <v>12820.01</v>
      </c>
      <c r="AA73" s="22">
        <f aca="true" t="shared" si="77" ref="AA73:AA75">R73*O73</f>
        <v>102560.04</v>
      </c>
      <c r="AB73" s="28"/>
    </row>
    <row r="74" spans="2:28" ht="14.25">
      <c r="B74" s="19" t="s">
        <v>162</v>
      </c>
      <c r="C74" s="19" t="s">
        <v>589</v>
      </c>
      <c r="D74" s="62" t="s">
        <v>587</v>
      </c>
      <c r="E74" s="47"/>
      <c r="F74" s="21" t="s">
        <v>92</v>
      </c>
      <c r="G74" s="194">
        <v>0.1875</v>
      </c>
      <c r="H74" s="118">
        <v>1.31</v>
      </c>
      <c r="I74" s="194">
        <v>0.1875</v>
      </c>
      <c r="J74" s="23">
        <v>1.13</v>
      </c>
      <c r="K74" s="194">
        <v>0.1875</v>
      </c>
      <c r="L74" s="23">
        <v>2.81</v>
      </c>
      <c r="M74" s="194">
        <v>0.1875</v>
      </c>
      <c r="N74" s="23">
        <v>0.75</v>
      </c>
      <c r="O74" s="23">
        <v>6</v>
      </c>
      <c r="P74" s="24"/>
      <c r="Q74" s="24">
        <f>COMPOSIÇÃO!G582</f>
        <v>8630.23</v>
      </c>
      <c r="R74" s="22">
        <f t="shared" si="76"/>
        <v>8630.23</v>
      </c>
      <c r="S74" s="22">
        <f>R74*G74</f>
        <v>1618.17</v>
      </c>
      <c r="T74" s="22">
        <f>R74*H74</f>
        <v>11305.6</v>
      </c>
      <c r="U74" s="22">
        <f>R74*I74</f>
        <v>1618.17</v>
      </c>
      <c r="V74" s="22">
        <f>R74*J74</f>
        <v>9752.16</v>
      </c>
      <c r="W74" s="22">
        <f>R74*K74</f>
        <v>1618.17</v>
      </c>
      <c r="X74" s="22">
        <f>R74*L74</f>
        <v>24250.95</v>
      </c>
      <c r="Y74" s="22">
        <f>R74*M74</f>
        <v>1618.17</v>
      </c>
      <c r="Z74" s="22">
        <f>R74*N74</f>
        <v>6472.67</v>
      </c>
      <c r="AA74" s="22">
        <f t="shared" si="77"/>
        <v>51781.38</v>
      </c>
      <c r="AB74" s="28"/>
    </row>
    <row r="75" spans="2:28" ht="14.25">
      <c r="B75" s="19" t="s">
        <v>163</v>
      </c>
      <c r="C75" s="19" t="s">
        <v>590</v>
      </c>
      <c r="D75" s="62" t="s">
        <v>591</v>
      </c>
      <c r="E75" s="108"/>
      <c r="F75" s="21" t="s">
        <v>92</v>
      </c>
      <c r="G75" s="194">
        <v>0.1875</v>
      </c>
      <c r="H75" s="118">
        <v>1.31</v>
      </c>
      <c r="I75" s="194">
        <v>0.1875</v>
      </c>
      <c r="J75" s="23">
        <v>1.13</v>
      </c>
      <c r="K75" s="194">
        <v>0.1875</v>
      </c>
      <c r="L75" s="23">
        <v>2.81</v>
      </c>
      <c r="M75" s="194">
        <v>0.1875</v>
      </c>
      <c r="N75" s="23">
        <v>0.75</v>
      </c>
      <c r="O75" s="23">
        <v>6</v>
      </c>
      <c r="P75" s="24"/>
      <c r="Q75" s="24">
        <f>COMPOSIÇÃO!G590</f>
        <v>3825.1</v>
      </c>
      <c r="R75" s="22">
        <f t="shared" si="76"/>
        <v>3825.1</v>
      </c>
      <c r="S75" s="22">
        <f>R75*G75</f>
        <v>717.21</v>
      </c>
      <c r="T75" s="22">
        <f>R75*H75</f>
        <v>5010.88</v>
      </c>
      <c r="U75" s="22">
        <f>R75*I75</f>
        <v>717.21</v>
      </c>
      <c r="V75" s="22">
        <f>R75*J75</f>
        <v>4322.36</v>
      </c>
      <c r="W75" s="22">
        <f>R75*K75</f>
        <v>717.21</v>
      </c>
      <c r="X75" s="22">
        <f>R75*L75</f>
        <v>10748.53</v>
      </c>
      <c r="Y75" s="22">
        <f>R75*M75</f>
        <v>717.21</v>
      </c>
      <c r="Z75" s="22">
        <f>R75*N75</f>
        <v>2868.83</v>
      </c>
      <c r="AA75" s="22">
        <f t="shared" si="77"/>
        <v>22950.6</v>
      </c>
      <c r="AB75" s="28"/>
    </row>
    <row r="76" spans="2:259" s="95" customFormat="1" ht="15">
      <c r="B76" s="88">
        <v>10</v>
      </c>
      <c r="C76" s="88"/>
      <c r="D76" s="89" t="s">
        <v>12</v>
      </c>
      <c r="E76" s="90"/>
      <c r="F76" s="91"/>
      <c r="G76" s="197"/>
      <c r="H76" s="35"/>
      <c r="I76" s="197"/>
      <c r="J76" s="35"/>
      <c r="K76" s="197"/>
      <c r="L76" s="35"/>
      <c r="M76" s="197"/>
      <c r="N76" s="35"/>
      <c r="O76" s="35"/>
      <c r="P76" s="92"/>
      <c r="Q76" s="92"/>
      <c r="R76" s="35"/>
      <c r="S76" s="35"/>
      <c r="T76" s="35"/>
      <c r="U76" s="35"/>
      <c r="V76" s="35"/>
      <c r="W76" s="35"/>
      <c r="X76" s="35"/>
      <c r="Y76" s="35"/>
      <c r="Z76" s="35"/>
      <c r="AA76" s="35">
        <f>SUM(AA77:AA83)</f>
        <v>160895.19</v>
      </c>
      <c r="AB76" s="30">
        <f>AA76/AA$94</f>
        <v>0.0627</v>
      </c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3"/>
      <c r="BZ76" s="93"/>
      <c r="CA76" s="93"/>
      <c r="CB76" s="93"/>
      <c r="CC76" s="93"/>
      <c r="CD76" s="93"/>
      <c r="CE76" s="93"/>
      <c r="CF76" s="93"/>
      <c r="CG76" s="93"/>
      <c r="CH76" s="93"/>
      <c r="CI76" s="93"/>
      <c r="CJ76" s="93"/>
      <c r="CK76" s="93"/>
      <c r="CL76" s="93"/>
      <c r="CM76" s="93"/>
      <c r="CN76" s="93"/>
      <c r="CO76" s="93"/>
      <c r="CP76" s="93"/>
      <c r="CQ76" s="93"/>
      <c r="CR76" s="93"/>
      <c r="CS76" s="93"/>
      <c r="CT76" s="93"/>
      <c r="CU76" s="93"/>
      <c r="CV76" s="93"/>
      <c r="CW76" s="93"/>
      <c r="CX76" s="93"/>
      <c r="CY76" s="93"/>
      <c r="CZ76" s="93"/>
      <c r="DA76" s="93"/>
      <c r="DB76" s="93"/>
      <c r="DC76" s="93"/>
      <c r="DD76" s="93"/>
      <c r="DE76" s="93"/>
      <c r="DF76" s="93"/>
      <c r="DG76" s="93"/>
      <c r="DH76" s="93"/>
      <c r="DI76" s="93"/>
      <c r="DJ76" s="93"/>
      <c r="DK76" s="93"/>
      <c r="DL76" s="93"/>
      <c r="DM76" s="93"/>
      <c r="DN76" s="93"/>
      <c r="DO76" s="93"/>
      <c r="DP76" s="93"/>
      <c r="DQ76" s="93"/>
      <c r="DR76" s="93"/>
      <c r="DS76" s="93"/>
      <c r="DT76" s="93"/>
      <c r="DU76" s="93"/>
      <c r="DV76" s="93"/>
      <c r="DW76" s="93"/>
      <c r="DX76" s="93"/>
      <c r="DY76" s="93"/>
      <c r="DZ76" s="93"/>
      <c r="EA76" s="93"/>
      <c r="EB76" s="93"/>
      <c r="EC76" s="93"/>
      <c r="ED76" s="93"/>
      <c r="EE76" s="93"/>
      <c r="EF76" s="93"/>
      <c r="EG76" s="93"/>
      <c r="EH76" s="93"/>
      <c r="EI76" s="93"/>
      <c r="EJ76" s="93"/>
      <c r="EK76" s="93"/>
      <c r="EL76" s="93"/>
      <c r="EM76" s="93"/>
      <c r="EN76" s="93"/>
      <c r="EO76" s="93"/>
      <c r="EP76" s="93"/>
      <c r="EQ76" s="93"/>
      <c r="ER76" s="93"/>
      <c r="ES76" s="93"/>
      <c r="ET76" s="93"/>
      <c r="EU76" s="93"/>
      <c r="EV76" s="93"/>
      <c r="EW76" s="93"/>
      <c r="EX76" s="93"/>
      <c r="EY76" s="93"/>
      <c r="EZ76" s="93"/>
      <c r="FA76" s="93"/>
      <c r="FB76" s="93"/>
      <c r="FC76" s="93"/>
      <c r="FD76" s="93"/>
      <c r="FE76" s="93"/>
      <c r="FF76" s="93"/>
      <c r="FG76" s="93"/>
      <c r="FH76" s="93"/>
      <c r="FI76" s="93"/>
      <c r="FJ76" s="93"/>
      <c r="FK76" s="93"/>
      <c r="FL76" s="93"/>
      <c r="FM76" s="93"/>
      <c r="FN76" s="93"/>
      <c r="FO76" s="93"/>
      <c r="FP76" s="93"/>
      <c r="FQ76" s="93"/>
      <c r="FR76" s="93"/>
      <c r="FS76" s="93"/>
      <c r="FT76" s="93"/>
      <c r="FU76" s="93"/>
      <c r="FV76" s="93"/>
      <c r="FW76" s="93"/>
      <c r="FX76" s="93"/>
      <c r="FY76" s="93"/>
      <c r="FZ76" s="93"/>
      <c r="GA76" s="93"/>
      <c r="GB76" s="93"/>
      <c r="GC76" s="93"/>
      <c r="GD76" s="93"/>
      <c r="GE76" s="93"/>
      <c r="GF76" s="93"/>
      <c r="GG76" s="93"/>
      <c r="GH76" s="93"/>
      <c r="GI76" s="93"/>
      <c r="GJ76" s="93"/>
      <c r="GK76" s="93"/>
      <c r="GL76" s="93"/>
      <c r="GM76" s="93"/>
      <c r="GN76" s="93"/>
      <c r="GO76" s="93"/>
      <c r="GP76" s="93"/>
      <c r="GQ76" s="93"/>
      <c r="GR76" s="93"/>
      <c r="GS76" s="93"/>
      <c r="GT76" s="93"/>
      <c r="GU76" s="93"/>
      <c r="GV76" s="93"/>
      <c r="GW76" s="93"/>
      <c r="GX76" s="93"/>
      <c r="GY76" s="93"/>
      <c r="GZ76" s="93"/>
      <c r="HA76" s="93"/>
      <c r="HB76" s="93"/>
      <c r="HC76" s="93"/>
      <c r="HD76" s="93"/>
      <c r="HE76" s="93"/>
      <c r="HF76" s="93"/>
      <c r="HG76" s="93"/>
      <c r="HH76" s="93"/>
      <c r="HI76" s="93"/>
      <c r="HJ76" s="93"/>
      <c r="HK76" s="93"/>
      <c r="HL76" s="93"/>
      <c r="HM76" s="93"/>
      <c r="HN76" s="93"/>
      <c r="HO76" s="93"/>
      <c r="HP76" s="93"/>
      <c r="HQ76" s="93"/>
      <c r="HR76" s="93"/>
      <c r="HS76" s="93"/>
      <c r="HT76" s="93"/>
      <c r="HU76" s="93"/>
      <c r="HV76" s="93"/>
      <c r="HW76" s="93"/>
      <c r="HX76" s="93"/>
      <c r="HY76" s="93"/>
      <c r="HZ76" s="93"/>
      <c r="IA76" s="93"/>
      <c r="IB76" s="93"/>
      <c r="IC76" s="93"/>
      <c r="ID76" s="93"/>
      <c r="IE76" s="93"/>
      <c r="IF76" s="93"/>
      <c r="IG76" s="93"/>
      <c r="IH76" s="93"/>
      <c r="II76" s="93"/>
      <c r="IJ76" s="93"/>
      <c r="IK76" s="93"/>
      <c r="IL76" s="93"/>
      <c r="IM76" s="93"/>
      <c r="IN76" s="93"/>
      <c r="IO76" s="94"/>
      <c r="IP76" s="94"/>
      <c r="IQ76" s="94"/>
      <c r="IR76" s="94"/>
      <c r="IS76" s="94"/>
      <c r="IT76" s="94"/>
      <c r="IU76" s="94"/>
      <c r="IV76" s="94"/>
      <c r="IW76" s="94"/>
      <c r="IX76" s="94"/>
      <c r="IY76" s="94"/>
    </row>
    <row r="77" spans="2:28" ht="16.5">
      <c r="B77" s="19" t="s">
        <v>164</v>
      </c>
      <c r="C77" s="19" t="s">
        <v>132</v>
      </c>
      <c r="D77" s="63" t="s">
        <v>131</v>
      </c>
      <c r="E77" s="47" t="s">
        <v>67</v>
      </c>
      <c r="F77" s="21" t="s">
        <v>24</v>
      </c>
      <c r="G77" s="195">
        <v>49.724</v>
      </c>
      <c r="H77" s="23">
        <v>348.07</v>
      </c>
      <c r="I77" s="195">
        <v>77.3192</v>
      </c>
      <c r="J77" s="23">
        <v>463.92</v>
      </c>
      <c r="K77" s="195">
        <v>81.5104</v>
      </c>
      <c r="L77" s="23">
        <v>1222.66</v>
      </c>
      <c r="M77" s="195">
        <v>34.0609</v>
      </c>
      <c r="N77" s="23">
        <v>136.24</v>
      </c>
      <c r="O77" s="23">
        <v>2170.89</v>
      </c>
      <c r="P77" s="87">
        <f>COMPOSIÇÃO!G602</f>
        <v>2.32</v>
      </c>
      <c r="Q77" s="24">
        <f>COMPOSIÇÃO!G598</f>
        <v>9.25</v>
      </c>
      <c r="R77" s="22">
        <f aca="true" t="shared" si="78" ref="R77:R83">P77+Q77</f>
        <v>11.57</v>
      </c>
      <c r="S77" s="22">
        <f aca="true" t="shared" si="79" ref="S77">R77*G77</f>
        <v>575.31</v>
      </c>
      <c r="T77" s="22">
        <f aca="true" t="shared" si="80" ref="T77">R77*H77</f>
        <v>4027.17</v>
      </c>
      <c r="U77" s="22">
        <f aca="true" t="shared" si="81" ref="U77">R77*I77</f>
        <v>894.58</v>
      </c>
      <c r="V77" s="22">
        <f aca="true" t="shared" si="82" ref="V77">R77*J77</f>
        <v>5367.55</v>
      </c>
      <c r="W77" s="22">
        <f aca="true" t="shared" si="83" ref="W77">R77*K77</f>
        <v>943.08</v>
      </c>
      <c r="X77" s="22">
        <f aca="true" t="shared" si="84" ref="X77">R77*L77</f>
        <v>14146.18</v>
      </c>
      <c r="Y77" s="22">
        <f aca="true" t="shared" si="85" ref="Y77">R77*M77</f>
        <v>394.08</v>
      </c>
      <c r="Z77" s="22">
        <f aca="true" t="shared" si="86" ref="Z77">R77*N77</f>
        <v>1576.3</v>
      </c>
      <c r="AA77" s="22">
        <f aca="true" t="shared" si="87" ref="AA77:AA83">R77*O77</f>
        <v>25117.2</v>
      </c>
      <c r="AB77" s="28"/>
    </row>
    <row r="78" spans="2:28" ht="14.25">
      <c r="B78" s="19" t="s">
        <v>165</v>
      </c>
      <c r="C78" s="64" t="s">
        <v>134</v>
      </c>
      <c r="D78" s="62" t="s">
        <v>133</v>
      </c>
      <c r="E78" s="20" t="s">
        <v>277</v>
      </c>
      <c r="F78" s="21" t="s">
        <v>24</v>
      </c>
      <c r="G78" s="195">
        <v>25.1449</v>
      </c>
      <c r="H78" s="23">
        <v>176.01</v>
      </c>
      <c r="I78" s="195">
        <v>27.7541</v>
      </c>
      <c r="J78" s="23">
        <v>166.52</v>
      </c>
      <c r="K78" s="195">
        <v>27.7541</v>
      </c>
      <c r="L78" s="23">
        <v>416.31</v>
      </c>
      <c r="M78" s="195">
        <v>9.0024</v>
      </c>
      <c r="N78" s="23">
        <v>36.01</v>
      </c>
      <c r="O78" s="23">
        <v>794.85</v>
      </c>
      <c r="P78" s="87">
        <f>COMPOSIÇÃO!G613</f>
        <v>7.93</v>
      </c>
      <c r="Q78" s="24">
        <f>COMPOSIÇÃO!G610</f>
        <v>5.55</v>
      </c>
      <c r="R78" s="22">
        <f t="shared" si="78"/>
        <v>13.48</v>
      </c>
      <c r="S78" s="22">
        <f t="shared" si="58"/>
        <v>338.95</v>
      </c>
      <c r="T78" s="22">
        <f t="shared" si="59"/>
        <v>2372.61</v>
      </c>
      <c r="U78" s="22">
        <f t="shared" si="60"/>
        <v>374.13</v>
      </c>
      <c r="V78" s="22">
        <f t="shared" si="61"/>
        <v>2244.69</v>
      </c>
      <c r="W78" s="22">
        <f t="shared" si="62"/>
        <v>374.13</v>
      </c>
      <c r="X78" s="22">
        <f t="shared" si="63"/>
        <v>5611.86</v>
      </c>
      <c r="Y78" s="22">
        <f t="shared" si="64"/>
        <v>121.35</v>
      </c>
      <c r="Z78" s="22">
        <f t="shared" si="65"/>
        <v>485.41</v>
      </c>
      <c r="AA78" s="22">
        <f t="shared" si="87"/>
        <v>10714.58</v>
      </c>
      <c r="AB78" s="28"/>
    </row>
    <row r="79" spans="2:28" ht="14.25">
      <c r="B79" s="19" t="s">
        <v>166</v>
      </c>
      <c r="C79" s="64" t="s">
        <v>603</v>
      </c>
      <c r="D79" s="62" t="s">
        <v>604</v>
      </c>
      <c r="E79" s="47" t="s">
        <v>38</v>
      </c>
      <c r="F79" s="21" t="s">
        <v>24</v>
      </c>
      <c r="G79" s="195">
        <v>19.6912</v>
      </c>
      <c r="H79" s="23">
        <v>137.84</v>
      </c>
      <c r="I79" s="195">
        <v>20.2864</v>
      </c>
      <c r="J79" s="23">
        <v>121.72</v>
      </c>
      <c r="K79" s="195">
        <v>20.2864</v>
      </c>
      <c r="L79" s="23">
        <v>304.3</v>
      </c>
      <c r="M79" s="195">
        <v>7.0785</v>
      </c>
      <c r="N79" s="23">
        <v>28.31</v>
      </c>
      <c r="O79" s="23">
        <v>592.17</v>
      </c>
      <c r="P79" s="24">
        <f>COMPOSIÇÃO!G624</f>
        <v>23.8</v>
      </c>
      <c r="Q79" s="24">
        <f>COMPOSIÇÃO!G621</f>
        <v>27.1</v>
      </c>
      <c r="R79" s="22">
        <f t="shared" si="78"/>
        <v>50.9</v>
      </c>
      <c r="S79" s="22">
        <f t="shared" si="58"/>
        <v>1002.28</v>
      </c>
      <c r="T79" s="22">
        <f t="shared" si="59"/>
        <v>7016.06</v>
      </c>
      <c r="U79" s="22">
        <f t="shared" si="60"/>
        <v>1032.58</v>
      </c>
      <c r="V79" s="22">
        <f t="shared" si="61"/>
        <v>6195.55</v>
      </c>
      <c r="W79" s="22">
        <f t="shared" si="62"/>
        <v>1032.58</v>
      </c>
      <c r="X79" s="22">
        <f t="shared" si="63"/>
        <v>15488.87</v>
      </c>
      <c r="Y79" s="22">
        <f t="shared" si="64"/>
        <v>360.3</v>
      </c>
      <c r="Z79" s="22">
        <f t="shared" si="65"/>
        <v>1440.98</v>
      </c>
      <c r="AA79" s="22">
        <f t="shared" si="87"/>
        <v>30141.45</v>
      </c>
      <c r="AB79" s="28"/>
    </row>
    <row r="80" spans="2:28" ht="14.25">
      <c r="B80" s="19" t="s">
        <v>167</v>
      </c>
      <c r="C80" s="19" t="s">
        <v>606</v>
      </c>
      <c r="D80" s="63" t="s">
        <v>14</v>
      </c>
      <c r="E80" s="47" t="s">
        <v>39</v>
      </c>
      <c r="F80" s="21" t="s">
        <v>24</v>
      </c>
      <c r="G80" s="195">
        <v>30.0328</v>
      </c>
      <c r="H80" s="23">
        <v>210.23</v>
      </c>
      <c r="I80" s="195">
        <v>57.0328</v>
      </c>
      <c r="J80" s="23">
        <v>342.2</v>
      </c>
      <c r="K80" s="195">
        <v>61.224</v>
      </c>
      <c r="L80" s="23">
        <v>918.36</v>
      </c>
      <c r="M80" s="195">
        <v>26.9824</v>
      </c>
      <c r="N80" s="23">
        <v>107.93</v>
      </c>
      <c r="O80" s="23">
        <v>1578.72</v>
      </c>
      <c r="P80" s="24">
        <f>COMPOSIÇÃO!G635</f>
        <v>20.87</v>
      </c>
      <c r="Q80" s="24">
        <f>COMPOSIÇÃO!G632</f>
        <v>15.58</v>
      </c>
      <c r="R80" s="22">
        <f t="shared" si="78"/>
        <v>36.45</v>
      </c>
      <c r="S80" s="22">
        <f t="shared" si="58"/>
        <v>1094.7</v>
      </c>
      <c r="T80" s="22">
        <f t="shared" si="59"/>
        <v>7662.88</v>
      </c>
      <c r="U80" s="22">
        <f t="shared" si="60"/>
        <v>2078.85</v>
      </c>
      <c r="V80" s="22">
        <f t="shared" si="61"/>
        <v>12473.19</v>
      </c>
      <c r="W80" s="22">
        <f t="shared" si="62"/>
        <v>2231.61</v>
      </c>
      <c r="X80" s="22">
        <f t="shared" si="63"/>
        <v>33474.22</v>
      </c>
      <c r="Y80" s="22">
        <f t="shared" si="64"/>
        <v>983.51</v>
      </c>
      <c r="Z80" s="22">
        <f t="shared" si="65"/>
        <v>3934.05</v>
      </c>
      <c r="AA80" s="22">
        <f t="shared" si="87"/>
        <v>57544.34</v>
      </c>
      <c r="AB80" s="28"/>
    </row>
    <row r="81" spans="2:28" ht="14.25">
      <c r="B81" s="19" t="s">
        <v>168</v>
      </c>
      <c r="C81" s="64" t="s">
        <v>612</v>
      </c>
      <c r="D81" s="62" t="s">
        <v>13</v>
      </c>
      <c r="E81" s="47" t="s">
        <v>40</v>
      </c>
      <c r="F81" s="21" t="s">
        <v>24</v>
      </c>
      <c r="G81" s="195">
        <v>38.4</v>
      </c>
      <c r="H81" s="23">
        <v>268.8</v>
      </c>
      <c r="I81" s="195">
        <v>51.93</v>
      </c>
      <c r="J81" s="23">
        <v>311.58</v>
      </c>
      <c r="K81" s="195">
        <v>51.93</v>
      </c>
      <c r="L81" s="23">
        <v>778.95</v>
      </c>
      <c r="M81" s="194">
        <v>13.35</v>
      </c>
      <c r="N81" s="23">
        <v>53.4</v>
      </c>
      <c r="O81" s="23">
        <v>1412.73</v>
      </c>
      <c r="P81" s="24"/>
      <c r="Q81" s="24">
        <f>COMPOSIÇÃO!G642</f>
        <v>6.23</v>
      </c>
      <c r="R81" s="22">
        <f t="shared" si="78"/>
        <v>6.23</v>
      </c>
      <c r="S81" s="22">
        <f t="shared" si="58"/>
        <v>239.23</v>
      </c>
      <c r="T81" s="22">
        <f t="shared" si="59"/>
        <v>1674.62</v>
      </c>
      <c r="U81" s="22">
        <f t="shared" si="60"/>
        <v>323.52</v>
      </c>
      <c r="V81" s="22">
        <f t="shared" si="61"/>
        <v>1941.14</v>
      </c>
      <c r="W81" s="22">
        <f t="shared" si="62"/>
        <v>323.52</v>
      </c>
      <c r="X81" s="22">
        <f t="shared" si="63"/>
        <v>4852.86</v>
      </c>
      <c r="Y81" s="22">
        <f t="shared" si="64"/>
        <v>83.17</v>
      </c>
      <c r="Z81" s="22">
        <f t="shared" si="65"/>
        <v>332.68</v>
      </c>
      <c r="AA81" s="22">
        <f t="shared" si="87"/>
        <v>8801.31</v>
      </c>
      <c r="AB81" s="28"/>
    </row>
    <row r="82" spans="2:28" ht="14.25">
      <c r="B82" s="19" t="s">
        <v>169</v>
      </c>
      <c r="C82" s="64" t="s">
        <v>135</v>
      </c>
      <c r="D82" s="62" t="s">
        <v>136</v>
      </c>
      <c r="E82" s="47" t="s">
        <v>40</v>
      </c>
      <c r="F82" s="21" t="s">
        <v>24</v>
      </c>
      <c r="G82" s="195">
        <v>38.4</v>
      </c>
      <c r="H82" s="23">
        <v>268.8</v>
      </c>
      <c r="I82" s="195">
        <v>51.93</v>
      </c>
      <c r="J82" s="23">
        <v>311.58</v>
      </c>
      <c r="K82" s="195">
        <v>51.93</v>
      </c>
      <c r="L82" s="23">
        <v>778.95</v>
      </c>
      <c r="M82" s="194">
        <v>13.35</v>
      </c>
      <c r="N82" s="23">
        <v>53.4</v>
      </c>
      <c r="O82" s="23">
        <v>1412.73</v>
      </c>
      <c r="P82" s="24">
        <f>COMPOSIÇÃO!G653</f>
        <v>7.93</v>
      </c>
      <c r="Q82" s="24">
        <f>COMPOSIÇÃO!G650</f>
        <v>7.24</v>
      </c>
      <c r="R82" s="22">
        <f t="shared" si="78"/>
        <v>15.17</v>
      </c>
      <c r="S82" s="22">
        <f t="shared" si="58"/>
        <v>582.53</v>
      </c>
      <c r="T82" s="22">
        <f t="shared" si="59"/>
        <v>4077.7</v>
      </c>
      <c r="U82" s="22">
        <f t="shared" si="60"/>
        <v>787.78</v>
      </c>
      <c r="V82" s="22">
        <f t="shared" si="61"/>
        <v>4726.67</v>
      </c>
      <c r="W82" s="22">
        <f t="shared" si="62"/>
        <v>787.78</v>
      </c>
      <c r="X82" s="22">
        <f t="shared" si="63"/>
        <v>11816.67</v>
      </c>
      <c r="Y82" s="22">
        <f t="shared" si="64"/>
        <v>202.52</v>
      </c>
      <c r="Z82" s="22">
        <f t="shared" si="65"/>
        <v>810.08</v>
      </c>
      <c r="AA82" s="22">
        <f t="shared" si="87"/>
        <v>21431.11</v>
      </c>
      <c r="AB82" s="28"/>
    </row>
    <row r="83" spans="2:28" ht="14.25">
      <c r="B83" s="19" t="s">
        <v>265</v>
      </c>
      <c r="C83" s="19" t="s">
        <v>615</v>
      </c>
      <c r="D83" s="63" t="s">
        <v>616</v>
      </c>
      <c r="E83" s="48" t="s">
        <v>343</v>
      </c>
      <c r="F83" s="21" t="s">
        <v>24</v>
      </c>
      <c r="G83" s="195">
        <v>8.9663</v>
      </c>
      <c r="H83" s="23">
        <v>62.76</v>
      </c>
      <c r="I83" s="195">
        <v>14.5563</v>
      </c>
      <c r="J83" s="23">
        <v>87.34</v>
      </c>
      <c r="K83" s="195">
        <v>14.5563</v>
      </c>
      <c r="L83" s="23">
        <v>218.34</v>
      </c>
      <c r="M83" s="195">
        <v>0.1563</v>
      </c>
      <c r="N83" s="23">
        <v>0.63</v>
      </c>
      <c r="O83" s="23">
        <v>369.07</v>
      </c>
      <c r="P83" s="24">
        <f>COMPOSIÇÃO!G666</f>
        <v>3.54</v>
      </c>
      <c r="Q83" s="24">
        <f>COMPOSIÇÃO!G661</f>
        <v>15.82</v>
      </c>
      <c r="R83" s="22">
        <f t="shared" si="78"/>
        <v>19.36</v>
      </c>
      <c r="S83" s="22">
        <f t="shared" si="58"/>
        <v>173.59</v>
      </c>
      <c r="T83" s="22">
        <f t="shared" si="59"/>
        <v>1215.03</v>
      </c>
      <c r="U83" s="22">
        <f t="shared" si="60"/>
        <v>281.81</v>
      </c>
      <c r="V83" s="22">
        <f t="shared" si="61"/>
        <v>1690.9</v>
      </c>
      <c r="W83" s="22">
        <f t="shared" si="62"/>
        <v>281.81</v>
      </c>
      <c r="X83" s="22">
        <f t="shared" si="63"/>
        <v>4227.06</v>
      </c>
      <c r="Y83" s="22">
        <f t="shared" si="64"/>
        <v>3.03</v>
      </c>
      <c r="Z83" s="22">
        <f t="shared" si="65"/>
        <v>12.2</v>
      </c>
      <c r="AA83" s="22">
        <f t="shared" si="87"/>
        <v>7145.2</v>
      </c>
      <c r="AB83" s="28"/>
    </row>
    <row r="84" spans="2:259" s="95" customFormat="1" ht="15">
      <c r="B84" s="88">
        <v>11</v>
      </c>
      <c r="C84" s="88"/>
      <c r="D84" s="89" t="s">
        <v>15</v>
      </c>
      <c r="E84" s="90"/>
      <c r="F84" s="91"/>
      <c r="G84" s="197"/>
      <c r="H84" s="35"/>
      <c r="I84" s="197"/>
      <c r="J84" s="35"/>
      <c r="K84" s="197"/>
      <c r="L84" s="35"/>
      <c r="M84" s="197"/>
      <c r="N84" s="35"/>
      <c r="O84" s="35"/>
      <c r="P84" s="92"/>
      <c r="Q84" s="92"/>
      <c r="R84" s="35"/>
      <c r="S84" s="35"/>
      <c r="T84" s="35"/>
      <c r="U84" s="35"/>
      <c r="V84" s="35"/>
      <c r="W84" s="35"/>
      <c r="X84" s="35"/>
      <c r="Y84" s="35"/>
      <c r="Z84" s="35"/>
      <c r="AA84" s="35">
        <f>SUM(AA85:AA93)</f>
        <v>268963.25</v>
      </c>
      <c r="AB84" s="30">
        <f>AA84/AA$94</f>
        <v>0.1048</v>
      </c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  <c r="BM84" s="93"/>
      <c r="BN84" s="93"/>
      <c r="BO84" s="93"/>
      <c r="BP84" s="93"/>
      <c r="BQ84" s="93"/>
      <c r="BR84" s="93"/>
      <c r="BS84" s="93"/>
      <c r="BT84" s="93"/>
      <c r="BU84" s="93"/>
      <c r="BV84" s="93"/>
      <c r="BW84" s="93"/>
      <c r="BX84" s="93"/>
      <c r="BY84" s="93"/>
      <c r="BZ84" s="93"/>
      <c r="CA84" s="93"/>
      <c r="CB84" s="93"/>
      <c r="CC84" s="93"/>
      <c r="CD84" s="93"/>
      <c r="CE84" s="93"/>
      <c r="CF84" s="93"/>
      <c r="CG84" s="93"/>
      <c r="CH84" s="93"/>
      <c r="CI84" s="93"/>
      <c r="CJ84" s="93"/>
      <c r="CK84" s="93"/>
      <c r="CL84" s="93"/>
      <c r="CM84" s="93"/>
      <c r="CN84" s="93"/>
      <c r="CO84" s="93"/>
      <c r="CP84" s="93"/>
      <c r="CQ84" s="93"/>
      <c r="CR84" s="93"/>
      <c r="CS84" s="93"/>
      <c r="CT84" s="93"/>
      <c r="CU84" s="93"/>
      <c r="CV84" s="93"/>
      <c r="CW84" s="93"/>
      <c r="CX84" s="93"/>
      <c r="CY84" s="93"/>
      <c r="CZ84" s="93"/>
      <c r="DA84" s="93"/>
      <c r="DB84" s="93"/>
      <c r="DC84" s="93"/>
      <c r="DD84" s="93"/>
      <c r="DE84" s="93"/>
      <c r="DF84" s="93"/>
      <c r="DG84" s="93"/>
      <c r="DH84" s="93"/>
      <c r="DI84" s="93"/>
      <c r="DJ84" s="93"/>
      <c r="DK84" s="93"/>
      <c r="DL84" s="93"/>
      <c r="DM84" s="93"/>
      <c r="DN84" s="93"/>
      <c r="DO84" s="93"/>
      <c r="DP84" s="93"/>
      <c r="DQ84" s="93"/>
      <c r="DR84" s="93"/>
      <c r="DS84" s="93"/>
      <c r="DT84" s="93"/>
      <c r="DU84" s="93"/>
      <c r="DV84" s="93"/>
      <c r="DW84" s="93"/>
      <c r="DX84" s="93"/>
      <c r="DY84" s="93"/>
      <c r="DZ84" s="93"/>
      <c r="EA84" s="93"/>
      <c r="EB84" s="93"/>
      <c r="EC84" s="93"/>
      <c r="ED84" s="93"/>
      <c r="EE84" s="93"/>
      <c r="EF84" s="93"/>
      <c r="EG84" s="93"/>
      <c r="EH84" s="93"/>
      <c r="EI84" s="93"/>
      <c r="EJ84" s="93"/>
      <c r="EK84" s="93"/>
      <c r="EL84" s="93"/>
      <c r="EM84" s="93"/>
      <c r="EN84" s="93"/>
      <c r="EO84" s="93"/>
      <c r="EP84" s="93"/>
      <c r="EQ84" s="93"/>
      <c r="ER84" s="93"/>
      <c r="ES84" s="93"/>
      <c r="ET84" s="93"/>
      <c r="EU84" s="93"/>
      <c r="EV84" s="93"/>
      <c r="EW84" s="93"/>
      <c r="EX84" s="93"/>
      <c r="EY84" s="93"/>
      <c r="EZ84" s="93"/>
      <c r="FA84" s="93"/>
      <c r="FB84" s="93"/>
      <c r="FC84" s="93"/>
      <c r="FD84" s="93"/>
      <c r="FE84" s="93"/>
      <c r="FF84" s="93"/>
      <c r="FG84" s="93"/>
      <c r="FH84" s="93"/>
      <c r="FI84" s="93"/>
      <c r="FJ84" s="93"/>
      <c r="FK84" s="93"/>
      <c r="FL84" s="93"/>
      <c r="FM84" s="93"/>
      <c r="FN84" s="93"/>
      <c r="FO84" s="93"/>
      <c r="FP84" s="93"/>
      <c r="FQ84" s="93"/>
      <c r="FR84" s="93"/>
      <c r="FS84" s="93"/>
      <c r="FT84" s="93"/>
      <c r="FU84" s="93"/>
      <c r="FV84" s="93"/>
      <c r="FW84" s="93"/>
      <c r="FX84" s="93"/>
      <c r="FY84" s="93"/>
      <c r="FZ84" s="93"/>
      <c r="GA84" s="93"/>
      <c r="GB84" s="93"/>
      <c r="GC84" s="93"/>
      <c r="GD84" s="93"/>
      <c r="GE84" s="93"/>
      <c r="GF84" s="93"/>
      <c r="GG84" s="93"/>
      <c r="GH84" s="93"/>
      <c r="GI84" s="93"/>
      <c r="GJ84" s="93"/>
      <c r="GK84" s="93"/>
      <c r="GL84" s="93"/>
      <c r="GM84" s="93"/>
      <c r="GN84" s="93"/>
      <c r="GO84" s="93"/>
      <c r="GP84" s="93"/>
      <c r="GQ84" s="93"/>
      <c r="GR84" s="93"/>
      <c r="GS84" s="93"/>
      <c r="GT84" s="93"/>
      <c r="GU84" s="93"/>
      <c r="GV84" s="93"/>
      <c r="GW84" s="93"/>
      <c r="GX84" s="93"/>
      <c r="GY84" s="93"/>
      <c r="GZ84" s="93"/>
      <c r="HA84" s="93"/>
      <c r="HB84" s="93"/>
      <c r="HC84" s="93"/>
      <c r="HD84" s="93"/>
      <c r="HE84" s="93"/>
      <c r="HF84" s="93"/>
      <c r="HG84" s="93"/>
      <c r="HH84" s="93"/>
      <c r="HI84" s="93"/>
      <c r="HJ84" s="93"/>
      <c r="HK84" s="93"/>
      <c r="HL84" s="93"/>
      <c r="HM84" s="93"/>
      <c r="HN84" s="93"/>
      <c r="HO84" s="93"/>
      <c r="HP84" s="93"/>
      <c r="HQ84" s="93"/>
      <c r="HR84" s="93"/>
      <c r="HS84" s="93"/>
      <c r="HT84" s="93"/>
      <c r="HU84" s="93"/>
      <c r="HV84" s="93"/>
      <c r="HW84" s="93"/>
      <c r="HX84" s="93"/>
      <c r="HY84" s="93"/>
      <c r="HZ84" s="93"/>
      <c r="IA84" s="93"/>
      <c r="IB84" s="93"/>
      <c r="IC84" s="93"/>
      <c r="ID84" s="93"/>
      <c r="IE84" s="93"/>
      <c r="IF84" s="93"/>
      <c r="IG84" s="93"/>
      <c r="IH84" s="93"/>
      <c r="II84" s="93"/>
      <c r="IJ84" s="93"/>
      <c r="IK84" s="93"/>
      <c r="IL84" s="93"/>
      <c r="IM84" s="93"/>
      <c r="IN84" s="93"/>
      <c r="IO84" s="94"/>
      <c r="IP84" s="94"/>
      <c r="IQ84" s="94"/>
      <c r="IR84" s="94"/>
      <c r="IS84" s="94"/>
      <c r="IT84" s="94"/>
      <c r="IU84" s="94"/>
      <c r="IV84" s="94"/>
      <c r="IW84" s="94"/>
      <c r="IX84" s="94"/>
      <c r="IY84" s="94"/>
    </row>
    <row r="85" spans="2:28" ht="14.25">
      <c r="B85" s="19" t="s">
        <v>170</v>
      </c>
      <c r="C85" s="19" t="s">
        <v>644</v>
      </c>
      <c r="D85" s="62" t="s">
        <v>408</v>
      </c>
      <c r="E85" s="47" t="s">
        <v>237</v>
      </c>
      <c r="F85" s="21" t="s">
        <v>24</v>
      </c>
      <c r="G85" s="195">
        <v>3.1</v>
      </c>
      <c r="H85" s="23">
        <v>21.7</v>
      </c>
      <c r="I85" s="195">
        <v>3.675</v>
      </c>
      <c r="J85" s="23">
        <v>22.05</v>
      </c>
      <c r="K85" s="195"/>
      <c r="L85" s="23">
        <v>0</v>
      </c>
      <c r="M85" s="195">
        <v>1.995</v>
      </c>
      <c r="N85" s="23">
        <v>7.98</v>
      </c>
      <c r="O85" s="23">
        <v>51.73</v>
      </c>
      <c r="P85" s="24">
        <f>COMPOSIÇÃO!G681</f>
        <v>964.03</v>
      </c>
      <c r="Q85" s="24">
        <f>COMPOSIÇÃO!G674</f>
        <v>194.92</v>
      </c>
      <c r="R85" s="22">
        <f aca="true" t="shared" si="88" ref="R85:R93">P85+Q85</f>
        <v>1158.95</v>
      </c>
      <c r="S85" s="22">
        <f aca="true" t="shared" si="89" ref="S85:S93">R85*G85</f>
        <v>3592.75</v>
      </c>
      <c r="T85" s="22">
        <f aca="true" t="shared" si="90" ref="T85:T93">R85*H85</f>
        <v>25149.22</v>
      </c>
      <c r="U85" s="22">
        <f aca="true" t="shared" si="91" ref="U85:U93">R85*I85</f>
        <v>4259.14</v>
      </c>
      <c r="V85" s="22">
        <f aca="true" t="shared" si="92" ref="V85:V93">R85*J85</f>
        <v>25554.85</v>
      </c>
      <c r="W85" s="22">
        <f aca="true" t="shared" si="93" ref="W85:W93">R85*K85</f>
        <v>0</v>
      </c>
      <c r="X85" s="22">
        <f aca="true" t="shared" si="94" ref="X85:X93">R85*L85</f>
        <v>0</v>
      </c>
      <c r="Y85" s="22">
        <f aca="true" t="shared" si="95" ref="Y85:Y93">R85*M85</f>
        <v>2312.11</v>
      </c>
      <c r="Z85" s="22">
        <f aca="true" t="shared" si="96" ref="Z85:Z93">R85*N85</f>
        <v>9248.42</v>
      </c>
      <c r="AA85" s="22">
        <f aca="true" t="shared" si="97" ref="AA85:AA90">R85*O85</f>
        <v>59952.48</v>
      </c>
      <c r="AB85" s="28"/>
    </row>
    <row r="86" spans="2:28" ht="14.25">
      <c r="B86" s="19" t="s">
        <v>171</v>
      </c>
      <c r="C86" s="19" t="s">
        <v>646</v>
      </c>
      <c r="D86" s="63" t="s">
        <v>34</v>
      </c>
      <c r="E86" s="47"/>
      <c r="F86" s="21" t="s">
        <v>22</v>
      </c>
      <c r="G86" s="199">
        <v>2</v>
      </c>
      <c r="H86" s="23">
        <v>14</v>
      </c>
      <c r="I86" s="199">
        <v>2</v>
      </c>
      <c r="J86" s="23">
        <v>12</v>
      </c>
      <c r="K86" s="199">
        <v>2</v>
      </c>
      <c r="L86" s="23">
        <v>30</v>
      </c>
      <c r="M86" s="199">
        <v>1</v>
      </c>
      <c r="N86" s="23">
        <v>4</v>
      </c>
      <c r="O86" s="23">
        <v>60</v>
      </c>
      <c r="P86" s="24">
        <f>COMPOSIÇÃO!G688</f>
        <v>610.67</v>
      </c>
      <c r="Q86" s="24"/>
      <c r="R86" s="22">
        <f t="shared" si="88"/>
        <v>610.67</v>
      </c>
      <c r="S86" s="22">
        <f t="shared" si="89"/>
        <v>1221.34</v>
      </c>
      <c r="T86" s="22">
        <f t="shared" si="90"/>
        <v>8549.38</v>
      </c>
      <c r="U86" s="22">
        <f t="shared" si="91"/>
        <v>1221.34</v>
      </c>
      <c r="V86" s="22">
        <f t="shared" si="92"/>
        <v>7328.04</v>
      </c>
      <c r="W86" s="22">
        <f t="shared" si="93"/>
        <v>1221.34</v>
      </c>
      <c r="X86" s="22">
        <f t="shared" si="94"/>
        <v>18320.1</v>
      </c>
      <c r="Y86" s="22">
        <f t="shared" si="95"/>
        <v>610.67</v>
      </c>
      <c r="Z86" s="22">
        <f t="shared" si="96"/>
        <v>2442.68</v>
      </c>
      <c r="AA86" s="22">
        <f t="shared" si="97"/>
        <v>36640.2</v>
      </c>
      <c r="AB86" s="28"/>
    </row>
    <row r="87" spans="2:28" ht="14.25">
      <c r="B87" s="19" t="s">
        <v>175</v>
      </c>
      <c r="C87" s="19" t="s">
        <v>647</v>
      </c>
      <c r="D87" s="63" t="s">
        <v>35</v>
      </c>
      <c r="E87" s="47"/>
      <c r="F87" s="21" t="s">
        <v>22</v>
      </c>
      <c r="G87" s="193">
        <v>2</v>
      </c>
      <c r="H87" s="23">
        <v>14</v>
      </c>
      <c r="I87" s="193">
        <v>2</v>
      </c>
      <c r="J87" s="23">
        <v>12</v>
      </c>
      <c r="K87" s="193">
        <v>2</v>
      </c>
      <c r="L87" s="23">
        <v>30</v>
      </c>
      <c r="M87" s="193">
        <v>1</v>
      </c>
      <c r="N87" s="23">
        <v>4</v>
      </c>
      <c r="O87" s="23">
        <v>60</v>
      </c>
      <c r="P87" s="24">
        <f>COMPOSIÇÃO!G699</f>
        <v>1301.3</v>
      </c>
      <c r="Q87" s="24">
        <f>COMPOSIÇÃO!G696</f>
        <v>29.22</v>
      </c>
      <c r="R87" s="22">
        <f t="shared" si="88"/>
        <v>1330.52</v>
      </c>
      <c r="S87" s="22">
        <f t="shared" si="89"/>
        <v>2661.04</v>
      </c>
      <c r="T87" s="22">
        <f t="shared" si="90"/>
        <v>18627.28</v>
      </c>
      <c r="U87" s="22">
        <f t="shared" si="91"/>
        <v>2661.04</v>
      </c>
      <c r="V87" s="22">
        <f t="shared" si="92"/>
        <v>15966.24</v>
      </c>
      <c r="W87" s="22">
        <f t="shared" si="93"/>
        <v>2661.04</v>
      </c>
      <c r="X87" s="22">
        <f t="shared" si="94"/>
        <v>39915.6</v>
      </c>
      <c r="Y87" s="22">
        <f t="shared" si="95"/>
        <v>1330.52</v>
      </c>
      <c r="Z87" s="22">
        <f t="shared" si="96"/>
        <v>5322.08</v>
      </c>
      <c r="AA87" s="22">
        <f t="shared" si="97"/>
        <v>79831.2</v>
      </c>
      <c r="AB87" s="28"/>
    </row>
    <row r="88" spans="2:28" ht="14.25">
      <c r="B88" s="19" t="s">
        <v>266</v>
      </c>
      <c r="C88" s="19" t="s">
        <v>648</v>
      </c>
      <c r="D88" s="63" t="s">
        <v>36</v>
      </c>
      <c r="E88" s="47"/>
      <c r="F88" s="21" t="s">
        <v>22</v>
      </c>
      <c r="G88" s="193">
        <v>2</v>
      </c>
      <c r="H88" s="23">
        <v>14</v>
      </c>
      <c r="I88" s="193">
        <v>2</v>
      </c>
      <c r="J88" s="23">
        <v>12</v>
      </c>
      <c r="K88" s="193">
        <v>2</v>
      </c>
      <c r="L88" s="23">
        <v>30</v>
      </c>
      <c r="M88" s="193">
        <v>1</v>
      </c>
      <c r="N88" s="23">
        <v>4</v>
      </c>
      <c r="O88" s="23">
        <v>60</v>
      </c>
      <c r="P88" s="24">
        <v>80</v>
      </c>
      <c r="Q88" s="24">
        <v>15</v>
      </c>
      <c r="R88" s="22">
        <f t="shared" si="88"/>
        <v>95</v>
      </c>
      <c r="S88" s="22">
        <f t="shared" si="89"/>
        <v>190</v>
      </c>
      <c r="T88" s="22">
        <f t="shared" si="90"/>
        <v>1330</v>
      </c>
      <c r="U88" s="22">
        <f t="shared" si="91"/>
        <v>190</v>
      </c>
      <c r="V88" s="22">
        <f t="shared" si="92"/>
        <v>1140</v>
      </c>
      <c r="W88" s="22">
        <f t="shared" si="93"/>
        <v>190</v>
      </c>
      <c r="X88" s="22">
        <f t="shared" si="94"/>
        <v>2850</v>
      </c>
      <c r="Y88" s="22">
        <f t="shared" si="95"/>
        <v>95</v>
      </c>
      <c r="Z88" s="22">
        <f t="shared" si="96"/>
        <v>380</v>
      </c>
      <c r="AA88" s="22">
        <f t="shared" si="97"/>
        <v>5700</v>
      </c>
      <c r="AB88" s="28"/>
    </row>
    <row r="89" spans="2:28" ht="14.25">
      <c r="B89" s="19" t="s">
        <v>267</v>
      </c>
      <c r="C89" s="64" t="s">
        <v>649</v>
      </c>
      <c r="D89" s="62" t="s">
        <v>401</v>
      </c>
      <c r="E89" s="47"/>
      <c r="F89" s="21" t="s">
        <v>22</v>
      </c>
      <c r="G89" s="193">
        <v>5</v>
      </c>
      <c r="H89" s="23">
        <v>35</v>
      </c>
      <c r="I89" s="193">
        <v>5</v>
      </c>
      <c r="J89" s="23">
        <v>30</v>
      </c>
      <c r="K89" s="193">
        <v>5</v>
      </c>
      <c r="L89" s="23">
        <v>75</v>
      </c>
      <c r="M89" s="193">
        <v>2</v>
      </c>
      <c r="N89" s="23">
        <v>8</v>
      </c>
      <c r="O89" s="23">
        <v>148</v>
      </c>
      <c r="P89" s="24">
        <f>COMPOSIÇÃO!G721</f>
        <v>354.2</v>
      </c>
      <c r="Q89" s="24">
        <f>COMPOSIÇÃO!G718</f>
        <v>29.22</v>
      </c>
      <c r="R89" s="22">
        <f t="shared" si="88"/>
        <v>383.42</v>
      </c>
      <c r="S89" s="22">
        <f t="shared" si="89"/>
        <v>1917.1</v>
      </c>
      <c r="T89" s="22">
        <f t="shared" si="90"/>
        <v>13419.7</v>
      </c>
      <c r="U89" s="22">
        <f t="shared" si="91"/>
        <v>1917.1</v>
      </c>
      <c r="V89" s="22">
        <f t="shared" si="92"/>
        <v>11502.6</v>
      </c>
      <c r="W89" s="22">
        <f t="shared" si="93"/>
        <v>1917.1</v>
      </c>
      <c r="X89" s="22">
        <f t="shared" si="94"/>
        <v>28756.5</v>
      </c>
      <c r="Y89" s="22">
        <f t="shared" si="95"/>
        <v>766.84</v>
      </c>
      <c r="Z89" s="22">
        <f t="shared" si="96"/>
        <v>3067.36</v>
      </c>
      <c r="AA89" s="22">
        <f t="shared" si="97"/>
        <v>56746.16</v>
      </c>
      <c r="AB89" s="28"/>
    </row>
    <row r="90" spans="2:28" ht="14.25">
      <c r="B90" s="19" t="s">
        <v>268</v>
      </c>
      <c r="C90" s="19" t="s">
        <v>650</v>
      </c>
      <c r="D90" s="63" t="s">
        <v>241</v>
      </c>
      <c r="E90" s="47"/>
      <c r="F90" s="21" t="s">
        <v>24</v>
      </c>
      <c r="G90" s="195">
        <v>2</v>
      </c>
      <c r="H90" s="23">
        <v>14</v>
      </c>
      <c r="I90" s="195">
        <v>4</v>
      </c>
      <c r="J90" s="23">
        <v>24</v>
      </c>
      <c r="K90" s="195">
        <v>4</v>
      </c>
      <c r="L90" s="23">
        <v>60</v>
      </c>
      <c r="M90" s="195">
        <v>4</v>
      </c>
      <c r="N90" s="23">
        <v>16</v>
      </c>
      <c r="O90" s="23">
        <v>114</v>
      </c>
      <c r="P90" s="24">
        <f>COMPOSIÇÃO!G728</f>
        <v>59.68</v>
      </c>
      <c r="Q90" s="24"/>
      <c r="R90" s="22">
        <f t="shared" si="88"/>
        <v>59.68</v>
      </c>
      <c r="S90" s="22">
        <f t="shared" si="89"/>
        <v>119.36</v>
      </c>
      <c r="T90" s="22">
        <f t="shared" si="90"/>
        <v>835.52</v>
      </c>
      <c r="U90" s="22">
        <f t="shared" si="91"/>
        <v>238.72</v>
      </c>
      <c r="V90" s="22">
        <f t="shared" si="92"/>
        <v>1432.32</v>
      </c>
      <c r="W90" s="22">
        <f t="shared" si="93"/>
        <v>238.72</v>
      </c>
      <c r="X90" s="22">
        <f t="shared" si="94"/>
        <v>3580.8</v>
      </c>
      <c r="Y90" s="22">
        <f t="shared" si="95"/>
        <v>238.72</v>
      </c>
      <c r="Z90" s="22">
        <f t="shared" si="96"/>
        <v>954.88</v>
      </c>
      <c r="AA90" s="22">
        <f t="shared" si="97"/>
        <v>6803.52</v>
      </c>
      <c r="AB90" s="28"/>
    </row>
    <row r="91" spans="2:28" ht="14.25">
      <c r="B91" s="19" t="s">
        <v>269</v>
      </c>
      <c r="C91" s="19" t="s">
        <v>176</v>
      </c>
      <c r="D91" s="63" t="s">
        <v>177</v>
      </c>
      <c r="E91" s="47"/>
      <c r="F91" s="21" t="s">
        <v>24</v>
      </c>
      <c r="G91" s="194">
        <v>38.4</v>
      </c>
      <c r="H91" s="23">
        <v>268.8</v>
      </c>
      <c r="I91" s="195">
        <v>51.93</v>
      </c>
      <c r="J91" s="23">
        <v>311.58</v>
      </c>
      <c r="K91" s="194">
        <v>51.93</v>
      </c>
      <c r="L91" s="23">
        <v>778.95</v>
      </c>
      <c r="M91" s="194">
        <v>13.35</v>
      </c>
      <c r="N91" s="23">
        <v>53.4</v>
      </c>
      <c r="O91" s="23">
        <v>1412.73</v>
      </c>
      <c r="P91" s="24">
        <f>COMPOSIÇÃO!G738</f>
        <v>0.49</v>
      </c>
      <c r="Q91" s="24">
        <f>COMPOSIÇÃO!G735</f>
        <v>7.68</v>
      </c>
      <c r="R91" s="22">
        <f t="shared" si="88"/>
        <v>8.17</v>
      </c>
      <c r="S91" s="22">
        <f t="shared" si="89"/>
        <v>313.73</v>
      </c>
      <c r="T91" s="22">
        <f t="shared" si="90"/>
        <v>2196.1</v>
      </c>
      <c r="U91" s="22">
        <f t="shared" si="91"/>
        <v>424.27</v>
      </c>
      <c r="V91" s="22">
        <f t="shared" si="92"/>
        <v>2545.61</v>
      </c>
      <c r="W91" s="22">
        <f t="shared" si="93"/>
        <v>424.27</v>
      </c>
      <c r="X91" s="22">
        <f t="shared" si="94"/>
        <v>6364.02</v>
      </c>
      <c r="Y91" s="22">
        <f t="shared" si="95"/>
        <v>109.07</v>
      </c>
      <c r="Z91" s="22">
        <f t="shared" si="96"/>
        <v>436.28</v>
      </c>
      <c r="AA91" s="22">
        <f>R91*O91</f>
        <v>11542</v>
      </c>
      <c r="AB91" s="28"/>
    </row>
    <row r="92" spans="2:28" ht="14.25">
      <c r="B92" s="19" t="s">
        <v>270</v>
      </c>
      <c r="C92" s="19" t="s">
        <v>653</v>
      </c>
      <c r="D92" s="63" t="s">
        <v>338</v>
      </c>
      <c r="E92" s="47"/>
      <c r="F92" s="21" t="s">
        <v>24</v>
      </c>
      <c r="G92" s="194">
        <v>38.4</v>
      </c>
      <c r="H92" s="23">
        <v>268.8</v>
      </c>
      <c r="I92" s="195">
        <v>51.93</v>
      </c>
      <c r="J92" s="23">
        <v>311.58</v>
      </c>
      <c r="K92" s="194">
        <v>51.93</v>
      </c>
      <c r="L92" s="23">
        <v>778.95</v>
      </c>
      <c r="M92" s="194">
        <v>13.35</v>
      </c>
      <c r="N92" s="23">
        <v>53.4</v>
      </c>
      <c r="O92" s="23">
        <v>1412.73</v>
      </c>
      <c r="P92" s="24">
        <f>COMPOSIÇÃO!G746</f>
        <v>8.15</v>
      </c>
      <c r="Q92" s="24"/>
      <c r="R92" s="22">
        <f t="shared" si="88"/>
        <v>8.15</v>
      </c>
      <c r="S92" s="22">
        <f t="shared" si="89"/>
        <v>312.96</v>
      </c>
      <c r="T92" s="22">
        <f t="shared" si="90"/>
        <v>2190.72</v>
      </c>
      <c r="U92" s="22">
        <f t="shared" si="91"/>
        <v>423.23</v>
      </c>
      <c r="V92" s="22">
        <f t="shared" si="92"/>
        <v>2539.38</v>
      </c>
      <c r="W92" s="22">
        <f t="shared" si="93"/>
        <v>423.23</v>
      </c>
      <c r="X92" s="22">
        <f t="shared" si="94"/>
        <v>6348.44</v>
      </c>
      <c r="Y92" s="22">
        <f t="shared" si="95"/>
        <v>108.8</v>
      </c>
      <c r="Z92" s="22">
        <f t="shared" si="96"/>
        <v>435.21</v>
      </c>
      <c r="AA92" s="22">
        <f>R92*O92</f>
        <v>11513.75</v>
      </c>
      <c r="AB92" s="28"/>
    </row>
    <row r="93" spans="2:28" ht="14.25">
      <c r="B93" s="19" t="s">
        <v>400</v>
      </c>
      <c r="C93" s="19" t="s">
        <v>93</v>
      </c>
      <c r="D93" s="62" t="s">
        <v>94</v>
      </c>
      <c r="E93" s="47"/>
      <c r="F93" s="21" t="s">
        <v>95</v>
      </c>
      <c r="G93" s="194">
        <v>0.0313</v>
      </c>
      <c r="H93" s="23">
        <v>0.22</v>
      </c>
      <c r="I93" s="194">
        <v>0.0313</v>
      </c>
      <c r="J93" s="23">
        <v>0.19</v>
      </c>
      <c r="K93" s="194">
        <v>0.0313</v>
      </c>
      <c r="L93" s="23">
        <v>0.47</v>
      </c>
      <c r="M93" s="127">
        <v>0.031</v>
      </c>
      <c r="N93" s="23">
        <v>0.12</v>
      </c>
      <c r="O93" s="23">
        <v>1</v>
      </c>
      <c r="P93" s="24">
        <v>233.94</v>
      </c>
      <c r="Q93" s="24"/>
      <c r="R93" s="22">
        <f t="shared" si="88"/>
        <v>233.94</v>
      </c>
      <c r="S93" s="22">
        <f t="shared" si="89"/>
        <v>7.32</v>
      </c>
      <c r="T93" s="22">
        <f t="shared" si="90"/>
        <v>51.47</v>
      </c>
      <c r="U93" s="22">
        <f t="shared" si="91"/>
        <v>7.32</v>
      </c>
      <c r="V93" s="22">
        <f t="shared" si="92"/>
        <v>44.45</v>
      </c>
      <c r="W93" s="22">
        <f t="shared" si="93"/>
        <v>7.32</v>
      </c>
      <c r="X93" s="22">
        <f t="shared" si="94"/>
        <v>109.95</v>
      </c>
      <c r="Y93" s="22">
        <f t="shared" si="95"/>
        <v>7.25</v>
      </c>
      <c r="Z93" s="22">
        <f t="shared" si="96"/>
        <v>28.07</v>
      </c>
      <c r="AA93" s="22">
        <f aca="true" t="shared" si="98" ref="AA93">R93*O93</f>
        <v>233.94</v>
      </c>
      <c r="AB93" s="28"/>
    </row>
    <row r="94" spans="2:28" ht="14.25" hidden="1">
      <c r="B94" s="289" t="s">
        <v>82</v>
      </c>
      <c r="C94" s="289"/>
      <c r="D94" s="289"/>
      <c r="E94" s="289"/>
      <c r="F94" s="289"/>
      <c r="G94" s="289"/>
      <c r="H94" s="289"/>
      <c r="I94" s="289"/>
      <c r="J94" s="289"/>
      <c r="K94" s="289"/>
      <c r="L94" s="289"/>
      <c r="M94" s="289"/>
      <c r="N94" s="289"/>
      <c r="O94" s="289"/>
      <c r="P94" s="289"/>
      <c r="Q94" s="289"/>
      <c r="R94" s="290"/>
      <c r="S94" s="45">
        <f aca="true" t="shared" si="99" ref="S94:Z94">SUM(S14:S93)</f>
        <v>73809.01</v>
      </c>
      <c r="T94" s="45">
        <f t="shared" si="99"/>
        <v>516626.06</v>
      </c>
      <c r="U94" s="45">
        <f t="shared" si="99"/>
        <v>83118.41</v>
      </c>
      <c r="V94" s="45">
        <f t="shared" si="99"/>
        <v>498931.92</v>
      </c>
      <c r="W94" s="45">
        <f t="shared" si="99"/>
        <v>95075.28</v>
      </c>
      <c r="X94" s="45">
        <f t="shared" si="99"/>
        <v>1426099.09</v>
      </c>
      <c r="Y94" s="45">
        <f t="shared" si="99"/>
        <v>31247.26</v>
      </c>
      <c r="Z94" s="45">
        <f t="shared" si="99"/>
        <v>124868.96</v>
      </c>
      <c r="AA94" s="45">
        <f>AA84+AA34+AA76+AA67+AA60+AA56+AA51+AA13+AA26+AA72+AA31</f>
        <v>2566526.01</v>
      </c>
      <c r="AB94" s="274">
        <f>SUM(AB13:AB92)</f>
        <v>1</v>
      </c>
    </row>
    <row r="95" spans="2:27" ht="14.25" hidden="1">
      <c r="B95" s="289" t="s">
        <v>379</v>
      </c>
      <c r="C95" s="289"/>
      <c r="D95" s="289"/>
      <c r="E95" s="289"/>
      <c r="F95" s="289"/>
      <c r="G95" s="289"/>
      <c r="H95" s="289"/>
      <c r="I95" s="289"/>
      <c r="J95" s="289"/>
      <c r="K95" s="289"/>
      <c r="L95" s="289"/>
      <c r="M95" s="289"/>
      <c r="N95" s="289"/>
      <c r="O95" s="289"/>
      <c r="P95" s="289"/>
      <c r="Q95" s="289"/>
      <c r="R95" s="290"/>
      <c r="S95" s="57" t="s">
        <v>31</v>
      </c>
      <c r="T95" s="57" t="s">
        <v>30</v>
      </c>
      <c r="U95" s="57" t="s">
        <v>31</v>
      </c>
      <c r="V95" s="57" t="s">
        <v>30</v>
      </c>
      <c r="W95" s="57" t="s">
        <v>31</v>
      </c>
      <c r="X95" s="57" t="s">
        <v>30</v>
      </c>
      <c r="Y95" s="57" t="s">
        <v>31</v>
      </c>
      <c r="Z95" s="57" t="s">
        <v>30</v>
      </c>
      <c r="AA95" s="45">
        <f>(AA13+AA26+AA31+AA34-O49*P49+AA51+AA56+AA60+AA67+AA76+AA84)*0.2356</f>
        <v>528505.83</v>
      </c>
    </row>
    <row r="96" spans="2:27" ht="14.25" hidden="1">
      <c r="B96" s="289" t="s">
        <v>676</v>
      </c>
      <c r="C96" s="289"/>
      <c r="D96" s="289"/>
      <c r="E96" s="289"/>
      <c r="F96" s="289"/>
      <c r="G96" s="289"/>
      <c r="H96" s="289"/>
      <c r="I96" s="289"/>
      <c r="J96" s="289"/>
      <c r="K96" s="289"/>
      <c r="L96" s="289"/>
      <c r="M96" s="289"/>
      <c r="N96" s="289"/>
      <c r="O96" s="289"/>
      <c r="P96" s="289"/>
      <c r="Q96" s="289"/>
      <c r="R96" s="290"/>
      <c r="S96" s="57" t="s">
        <v>31</v>
      </c>
      <c r="T96" s="57" t="s">
        <v>30</v>
      </c>
      <c r="U96" s="57" t="s">
        <v>31</v>
      </c>
      <c r="V96" s="57" t="s">
        <v>30</v>
      </c>
      <c r="W96" s="57" t="s">
        <v>31</v>
      </c>
      <c r="X96" s="57" t="s">
        <v>30</v>
      </c>
      <c r="Y96" s="57" t="s">
        <v>31</v>
      </c>
      <c r="Z96" s="57" t="s">
        <v>30</v>
      </c>
      <c r="AA96" s="45">
        <f>(O49*P49)*0.1715</f>
        <v>25039.07</v>
      </c>
    </row>
    <row r="97" spans="2:27" ht="14.25" hidden="1">
      <c r="B97" s="291" t="s">
        <v>83</v>
      </c>
      <c r="C97" s="291"/>
      <c r="D97" s="291"/>
      <c r="E97" s="291"/>
      <c r="F97" s="291"/>
      <c r="G97" s="291"/>
      <c r="H97" s="291"/>
      <c r="I97" s="291"/>
      <c r="J97" s="291"/>
      <c r="K97" s="291"/>
      <c r="L97" s="291"/>
      <c r="M97" s="291"/>
      <c r="N97" s="291"/>
      <c r="O97" s="291"/>
      <c r="P97" s="291"/>
      <c r="Q97" s="291"/>
      <c r="R97" s="292"/>
      <c r="S97" s="45">
        <f aca="true" t="shared" si="100" ref="S97:Z97">1.2356*S94</f>
        <v>91198.41</v>
      </c>
      <c r="T97" s="45">
        <f t="shared" si="100"/>
        <v>638343.16</v>
      </c>
      <c r="U97" s="45">
        <f t="shared" si="100"/>
        <v>102701.11</v>
      </c>
      <c r="V97" s="45">
        <f t="shared" si="100"/>
        <v>616480.28</v>
      </c>
      <c r="W97" s="45">
        <f t="shared" si="100"/>
        <v>117475.02</v>
      </c>
      <c r="X97" s="45">
        <f t="shared" si="100"/>
        <v>1762088.04</v>
      </c>
      <c r="Y97" s="45">
        <f t="shared" si="100"/>
        <v>38609.11</v>
      </c>
      <c r="Z97" s="45">
        <f t="shared" si="100"/>
        <v>154288.09</v>
      </c>
      <c r="AA97" s="45">
        <f>AA94+AA95+AA96</f>
        <v>3120070.91</v>
      </c>
    </row>
    <row r="99" spans="19:27" ht="14.25">
      <c r="S99" s="283"/>
      <c r="T99" s="283"/>
      <c r="U99" s="283"/>
      <c r="V99" s="283"/>
      <c r="W99" s="283"/>
      <c r="X99" s="283"/>
      <c r="Y99" s="283"/>
      <c r="Z99" s="283"/>
      <c r="AA99" s="283"/>
    </row>
  </sheetData>
  <mergeCells count="27">
    <mergeCell ref="S99:AA99"/>
    <mergeCell ref="AB11:AB12"/>
    <mergeCell ref="B94:R94"/>
    <mergeCell ref="B95:R95"/>
    <mergeCell ref="B96:R96"/>
    <mergeCell ref="B97:R97"/>
    <mergeCell ref="S11:T11"/>
    <mergeCell ref="U11:V11"/>
    <mergeCell ref="W11:X11"/>
    <mergeCell ref="Y11:Z11"/>
    <mergeCell ref="AA11:AA12"/>
    <mergeCell ref="F9:F12"/>
    <mergeCell ref="C1:AB1"/>
    <mergeCell ref="B2:AB2"/>
    <mergeCell ref="B3:AB3"/>
    <mergeCell ref="B4:C4"/>
    <mergeCell ref="B5:C5"/>
    <mergeCell ref="B6:C6"/>
    <mergeCell ref="B7:C7"/>
    <mergeCell ref="B9:B12"/>
    <mergeCell ref="C9:C12"/>
    <mergeCell ref="D9:D12"/>
    <mergeCell ref="E9:E12"/>
    <mergeCell ref="G9:N9"/>
    <mergeCell ref="P9:AB9"/>
    <mergeCell ref="O11:O12"/>
    <mergeCell ref="R11:R12"/>
  </mergeCells>
  <printOptions horizontalCentered="1"/>
  <pageMargins left="0.11811023622047245" right="0.11811023622047245" top="0.3937007874015748" bottom="0.1968503937007874" header="0" footer="0"/>
  <pageSetup fitToHeight="9" fitToWidth="1" horizontalDpi="600" verticalDpi="600" orientation="landscape" pageOrder="overThenDown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997A4-4ECF-4E24-AF76-4BDA00480F07}">
  <sheetPr>
    <pageSetUpPr fitToPage="1"/>
  </sheetPr>
  <dimension ref="A2:K752"/>
  <sheetViews>
    <sheetView view="pageBreakPreview" zoomScaleSheetLayoutView="100" workbookViewId="0" topLeftCell="A1">
      <selection activeCell="I16" sqref="I16"/>
    </sheetView>
  </sheetViews>
  <sheetFormatPr defaultColWidth="9.00390625" defaultRowHeight="14.25"/>
  <cols>
    <col min="2" max="2" width="11.625" style="0" bestFit="1" customWidth="1"/>
    <col min="3" max="3" width="49.375" style="0" customWidth="1"/>
    <col min="6" max="7" width="9.00390625" style="99" customWidth="1"/>
    <col min="8" max="8" width="10.125" style="0" bestFit="1" customWidth="1"/>
    <col min="9" max="9" width="11.50390625" style="0" bestFit="1" customWidth="1"/>
    <col min="10" max="10" width="11.625" style="0" bestFit="1" customWidth="1"/>
  </cols>
  <sheetData>
    <row r="1" ht="15" thickBot="1"/>
    <row r="2" spans="1:7" s="66" customFormat="1" ht="15.75">
      <c r="A2" s="77"/>
      <c r="B2" s="78"/>
      <c r="C2" s="79"/>
      <c r="D2" s="79"/>
      <c r="E2" s="79"/>
      <c r="F2" s="246"/>
      <c r="G2" s="238"/>
    </row>
    <row r="3" spans="1:7" s="66" customFormat="1" ht="15.75">
      <c r="A3" s="77"/>
      <c r="B3" s="83" t="s">
        <v>0</v>
      </c>
      <c r="C3" s="50" t="s">
        <v>84</v>
      </c>
      <c r="D3" s="84"/>
      <c r="E3" s="84"/>
      <c r="F3" s="247"/>
      <c r="G3" s="239"/>
    </row>
    <row r="4" spans="1:7" s="66" customFormat="1" ht="15.75">
      <c r="A4" s="77"/>
      <c r="B4" s="83" t="s">
        <v>1</v>
      </c>
      <c r="C4" s="18" t="s">
        <v>37</v>
      </c>
      <c r="D4" s="84"/>
      <c r="E4" s="84"/>
      <c r="F4" s="247"/>
      <c r="G4" s="239"/>
    </row>
    <row r="5" spans="1:7" s="66" customFormat="1" ht="15.75">
      <c r="A5" s="77"/>
      <c r="B5" s="83" t="s">
        <v>658</v>
      </c>
      <c r="C5" s="51" t="s">
        <v>85</v>
      </c>
      <c r="D5" s="84"/>
      <c r="E5" s="84"/>
      <c r="F5" s="247"/>
      <c r="G5" s="239"/>
    </row>
    <row r="6" spans="1:7" s="66" customFormat="1" ht="15.75">
      <c r="A6" s="77"/>
      <c r="B6" s="83" t="s">
        <v>81</v>
      </c>
      <c r="C6" s="26" t="s">
        <v>660</v>
      </c>
      <c r="D6" s="84"/>
      <c r="E6" s="84"/>
      <c r="F6" s="247"/>
      <c r="G6" s="239"/>
    </row>
    <row r="7" spans="1:7" s="66" customFormat="1" ht="16.5" thickBot="1">
      <c r="A7" s="77"/>
      <c r="B7" s="80"/>
      <c r="C7" s="81"/>
      <c r="D7" s="81"/>
      <c r="E7" s="81"/>
      <c r="F7" s="248"/>
      <c r="G7" s="240"/>
    </row>
    <row r="8" spans="1:7" s="66" customFormat="1" ht="15.75">
      <c r="A8" s="77"/>
      <c r="B8" s="308" t="s">
        <v>16</v>
      </c>
      <c r="C8" s="309"/>
      <c r="D8" s="309"/>
      <c r="E8" s="309"/>
      <c r="F8" s="309"/>
      <c r="G8" s="310"/>
    </row>
    <row r="9" spans="1:7" s="66" customFormat="1" ht="15.75">
      <c r="A9" s="77"/>
      <c r="B9" s="311"/>
      <c r="C9" s="312"/>
      <c r="D9" s="312"/>
      <c r="E9" s="312"/>
      <c r="F9" s="312"/>
      <c r="G9" s="313"/>
    </row>
    <row r="10" spans="1:7" s="66" customFormat="1" ht="18.75" thickBot="1">
      <c r="A10" s="77"/>
      <c r="B10" s="314" t="s">
        <v>674</v>
      </c>
      <c r="C10" s="315"/>
      <c r="D10" s="315"/>
      <c r="E10" s="315"/>
      <c r="F10" s="315"/>
      <c r="G10" s="316"/>
    </row>
    <row r="11" spans="2:11" s="66" customFormat="1" ht="36" customHeight="1">
      <c r="B11" s="67" t="s">
        <v>120</v>
      </c>
      <c r="C11" s="106" t="s">
        <v>449</v>
      </c>
      <c r="D11" s="68"/>
      <c r="E11" s="69"/>
      <c r="F11" s="249" t="s">
        <v>109</v>
      </c>
      <c r="G11" s="241" t="s">
        <v>21</v>
      </c>
      <c r="H11" s="70"/>
      <c r="I11" s="70"/>
      <c r="J11" s="70"/>
      <c r="K11" s="70"/>
    </row>
    <row r="12" spans="2:11" s="66" customFormat="1" ht="14.25">
      <c r="B12" s="71" t="s">
        <v>3</v>
      </c>
      <c r="C12" s="72" t="s">
        <v>110</v>
      </c>
      <c r="D12" s="72" t="s">
        <v>111</v>
      </c>
      <c r="E12" s="73" t="s">
        <v>112</v>
      </c>
      <c r="F12" s="250" t="s">
        <v>2</v>
      </c>
      <c r="G12" s="242" t="s">
        <v>8</v>
      </c>
      <c r="H12" s="70"/>
      <c r="I12" s="70"/>
      <c r="J12" s="70"/>
      <c r="K12" s="70"/>
    </row>
    <row r="13" spans="2:11" s="66" customFormat="1" ht="14.25">
      <c r="B13" s="317" t="s">
        <v>113</v>
      </c>
      <c r="C13" s="318"/>
      <c r="D13" s="160"/>
      <c r="E13" s="161"/>
      <c r="F13" s="251"/>
      <c r="G13" s="236"/>
      <c r="H13" s="70"/>
      <c r="I13" s="70"/>
      <c r="J13" s="70"/>
      <c r="K13" s="70"/>
    </row>
    <row r="14" spans="1:9" ht="14.25">
      <c r="A14" s="66"/>
      <c r="B14" s="74" t="s">
        <v>212</v>
      </c>
      <c r="C14" s="162" t="s">
        <v>213</v>
      </c>
      <c r="D14" s="163" t="s">
        <v>25</v>
      </c>
      <c r="E14" s="164">
        <v>0.8471</v>
      </c>
      <c r="F14" s="230">
        <v>22.5</v>
      </c>
      <c r="G14" s="234">
        <v>19.06</v>
      </c>
      <c r="H14" s="4"/>
      <c r="I14" s="75"/>
    </row>
    <row r="15" spans="1:9" ht="14.25">
      <c r="A15" s="66"/>
      <c r="B15" s="74" t="s">
        <v>332</v>
      </c>
      <c r="C15" s="162" t="s">
        <v>123</v>
      </c>
      <c r="D15" s="163" t="s">
        <v>25</v>
      </c>
      <c r="E15" s="164">
        <v>0.139</v>
      </c>
      <c r="F15" s="230">
        <v>15.57</v>
      </c>
      <c r="G15" s="234">
        <v>2.16</v>
      </c>
      <c r="H15" s="4"/>
      <c r="I15" s="75"/>
    </row>
    <row r="16" spans="1:9" ht="22.5">
      <c r="A16" s="66"/>
      <c r="B16" s="74">
        <v>100236</v>
      </c>
      <c r="C16" s="162" t="s">
        <v>447</v>
      </c>
      <c r="D16" s="163" t="s">
        <v>448</v>
      </c>
      <c r="E16" s="164">
        <v>0.5</v>
      </c>
      <c r="F16" s="230">
        <v>2.01</v>
      </c>
      <c r="G16" s="234">
        <v>1.01</v>
      </c>
      <c r="H16" s="4"/>
      <c r="I16" s="75"/>
    </row>
    <row r="17" spans="2:11" s="66" customFormat="1" ht="14.25">
      <c r="B17" s="76"/>
      <c r="C17" s="165"/>
      <c r="D17" s="165"/>
      <c r="E17" s="166"/>
      <c r="F17" s="252" t="s">
        <v>114</v>
      </c>
      <c r="G17" s="235">
        <v>22.23</v>
      </c>
      <c r="H17" s="70"/>
      <c r="I17" s="70"/>
      <c r="J17" s="70"/>
      <c r="K17" s="70"/>
    </row>
    <row r="18" spans="2:11" s="66" customFormat="1" ht="14.25">
      <c r="B18" s="319" t="s">
        <v>26</v>
      </c>
      <c r="C18" s="320"/>
      <c r="D18" s="160"/>
      <c r="E18" s="167"/>
      <c r="F18" s="251"/>
      <c r="G18" s="236"/>
      <c r="H18" s="70"/>
      <c r="I18" s="70"/>
      <c r="J18" s="70"/>
      <c r="K18" s="70"/>
    </row>
    <row r="19" spans="1:9" ht="22.5">
      <c r="A19" s="66"/>
      <c r="B19" s="74" t="s">
        <v>444</v>
      </c>
      <c r="C19" s="162" t="s">
        <v>445</v>
      </c>
      <c r="D19" s="163" t="s">
        <v>446</v>
      </c>
      <c r="E19" s="164">
        <v>0.003</v>
      </c>
      <c r="F19" s="229">
        <v>532.74</v>
      </c>
      <c r="G19" s="234">
        <v>1.6</v>
      </c>
      <c r="H19" s="4"/>
      <c r="I19" s="75"/>
    </row>
    <row r="20" spans="2:11" s="66" customFormat="1" ht="14.25">
      <c r="B20" s="76"/>
      <c r="C20" s="165"/>
      <c r="D20" s="165"/>
      <c r="E20" s="168"/>
      <c r="F20" s="252" t="s">
        <v>118</v>
      </c>
      <c r="G20" s="235">
        <v>1.6</v>
      </c>
      <c r="H20" s="70"/>
      <c r="I20" s="70"/>
      <c r="J20" s="70"/>
      <c r="K20" s="70"/>
    </row>
    <row r="21" spans="2:11" s="66" customFormat="1" ht="15" thickBot="1">
      <c r="B21" s="76"/>
      <c r="C21" s="169"/>
      <c r="D21" s="165"/>
      <c r="E21" s="161"/>
      <c r="F21" s="253"/>
      <c r="G21" s="237"/>
      <c r="H21" s="70"/>
      <c r="I21" s="70"/>
      <c r="J21" s="70"/>
      <c r="K21" s="70"/>
    </row>
    <row r="22" spans="2:11" s="66" customFormat="1" ht="84" customHeight="1" thickBot="1">
      <c r="B22" s="82" t="s">
        <v>436</v>
      </c>
      <c r="C22" s="321" t="s">
        <v>625</v>
      </c>
      <c r="D22" s="321"/>
      <c r="E22" s="322"/>
      <c r="F22" s="253" t="s">
        <v>119</v>
      </c>
      <c r="G22" s="237">
        <v>23.83</v>
      </c>
      <c r="H22" s="70"/>
      <c r="I22" s="70"/>
      <c r="J22" s="70"/>
      <c r="K22" s="70"/>
    </row>
    <row r="23" spans="2:11" s="66" customFormat="1" ht="14.25">
      <c r="B23" s="212" t="s">
        <v>86</v>
      </c>
      <c r="C23" s="213" t="s">
        <v>87</v>
      </c>
      <c r="D23" s="214"/>
      <c r="E23" s="215"/>
      <c r="F23" s="254" t="s">
        <v>109</v>
      </c>
      <c r="G23" s="243" t="s">
        <v>22</v>
      </c>
      <c r="H23" s="70"/>
      <c r="I23" s="70"/>
      <c r="J23" s="70"/>
      <c r="K23" s="70"/>
    </row>
    <row r="24" spans="2:11" s="66" customFormat="1" ht="14.25">
      <c r="B24" s="216" t="s">
        <v>3</v>
      </c>
      <c r="C24" s="217" t="s">
        <v>110</v>
      </c>
      <c r="D24" s="217" t="s">
        <v>111</v>
      </c>
      <c r="E24" s="218" t="s">
        <v>112</v>
      </c>
      <c r="F24" s="255" t="s">
        <v>2</v>
      </c>
      <c r="G24" s="244" t="s">
        <v>8</v>
      </c>
      <c r="H24" s="70"/>
      <c r="I24" s="70"/>
      <c r="J24" s="70"/>
      <c r="K24" s="70"/>
    </row>
    <row r="25" spans="2:11" s="66" customFormat="1" ht="14.25">
      <c r="B25" s="304" t="s">
        <v>113</v>
      </c>
      <c r="C25" s="305"/>
      <c r="D25" s="211"/>
      <c r="E25" s="219"/>
      <c r="F25" s="256"/>
      <c r="G25" s="245"/>
      <c r="H25" s="70"/>
      <c r="I25" s="70"/>
      <c r="J25" s="70"/>
      <c r="K25" s="70"/>
    </row>
    <row r="26" spans="1:9" ht="14.25">
      <c r="A26" s="66"/>
      <c r="B26" s="220" t="s">
        <v>212</v>
      </c>
      <c r="C26" s="221" t="s">
        <v>213</v>
      </c>
      <c r="D26" s="222" t="s">
        <v>25</v>
      </c>
      <c r="E26" s="223">
        <v>0.128</v>
      </c>
      <c r="F26" s="229">
        <v>22.5</v>
      </c>
      <c r="G26" s="231">
        <v>2.88</v>
      </c>
      <c r="H26" s="4"/>
      <c r="I26" s="75"/>
    </row>
    <row r="27" spans="1:9" ht="14.25">
      <c r="A27" s="66"/>
      <c r="B27" s="220" t="s">
        <v>332</v>
      </c>
      <c r="C27" s="221" t="s">
        <v>123</v>
      </c>
      <c r="D27" s="222" t="s">
        <v>25</v>
      </c>
      <c r="E27" s="223">
        <v>0.2514</v>
      </c>
      <c r="F27" s="229">
        <v>15.57</v>
      </c>
      <c r="G27" s="231">
        <v>3.91</v>
      </c>
      <c r="H27" s="4"/>
      <c r="I27" s="75"/>
    </row>
    <row r="28" spans="2:11" s="66" customFormat="1" ht="14.25">
      <c r="B28" s="224"/>
      <c r="C28" s="225"/>
      <c r="D28" s="225"/>
      <c r="E28" s="208"/>
      <c r="F28" s="257" t="s">
        <v>114</v>
      </c>
      <c r="G28" s="232">
        <v>6.79</v>
      </c>
      <c r="H28" s="70"/>
      <c r="I28" s="70"/>
      <c r="J28" s="70"/>
      <c r="K28" s="70"/>
    </row>
    <row r="29" spans="2:11" s="66" customFormat="1" ht="15" thickBot="1">
      <c r="B29" s="224"/>
      <c r="C29" s="226"/>
      <c r="D29" s="225"/>
      <c r="E29" s="219"/>
      <c r="F29" s="258"/>
      <c r="G29" s="233"/>
      <c r="H29" s="70"/>
      <c r="I29" s="70"/>
      <c r="J29" s="70"/>
      <c r="K29" s="70"/>
    </row>
    <row r="30" spans="2:11" s="66" customFormat="1" ht="33" customHeight="1" thickBot="1">
      <c r="B30" s="227" t="s">
        <v>436</v>
      </c>
      <c r="C30" s="306" t="s">
        <v>624</v>
      </c>
      <c r="D30" s="306"/>
      <c r="E30" s="307"/>
      <c r="F30" s="258" t="s">
        <v>119</v>
      </c>
      <c r="G30" s="233">
        <v>6.79</v>
      </c>
      <c r="H30" s="70"/>
      <c r="I30" s="70"/>
      <c r="J30" s="70"/>
      <c r="K30" s="70"/>
    </row>
    <row r="31" spans="2:11" s="66" customFormat="1" ht="14.25">
      <c r="B31" s="212" t="s">
        <v>126</v>
      </c>
      <c r="C31" s="228" t="s">
        <v>452</v>
      </c>
      <c r="D31" s="214"/>
      <c r="E31" s="215"/>
      <c r="F31" s="254" t="s">
        <v>109</v>
      </c>
      <c r="G31" s="243" t="s">
        <v>22</v>
      </c>
      <c r="H31" s="70"/>
      <c r="I31" s="70"/>
      <c r="J31" s="70"/>
      <c r="K31" s="70"/>
    </row>
    <row r="32" spans="2:11" s="66" customFormat="1" ht="14.25">
      <c r="B32" s="216" t="s">
        <v>3</v>
      </c>
      <c r="C32" s="217" t="s">
        <v>110</v>
      </c>
      <c r="D32" s="217" t="s">
        <v>111</v>
      </c>
      <c r="E32" s="218" t="s">
        <v>112</v>
      </c>
      <c r="F32" s="255" t="s">
        <v>2</v>
      </c>
      <c r="G32" s="244" t="s">
        <v>8</v>
      </c>
      <c r="H32" s="70"/>
      <c r="I32" s="70"/>
      <c r="J32" s="70"/>
      <c r="K32" s="70"/>
    </row>
    <row r="33" spans="2:11" s="66" customFormat="1" ht="14.25">
      <c r="B33" s="304" t="s">
        <v>113</v>
      </c>
      <c r="C33" s="305"/>
      <c r="D33" s="211"/>
      <c r="E33" s="219"/>
      <c r="F33" s="256"/>
      <c r="G33" s="245"/>
      <c r="H33" s="70"/>
      <c r="I33" s="70"/>
      <c r="J33" s="70"/>
      <c r="K33" s="70"/>
    </row>
    <row r="34" spans="1:9" ht="14.25">
      <c r="A34" s="66"/>
      <c r="B34" s="220" t="s">
        <v>212</v>
      </c>
      <c r="C34" s="221" t="s">
        <v>213</v>
      </c>
      <c r="D34" s="222" t="s">
        <v>25</v>
      </c>
      <c r="E34" s="207">
        <v>0.1755</v>
      </c>
      <c r="F34" s="229">
        <v>22.5</v>
      </c>
      <c r="G34" s="231">
        <v>3.95</v>
      </c>
      <c r="H34" s="4"/>
      <c r="I34" s="75"/>
    </row>
    <row r="35" spans="1:9" ht="14.25">
      <c r="A35" s="66"/>
      <c r="B35" s="220" t="s">
        <v>332</v>
      </c>
      <c r="C35" s="221" t="s">
        <v>123</v>
      </c>
      <c r="D35" s="222" t="s">
        <v>25</v>
      </c>
      <c r="E35" s="207">
        <v>0.3448</v>
      </c>
      <c r="F35" s="229">
        <v>15.57</v>
      </c>
      <c r="G35" s="231">
        <v>5.37</v>
      </c>
      <c r="H35" s="4"/>
      <c r="I35" s="75"/>
    </row>
    <row r="36" spans="1:9" ht="22.5">
      <c r="A36" s="66"/>
      <c r="B36" s="220">
        <v>100278</v>
      </c>
      <c r="C36" s="221" t="s">
        <v>450</v>
      </c>
      <c r="D36" s="222" t="s">
        <v>451</v>
      </c>
      <c r="E36" s="206">
        <v>0.5</v>
      </c>
      <c r="F36" s="229">
        <v>29.01</v>
      </c>
      <c r="G36" s="231">
        <v>14.51</v>
      </c>
      <c r="H36" s="4"/>
      <c r="I36" s="75"/>
    </row>
    <row r="37" spans="2:11" s="66" customFormat="1" ht="14.25">
      <c r="B37" s="224"/>
      <c r="C37" s="225"/>
      <c r="D37" s="225"/>
      <c r="E37" s="208"/>
      <c r="F37" s="257" t="s">
        <v>114</v>
      </c>
      <c r="G37" s="232">
        <v>23.83</v>
      </c>
      <c r="H37" s="70"/>
      <c r="I37" s="70"/>
      <c r="J37" s="70"/>
      <c r="K37" s="70"/>
    </row>
    <row r="38" spans="2:11" s="66" customFormat="1" ht="15" thickBot="1">
      <c r="B38" s="224"/>
      <c r="C38" s="226"/>
      <c r="D38" s="225"/>
      <c r="E38" s="219"/>
      <c r="F38" s="258"/>
      <c r="G38" s="233"/>
      <c r="H38" s="70"/>
      <c r="I38" s="70"/>
      <c r="J38" s="70"/>
      <c r="K38" s="70"/>
    </row>
    <row r="39" spans="2:11" s="66" customFormat="1" ht="40.5" customHeight="1" thickBot="1">
      <c r="B39" s="227" t="s">
        <v>436</v>
      </c>
      <c r="C39" s="306" t="s">
        <v>626</v>
      </c>
      <c r="D39" s="306"/>
      <c r="E39" s="307"/>
      <c r="F39" s="258" t="s">
        <v>119</v>
      </c>
      <c r="G39" s="233">
        <v>23.83</v>
      </c>
      <c r="H39" s="70"/>
      <c r="I39" s="70"/>
      <c r="J39" s="70"/>
      <c r="K39" s="70"/>
    </row>
    <row r="40" spans="2:11" s="66" customFormat="1" ht="24">
      <c r="B40" s="212" t="s">
        <v>125</v>
      </c>
      <c r="C40" s="213" t="s">
        <v>488</v>
      </c>
      <c r="D40" s="214"/>
      <c r="E40" s="215"/>
      <c r="F40" s="254" t="s">
        <v>109</v>
      </c>
      <c r="G40" s="243" t="s">
        <v>24</v>
      </c>
      <c r="H40" s="70"/>
      <c r="I40" s="70"/>
      <c r="J40" s="70"/>
      <c r="K40" s="70"/>
    </row>
    <row r="41" spans="2:11" s="66" customFormat="1" ht="14.25">
      <c r="B41" s="216" t="s">
        <v>3</v>
      </c>
      <c r="C41" s="217" t="s">
        <v>110</v>
      </c>
      <c r="D41" s="217" t="s">
        <v>111</v>
      </c>
      <c r="E41" s="218" t="s">
        <v>112</v>
      </c>
      <c r="F41" s="255" t="s">
        <v>2</v>
      </c>
      <c r="G41" s="244" t="s">
        <v>8</v>
      </c>
      <c r="H41" s="70"/>
      <c r="I41" s="70"/>
      <c r="J41" s="70"/>
      <c r="K41" s="70"/>
    </row>
    <row r="42" spans="2:11" s="66" customFormat="1" ht="14.25">
      <c r="B42" s="304" t="s">
        <v>113</v>
      </c>
      <c r="C42" s="305"/>
      <c r="D42" s="211"/>
      <c r="E42" s="219"/>
      <c r="F42" s="256"/>
      <c r="G42" s="245"/>
      <c r="H42" s="70"/>
      <c r="I42" s="70"/>
      <c r="J42" s="70"/>
      <c r="K42" s="70"/>
    </row>
    <row r="43" spans="1:9" ht="14.25">
      <c r="A43" s="66"/>
      <c r="B43" s="220" t="s">
        <v>421</v>
      </c>
      <c r="C43" s="221" t="s">
        <v>122</v>
      </c>
      <c r="D43" s="222" t="s">
        <v>25</v>
      </c>
      <c r="E43" s="207">
        <v>0.2553</v>
      </c>
      <c r="F43" s="229">
        <v>22.91</v>
      </c>
      <c r="G43" s="231">
        <v>5.85</v>
      </c>
      <c r="H43" s="4"/>
      <c r="I43" s="75"/>
    </row>
    <row r="44" spans="1:9" ht="14.25">
      <c r="A44" s="66"/>
      <c r="B44" s="220" t="s">
        <v>332</v>
      </c>
      <c r="C44" s="221" t="s">
        <v>123</v>
      </c>
      <c r="D44" s="222" t="s">
        <v>25</v>
      </c>
      <c r="E44" s="207">
        <v>0.7195</v>
      </c>
      <c r="F44" s="229">
        <v>15.57</v>
      </c>
      <c r="G44" s="231">
        <v>11.2</v>
      </c>
      <c r="H44" s="4"/>
      <c r="I44" s="75"/>
    </row>
    <row r="45" spans="1:9" ht="22.5">
      <c r="A45" s="66"/>
      <c r="B45" s="220">
        <v>100220</v>
      </c>
      <c r="C45" s="221" t="s">
        <v>453</v>
      </c>
      <c r="D45" s="222" t="s">
        <v>454</v>
      </c>
      <c r="E45" s="206">
        <v>0.5</v>
      </c>
      <c r="F45" s="229">
        <v>20.21</v>
      </c>
      <c r="G45" s="231">
        <v>10.11</v>
      </c>
      <c r="H45" s="4"/>
      <c r="I45" s="75"/>
    </row>
    <row r="46" spans="2:11" s="66" customFormat="1" ht="14.25">
      <c r="B46" s="224"/>
      <c r="C46" s="225"/>
      <c r="D46" s="225"/>
      <c r="E46" s="208"/>
      <c r="F46" s="257" t="s">
        <v>114</v>
      </c>
      <c r="G46" s="232">
        <v>27.16</v>
      </c>
      <c r="H46" s="70"/>
      <c r="I46" s="70"/>
      <c r="J46" s="70"/>
      <c r="K46" s="70"/>
    </row>
    <row r="47" spans="2:11" s="66" customFormat="1" ht="15" thickBot="1">
      <c r="B47" s="224"/>
      <c r="C47" s="226"/>
      <c r="D47" s="225"/>
      <c r="E47" s="219"/>
      <c r="F47" s="258"/>
      <c r="G47" s="233"/>
      <c r="H47" s="70"/>
      <c r="I47" s="70"/>
      <c r="J47" s="70"/>
      <c r="K47" s="70"/>
    </row>
    <row r="48" spans="2:11" s="66" customFormat="1" ht="53.25" customHeight="1" thickBot="1">
      <c r="B48" s="227" t="s">
        <v>436</v>
      </c>
      <c r="C48" s="306" t="s">
        <v>627</v>
      </c>
      <c r="D48" s="306"/>
      <c r="E48" s="307"/>
      <c r="F48" s="258" t="s">
        <v>119</v>
      </c>
      <c r="G48" s="233">
        <v>27.16</v>
      </c>
      <c r="H48" s="70"/>
      <c r="I48" s="70"/>
      <c r="J48" s="70"/>
      <c r="K48" s="70"/>
    </row>
    <row r="49" spans="2:11" s="66" customFormat="1" ht="24">
      <c r="B49" s="212" t="s">
        <v>172</v>
      </c>
      <c r="C49" s="213" t="s">
        <v>489</v>
      </c>
      <c r="D49" s="214"/>
      <c r="E49" s="215"/>
      <c r="F49" s="254" t="s">
        <v>109</v>
      </c>
      <c r="G49" s="243" t="s">
        <v>422</v>
      </c>
      <c r="H49" s="70"/>
      <c r="I49" s="70"/>
      <c r="J49" s="70"/>
      <c r="K49" s="70"/>
    </row>
    <row r="50" spans="2:11" s="66" customFormat="1" ht="14.25">
      <c r="B50" s="216" t="s">
        <v>3</v>
      </c>
      <c r="C50" s="217" t="s">
        <v>110</v>
      </c>
      <c r="D50" s="217" t="s">
        <v>111</v>
      </c>
      <c r="E50" s="218" t="s">
        <v>112</v>
      </c>
      <c r="F50" s="255" t="s">
        <v>2</v>
      </c>
      <c r="G50" s="244" t="s">
        <v>8</v>
      </c>
      <c r="H50" s="70"/>
      <c r="I50" s="70"/>
      <c r="J50" s="70"/>
      <c r="K50" s="70"/>
    </row>
    <row r="51" spans="2:11" s="66" customFormat="1" ht="14.25">
      <c r="B51" s="304" t="s">
        <v>113</v>
      </c>
      <c r="C51" s="305"/>
      <c r="D51" s="211"/>
      <c r="E51" s="219"/>
      <c r="F51" s="256"/>
      <c r="G51" s="245"/>
      <c r="H51" s="70"/>
      <c r="I51" s="70"/>
      <c r="J51" s="70"/>
      <c r="K51" s="70"/>
    </row>
    <row r="52" spans="1:9" ht="14.25">
      <c r="A52" s="66"/>
      <c r="B52" s="220" t="s">
        <v>191</v>
      </c>
      <c r="C52" s="221" t="s">
        <v>192</v>
      </c>
      <c r="D52" s="222" t="s">
        <v>25</v>
      </c>
      <c r="E52" s="206">
        <v>0.423</v>
      </c>
      <c r="F52" s="229">
        <v>22.99</v>
      </c>
      <c r="G52" s="231">
        <v>9.72</v>
      </c>
      <c r="H52" s="4"/>
      <c r="I52" s="75"/>
    </row>
    <row r="53" spans="1:9" ht="14.25">
      <c r="A53" s="66"/>
      <c r="B53" s="220" t="s">
        <v>332</v>
      </c>
      <c r="C53" s="221" t="s">
        <v>123</v>
      </c>
      <c r="D53" s="222" t="s">
        <v>25</v>
      </c>
      <c r="E53" s="206">
        <v>4.3706</v>
      </c>
      <c r="F53" s="229">
        <v>15.57</v>
      </c>
      <c r="G53" s="231">
        <v>68.05</v>
      </c>
      <c r="H53" s="4"/>
      <c r="I53" s="75"/>
    </row>
    <row r="54" spans="1:9" ht="14.25">
      <c r="A54" s="66"/>
      <c r="B54" s="220">
        <v>100206</v>
      </c>
      <c r="C54" s="221" t="s">
        <v>455</v>
      </c>
      <c r="D54" s="222" t="s">
        <v>456</v>
      </c>
      <c r="E54" s="206">
        <v>0.25</v>
      </c>
      <c r="F54" s="229">
        <v>768.75</v>
      </c>
      <c r="G54" s="231">
        <v>192.19</v>
      </c>
      <c r="H54" s="4"/>
      <c r="I54" s="75"/>
    </row>
    <row r="55" spans="2:11" s="66" customFormat="1" ht="14.25">
      <c r="B55" s="224"/>
      <c r="C55" s="225"/>
      <c r="D55" s="225"/>
      <c r="E55" s="208"/>
      <c r="F55" s="257" t="s">
        <v>114</v>
      </c>
      <c r="G55" s="232">
        <v>269.96</v>
      </c>
      <c r="H55" s="70"/>
      <c r="I55" s="70"/>
      <c r="J55" s="70"/>
      <c r="K55" s="70"/>
    </row>
    <row r="56" spans="2:11" s="66" customFormat="1" ht="15" thickBot="1">
      <c r="B56" s="224"/>
      <c r="C56" s="226"/>
      <c r="D56" s="225"/>
      <c r="E56" s="219"/>
      <c r="F56" s="258"/>
      <c r="G56" s="233"/>
      <c r="H56" s="70"/>
      <c r="I56" s="70"/>
      <c r="J56" s="70"/>
      <c r="K56" s="70"/>
    </row>
    <row r="57" spans="2:11" s="66" customFormat="1" ht="36.75" customHeight="1" thickBot="1">
      <c r="B57" s="227" t="s">
        <v>436</v>
      </c>
      <c r="C57" s="306" t="s">
        <v>628</v>
      </c>
      <c r="D57" s="306"/>
      <c r="E57" s="307"/>
      <c r="F57" s="258" t="s">
        <v>119</v>
      </c>
      <c r="G57" s="233">
        <v>269.96</v>
      </c>
      <c r="H57" s="70"/>
      <c r="I57" s="70"/>
      <c r="J57" s="70"/>
      <c r="K57" s="70"/>
    </row>
    <row r="58" spans="2:11" s="66" customFormat="1" ht="24">
      <c r="B58" s="212" t="s">
        <v>174</v>
      </c>
      <c r="C58" s="213" t="s">
        <v>458</v>
      </c>
      <c r="D58" s="214"/>
      <c r="E58" s="215"/>
      <c r="F58" s="254" t="s">
        <v>109</v>
      </c>
      <c r="G58" s="243" t="s">
        <v>24</v>
      </c>
      <c r="H58" s="70"/>
      <c r="I58" s="70"/>
      <c r="J58" s="70"/>
      <c r="K58" s="70"/>
    </row>
    <row r="59" spans="2:11" s="66" customFormat="1" ht="14.25">
      <c r="B59" s="216" t="s">
        <v>3</v>
      </c>
      <c r="C59" s="217" t="s">
        <v>110</v>
      </c>
      <c r="D59" s="217" t="s">
        <v>111</v>
      </c>
      <c r="E59" s="218" t="s">
        <v>112</v>
      </c>
      <c r="F59" s="255" t="s">
        <v>2</v>
      </c>
      <c r="G59" s="244" t="s">
        <v>8</v>
      </c>
      <c r="H59" s="70"/>
      <c r="I59" s="70"/>
      <c r="J59" s="70"/>
      <c r="K59" s="70"/>
    </row>
    <row r="60" spans="2:11" s="66" customFormat="1" ht="14.25">
      <c r="B60" s="304" t="s">
        <v>113</v>
      </c>
      <c r="C60" s="305"/>
      <c r="D60" s="211"/>
      <c r="E60" s="219"/>
      <c r="F60" s="256"/>
      <c r="G60" s="245"/>
      <c r="H60" s="70"/>
      <c r="I60" s="70"/>
      <c r="J60" s="70"/>
      <c r="K60" s="70"/>
    </row>
    <row r="61" spans="1:9" ht="14.25">
      <c r="A61" s="66"/>
      <c r="B61" s="220" t="s">
        <v>191</v>
      </c>
      <c r="C61" s="221" t="s">
        <v>192</v>
      </c>
      <c r="D61" s="222" t="s">
        <v>25</v>
      </c>
      <c r="E61" s="207">
        <v>0.1315</v>
      </c>
      <c r="F61" s="229">
        <v>22.99</v>
      </c>
      <c r="G61" s="231">
        <v>3.02</v>
      </c>
      <c r="H61" s="4"/>
      <c r="I61" s="75"/>
    </row>
    <row r="62" spans="1:9" ht="14.25">
      <c r="A62" s="66"/>
      <c r="B62" s="220" t="s">
        <v>332</v>
      </c>
      <c r="C62" s="221" t="s">
        <v>123</v>
      </c>
      <c r="D62" s="222" t="s">
        <v>25</v>
      </c>
      <c r="E62" s="207">
        <v>0.2582</v>
      </c>
      <c r="F62" s="229">
        <v>15.57</v>
      </c>
      <c r="G62" s="231">
        <v>4.02</v>
      </c>
      <c r="H62" s="4"/>
      <c r="I62" s="75"/>
    </row>
    <row r="63" spans="1:9" ht="14.25">
      <c r="A63" s="66"/>
      <c r="B63" s="220">
        <v>100266</v>
      </c>
      <c r="C63" s="221" t="s">
        <v>457</v>
      </c>
      <c r="D63" s="222" t="s">
        <v>451</v>
      </c>
      <c r="E63" s="206">
        <v>0.463</v>
      </c>
      <c r="F63" s="229">
        <v>60.63</v>
      </c>
      <c r="G63" s="231">
        <v>28.07</v>
      </c>
      <c r="H63" s="4"/>
      <c r="I63" s="75"/>
    </row>
    <row r="64" spans="2:11" s="66" customFormat="1" ht="14.25">
      <c r="B64" s="224"/>
      <c r="C64" s="225"/>
      <c r="D64" s="225"/>
      <c r="E64" s="208"/>
      <c r="F64" s="257" t="s">
        <v>114</v>
      </c>
      <c r="G64" s="232">
        <v>35.11</v>
      </c>
      <c r="H64" s="70"/>
      <c r="I64" s="70"/>
      <c r="J64" s="70"/>
      <c r="K64" s="70"/>
    </row>
    <row r="65" spans="2:11" s="66" customFormat="1" ht="15" thickBot="1">
      <c r="B65" s="224"/>
      <c r="C65" s="226"/>
      <c r="D65" s="225"/>
      <c r="E65" s="219"/>
      <c r="F65" s="258"/>
      <c r="G65" s="233"/>
      <c r="H65" s="70"/>
      <c r="I65" s="70"/>
      <c r="J65" s="70"/>
      <c r="K65" s="70"/>
    </row>
    <row r="66" spans="2:11" s="66" customFormat="1" ht="36.75" customHeight="1" thickBot="1">
      <c r="B66" s="227" t="s">
        <v>436</v>
      </c>
      <c r="C66" s="306" t="s">
        <v>629</v>
      </c>
      <c r="D66" s="306"/>
      <c r="E66" s="307"/>
      <c r="F66" s="258" t="s">
        <v>119</v>
      </c>
      <c r="G66" s="233">
        <v>35.11</v>
      </c>
      <c r="H66" s="70"/>
      <c r="I66" s="70"/>
      <c r="J66" s="70"/>
      <c r="K66" s="70"/>
    </row>
    <row r="67" spans="2:11" s="66" customFormat="1" ht="24">
      <c r="B67" s="212" t="s">
        <v>178</v>
      </c>
      <c r="C67" s="213" t="s">
        <v>423</v>
      </c>
      <c r="D67" s="214"/>
      <c r="E67" s="215"/>
      <c r="F67" s="254" t="s">
        <v>109</v>
      </c>
      <c r="G67" s="243" t="s">
        <v>24</v>
      </c>
      <c r="H67" s="70"/>
      <c r="I67" s="70"/>
      <c r="J67" s="70"/>
      <c r="K67" s="70"/>
    </row>
    <row r="68" spans="2:11" s="66" customFormat="1" ht="14.25">
      <c r="B68" s="216" t="s">
        <v>3</v>
      </c>
      <c r="C68" s="217" t="s">
        <v>110</v>
      </c>
      <c r="D68" s="217" t="s">
        <v>111</v>
      </c>
      <c r="E68" s="218" t="s">
        <v>112</v>
      </c>
      <c r="F68" s="255" t="s">
        <v>2</v>
      </c>
      <c r="G68" s="244" t="s">
        <v>8</v>
      </c>
      <c r="H68" s="70"/>
      <c r="I68" s="70"/>
      <c r="J68" s="70"/>
      <c r="K68" s="70"/>
    </row>
    <row r="69" spans="2:11" s="66" customFormat="1" ht="14.25">
      <c r="B69" s="304" t="s">
        <v>113</v>
      </c>
      <c r="C69" s="305"/>
      <c r="D69" s="211"/>
      <c r="E69" s="219"/>
      <c r="F69" s="256"/>
      <c r="G69" s="245"/>
      <c r="H69" s="70"/>
      <c r="I69" s="70"/>
      <c r="J69" s="70"/>
      <c r="K69" s="70"/>
    </row>
    <row r="70" spans="1:9" ht="14.25">
      <c r="A70" s="66"/>
      <c r="B70" s="220" t="s">
        <v>191</v>
      </c>
      <c r="C70" s="221" t="s">
        <v>192</v>
      </c>
      <c r="D70" s="222" t="s">
        <v>25</v>
      </c>
      <c r="E70" s="207">
        <v>0.2844</v>
      </c>
      <c r="F70" s="229">
        <v>22.99</v>
      </c>
      <c r="G70" s="231">
        <v>6.54</v>
      </c>
      <c r="H70" s="4"/>
      <c r="I70" s="75"/>
    </row>
    <row r="71" spans="1:9" ht="14.25">
      <c r="A71" s="66"/>
      <c r="B71" s="220" t="s">
        <v>332</v>
      </c>
      <c r="C71" s="221" t="s">
        <v>123</v>
      </c>
      <c r="D71" s="222" t="s">
        <v>25</v>
      </c>
      <c r="E71" s="207">
        <v>0.5586</v>
      </c>
      <c r="F71" s="229">
        <v>15.57</v>
      </c>
      <c r="G71" s="231">
        <v>8.7</v>
      </c>
      <c r="H71" s="4"/>
      <c r="I71" s="75"/>
    </row>
    <row r="72" spans="1:9" ht="14.25">
      <c r="A72" s="66"/>
      <c r="B72" s="220">
        <v>100274</v>
      </c>
      <c r="C72" s="221" t="s">
        <v>459</v>
      </c>
      <c r="D72" s="222" t="s">
        <v>454</v>
      </c>
      <c r="E72" s="206">
        <v>0.5</v>
      </c>
      <c r="F72" s="229">
        <v>20.22</v>
      </c>
      <c r="G72" s="231">
        <v>10.11</v>
      </c>
      <c r="H72" s="4"/>
      <c r="I72" s="75"/>
    </row>
    <row r="73" spans="2:11" s="66" customFormat="1" ht="14.25">
      <c r="B73" s="224"/>
      <c r="C73" s="225"/>
      <c r="D73" s="225"/>
      <c r="E73" s="208"/>
      <c r="F73" s="257" t="s">
        <v>114</v>
      </c>
      <c r="G73" s="232">
        <v>25.35</v>
      </c>
      <c r="H73" s="70"/>
      <c r="I73" s="70"/>
      <c r="J73" s="70"/>
      <c r="K73" s="70"/>
    </row>
    <row r="74" spans="2:11" s="66" customFormat="1" ht="15" thickBot="1">
      <c r="B74" s="224"/>
      <c r="C74" s="226"/>
      <c r="D74" s="225"/>
      <c r="E74" s="219"/>
      <c r="F74" s="258"/>
      <c r="G74" s="233"/>
      <c r="H74" s="70"/>
      <c r="I74" s="70"/>
      <c r="J74" s="70"/>
      <c r="K74" s="70"/>
    </row>
    <row r="75" spans="2:11" s="66" customFormat="1" ht="36.75" customHeight="1" thickBot="1">
      <c r="B75" s="227" t="s">
        <v>436</v>
      </c>
      <c r="C75" s="306" t="s">
        <v>630</v>
      </c>
      <c r="D75" s="306"/>
      <c r="E75" s="307"/>
      <c r="F75" s="258" t="s">
        <v>119</v>
      </c>
      <c r="G75" s="233">
        <v>25.35</v>
      </c>
      <c r="H75" s="70"/>
      <c r="I75" s="70"/>
      <c r="J75" s="70"/>
      <c r="K75" s="70"/>
    </row>
    <row r="76" spans="2:11" s="66" customFormat="1" ht="14.25">
      <c r="B76" s="212" t="s">
        <v>209</v>
      </c>
      <c r="C76" s="213" t="s">
        <v>90</v>
      </c>
      <c r="D76" s="214"/>
      <c r="E76" s="215"/>
      <c r="F76" s="254" t="s">
        <v>109</v>
      </c>
      <c r="G76" s="243" t="s">
        <v>24</v>
      </c>
      <c r="H76" s="70"/>
      <c r="I76" s="70"/>
      <c r="J76" s="70"/>
      <c r="K76" s="70"/>
    </row>
    <row r="77" spans="2:11" s="66" customFormat="1" ht="14.25">
      <c r="B77" s="216" t="s">
        <v>3</v>
      </c>
      <c r="C77" s="217" t="s">
        <v>110</v>
      </c>
      <c r="D77" s="217" t="s">
        <v>111</v>
      </c>
      <c r="E77" s="218" t="s">
        <v>112</v>
      </c>
      <c r="F77" s="255" t="s">
        <v>2</v>
      </c>
      <c r="G77" s="244" t="s">
        <v>8</v>
      </c>
      <c r="H77" s="70"/>
      <c r="I77" s="70"/>
      <c r="J77" s="70"/>
      <c r="K77" s="70"/>
    </row>
    <row r="78" spans="2:11" s="66" customFormat="1" ht="14.25">
      <c r="B78" s="304" t="s">
        <v>113</v>
      </c>
      <c r="C78" s="305"/>
      <c r="D78" s="211"/>
      <c r="E78" s="219"/>
      <c r="F78" s="256"/>
      <c r="G78" s="245"/>
      <c r="H78" s="70"/>
      <c r="I78" s="70"/>
      <c r="J78" s="70"/>
      <c r="K78" s="70"/>
    </row>
    <row r="79" spans="1:9" ht="14.25">
      <c r="A79" s="66"/>
      <c r="B79" s="220" t="s">
        <v>421</v>
      </c>
      <c r="C79" s="221" t="s">
        <v>122</v>
      </c>
      <c r="D79" s="222" t="s">
        <v>25</v>
      </c>
      <c r="E79" s="207">
        <v>0.2553</v>
      </c>
      <c r="F79" s="229">
        <v>22.91</v>
      </c>
      <c r="G79" s="231">
        <v>5.85</v>
      </c>
      <c r="H79" s="4"/>
      <c r="I79" s="75"/>
    </row>
    <row r="80" spans="1:9" ht="14.25">
      <c r="A80" s="66"/>
      <c r="B80" s="220" t="s">
        <v>332</v>
      </c>
      <c r="C80" s="221" t="s">
        <v>123</v>
      </c>
      <c r="D80" s="222" t="s">
        <v>25</v>
      </c>
      <c r="E80" s="207">
        <v>0.7195</v>
      </c>
      <c r="F80" s="229">
        <v>15.57</v>
      </c>
      <c r="G80" s="231">
        <v>11.2</v>
      </c>
      <c r="H80" s="4"/>
      <c r="I80" s="75"/>
    </row>
    <row r="81" spans="1:9" ht="22.5">
      <c r="A81" s="66"/>
      <c r="B81" s="220">
        <v>100220</v>
      </c>
      <c r="C81" s="221" t="s">
        <v>453</v>
      </c>
      <c r="D81" s="222" t="s">
        <v>454</v>
      </c>
      <c r="E81" s="206">
        <v>0.5</v>
      </c>
      <c r="F81" s="229">
        <v>20.21</v>
      </c>
      <c r="G81" s="231">
        <v>10.11</v>
      </c>
      <c r="H81" s="4"/>
      <c r="I81" s="75"/>
    </row>
    <row r="82" spans="2:11" s="66" customFormat="1" ht="14.25">
      <c r="B82" s="224"/>
      <c r="C82" s="225"/>
      <c r="D82" s="225"/>
      <c r="E82" s="208"/>
      <c r="F82" s="257" t="s">
        <v>114</v>
      </c>
      <c r="G82" s="232">
        <v>27.16</v>
      </c>
      <c r="H82" s="70"/>
      <c r="I82" s="70"/>
      <c r="J82" s="70"/>
      <c r="K82" s="70"/>
    </row>
    <row r="83" spans="2:11" s="66" customFormat="1" ht="15" thickBot="1">
      <c r="B83" s="224"/>
      <c r="C83" s="226"/>
      <c r="D83" s="225"/>
      <c r="E83" s="219"/>
      <c r="F83" s="258"/>
      <c r="G83" s="233"/>
      <c r="H83" s="70"/>
      <c r="I83" s="70"/>
      <c r="J83" s="70"/>
      <c r="K83" s="70"/>
    </row>
    <row r="84" spans="2:11" s="66" customFormat="1" ht="51" customHeight="1" thickBot="1">
      <c r="B84" s="227" t="s">
        <v>436</v>
      </c>
      <c r="C84" s="306" t="s">
        <v>627</v>
      </c>
      <c r="D84" s="306"/>
      <c r="E84" s="307"/>
      <c r="F84" s="258" t="s">
        <v>119</v>
      </c>
      <c r="G84" s="233">
        <v>27.16</v>
      </c>
      <c r="H84" s="70"/>
      <c r="I84" s="70"/>
      <c r="J84" s="70"/>
      <c r="K84" s="70"/>
    </row>
    <row r="85" spans="2:11" s="66" customFormat="1" ht="14.25">
      <c r="B85" s="212" t="s">
        <v>210</v>
      </c>
      <c r="C85" s="213" t="s">
        <v>424</v>
      </c>
      <c r="D85" s="214"/>
      <c r="E85" s="215"/>
      <c r="F85" s="254" t="s">
        <v>109</v>
      </c>
      <c r="G85" s="243" t="s">
        <v>22</v>
      </c>
      <c r="H85" s="70"/>
      <c r="I85" s="70"/>
      <c r="J85" s="70"/>
      <c r="K85" s="70"/>
    </row>
    <row r="86" spans="2:11" s="66" customFormat="1" ht="14.25">
      <c r="B86" s="216" t="s">
        <v>3</v>
      </c>
      <c r="C86" s="217" t="s">
        <v>110</v>
      </c>
      <c r="D86" s="217" t="s">
        <v>111</v>
      </c>
      <c r="E86" s="218" t="s">
        <v>112</v>
      </c>
      <c r="F86" s="255" t="s">
        <v>2</v>
      </c>
      <c r="G86" s="244" t="s">
        <v>8</v>
      </c>
      <c r="H86" s="70"/>
      <c r="I86" s="70"/>
      <c r="J86" s="70"/>
      <c r="K86" s="70"/>
    </row>
    <row r="87" spans="2:11" s="66" customFormat="1" ht="14.25">
      <c r="B87" s="304" t="s">
        <v>113</v>
      </c>
      <c r="C87" s="305"/>
      <c r="D87" s="211"/>
      <c r="E87" s="219"/>
      <c r="F87" s="256"/>
      <c r="G87" s="245"/>
      <c r="H87" s="70"/>
      <c r="I87" s="70"/>
      <c r="J87" s="70"/>
      <c r="K87" s="70"/>
    </row>
    <row r="88" spans="1:9" ht="14.25">
      <c r="A88" s="66"/>
      <c r="B88" s="220" t="s">
        <v>212</v>
      </c>
      <c r="C88" s="221" t="s">
        <v>213</v>
      </c>
      <c r="D88" s="222" t="s">
        <v>25</v>
      </c>
      <c r="E88" s="207">
        <v>0.1755</v>
      </c>
      <c r="F88" s="229">
        <v>22.5</v>
      </c>
      <c r="G88" s="231">
        <v>3.95</v>
      </c>
      <c r="H88" s="4"/>
      <c r="I88" s="75"/>
    </row>
    <row r="89" spans="1:9" ht="14.25">
      <c r="A89" s="66"/>
      <c r="B89" s="220" t="s">
        <v>332</v>
      </c>
      <c r="C89" s="221" t="s">
        <v>123</v>
      </c>
      <c r="D89" s="222" t="s">
        <v>25</v>
      </c>
      <c r="E89" s="207">
        <v>0.3448</v>
      </c>
      <c r="F89" s="229">
        <v>15.57</v>
      </c>
      <c r="G89" s="231">
        <v>5.37</v>
      </c>
      <c r="H89" s="4"/>
      <c r="I89" s="75"/>
    </row>
    <row r="90" spans="1:9" ht="22.5">
      <c r="A90" s="66"/>
      <c r="B90" s="220">
        <v>100278</v>
      </c>
      <c r="C90" s="221" t="s">
        <v>450</v>
      </c>
      <c r="D90" s="222" t="s">
        <v>451</v>
      </c>
      <c r="E90" s="206">
        <v>0.5</v>
      </c>
      <c r="F90" s="229">
        <v>29.01</v>
      </c>
      <c r="G90" s="231">
        <v>14.51</v>
      </c>
      <c r="H90" s="4"/>
      <c r="I90" s="75"/>
    </row>
    <row r="91" spans="2:11" s="66" customFormat="1" ht="14.25">
      <c r="B91" s="224"/>
      <c r="C91" s="225"/>
      <c r="D91" s="225"/>
      <c r="E91" s="208"/>
      <c r="F91" s="257" t="s">
        <v>114</v>
      </c>
      <c r="G91" s="232">
        <v>23.83</v>
      </c>
      <c r="H91" s="70"/>
      <c r="I91" s="70"/>
      <c r="J91" s="70"/>
      <c r="K91" s="70"/>
    </row>
    <row r="92" spans="2:11" s="66" customFormat="1" ht="15" thickBot="1">
      <c r="B92" s="224"/>
      <c r="C92" s="226"/>
      <c r="D92" s="225"/>
      <c r="E92" s="219"/>
      <c r="F92" s="258"/>
      <c r="G92" s="233"/>
      <c r="H92" s="70"/>
      <c r="I92" s="70"/>
      <c r="J92" s="70"/>
      <c r="K92" s="70"/>
    </row>
    <row r="93" spans="2:11" s="66" customFormat="1" ht="45" customHeight="1" thickBot="1">
      <c r="B93" s="227" t="s">
        <v>436</v>
      </c>
      <c r="C93" s="306" t="s">
        <v>626</v>
      </c>
      <c r="D93" s="306"/>
      <c r="E93" s="307"/>
      <c r="F93" s="258" t="s">
        <v>119</v>
      </c>
      <c r="G93" s="233">
        <v>23.83</v>
      </c>
      <c r="H93" s="70"/>
      <c r="I93" s="70"/>
      <c r="J93" s="70"/>
      <c r="K93" s="70"/>
    </row>
    <row r="94" spans="2:11" s="66" customFormat="1" ht="14.25">
      <c r="B94" s="212" t="s">
        <v>86</v>
      </c>
      <c r="C94" s="213" t="s">
        <v>278</v>
      </c>
      <c r="D94" s="214"/>
      <c r="E94" s="215"/>
      <c r="F94" s="254" t="s">
        <v>109</v>
      </c>
      <c r="G94" s="243" t="s">
        <v>22</v>
      </c>
      <c r="H94" s="70"/>
      <c r="I94" s="70"/>
      <c r="J94" s="70"/>
      <c r="K94" s="70"/>
    </row>
    <row r="95" spans="2:11" s="66" customFormat="1" ht="14.25">
      <c r="B95" s="216" t="s">
        <v>3</v>
      </c>
      <c r="C95" s="217" t="s">
        <v>110</v>
      </c>
      <c r="D95" s="217" t="s">
        <v>111</v>
      </c>
      <c r="E95" s="218" t="s">
        <v>112</v>
      </c>
      <c r="F95" s="255" t="s">
        <v>2</v>
      </c>
      <c r="G95" s="244" t="s">
        <v>8</v>
      </c>
      <c r="H95" s="70"/>
      <c r="I95" s="70"/>
      <c r="J95" s="70"/>
      <c r="K95" s="70"/>
    </row>
    <row r="96" spans="2:11" s="66" customFormat="1" ht="14.25">
      <c r="B96" s="304" t="s">
        <v>113</v>
      </c>
      <c r="C96" s="305"/>
      <c r="D96" s="211"/>
      <c r="E96" s="219"/>
      <c r="F96" s="256"/>
      <c r="G96" s="245"/>
      <c r="H96" s="70"/>
      <c r="I96" s="70"/>
      <c r="J96" s="70"/>
      <c r="K96" s="70"/>
    </row>
    <row r="97" spans="1:9" ht="14.25">
      <c r="A97" s="66"/>
      <c r="B97" s="220" t="s">
        <v>212</v>
      </c>
      <c r="C97" s="221" t="s">
        <v>213</v>
      </c>
      <c r="D97" s="222" t="s">
        <v>25</v>
      </c>
      <c r="E97" s="223">
        <v>0.128</v>
      </c>
      <c r="F97" s="229">
        <v>22.5</v>
      </c>
      <c r="G97" s="231">
        <v>2.88</v>
      </c>
      <c r="H97" s="4"/>
      <c r="I97" s="75"/>
    </row>
    <row r="98" spans="1:9" ht="14.25">
      <c r="A98" s="66"/>
      <c r="B98" s="220" t="s">
        <v>332</v>
      </c>
      <c r="C98" s="221" t="s">
        <v>123</v>
      </c>
      <c r="D98" s="222" t="s">
        <v>25</v>
      </c>
      <c r="E98" s="223">
        <v>0.2514</v>
      </c>
      <c r="F98" s="229">
        <v>15.57</v>
      </c>
      <c r="G98" s="231">
        <v>3.91</v>
      </c>
      <c r="H98" s="4"/>
      <c r="I98" s="75"/>
    </row>
    <row r="99" spans="2:11" s="66" customFormat="1" ht="14.25">
      <c r="B99" s="224"/>
      <c r="C99" s="225"/>
      <c r="D99" s="225"/>
      <c r="E99" s="208"/>
      <c r="F99" s="257" t="s">
        <v>114</v>
      </c>
      <c r="G99" s="232">
        <v>6.79</v>
      </c>
      <c r="H99" s="70"/>
      <c r="I99" s="70"/>
      <c r="J99" s="70"/>
      <c r="K99" s="70"/>
    </row>
    <row r="100" spans="2:11" s="66" customFormat="1" ht="15" thickBot="1">
      <c r="B100" s="224"/>
      <c r="C100" s="226"/>
      <c r="D100" s="225"/>
      <c r="E100" s="219"/>
      <c r="F100" s="258"/>
      <c r="G100" s="233"/>
      <c r="H100" s="70"/>
      <c r="I100" s="70"/>
      <c r="J100" s="70"/>
      <c r="K100" s="70"/>
    </row>
    <row r="101" spans="2:11" s="66" customFormat="1" ht="37.5" customHeight="1" thickBot="1">
      <c r="B101" s="227" t="s">
        <v>436</v>
      </c>
      <c r="C101" s="306" t="s">
        <v>631</v>
      </c>
      <c r="D101" s="306"/>
      <c r="E101" s="307"/>
      <c r="F101" s="258" t="s">
        <v>119</v>
      </c>
      <c r="G101" s="233">
        <v>6.79</v>
      </c>
      <c r="H101" s="70"/>
      <c r="I101" s="70"/>
      <c r="J101" s="70"/>
      <c r="K101" s="70"/>
    </row>
    <row r="102" spans="2:11" s="66" customFormat="1" ht="14.25">
      <c r="B102" s="212" t="s">
        <v>272</v>
      </c>
      <c r="C102" s="213" t="s">
        <v>315</v>
      </c>
      <c r="D102" s="214"/>
      <c r="E102" s="215"/>
      <c r="F102" s="254" t="s">
        <v>109</v>
      </c>
      <c r="G102" s="243" t="s">
        <v>22</v>
      </c>
      <c r="H102" s="70"/>
      <c r="I102" s="70"/>
      <c r="J102" s="70"/>
      <c r="K102" s="70"/>
    </row>
    <row r="103" spans="2:11" s="66" customFormat="1" ht="14.25">
      <c r="B103" s="216" t="s">
        <v>3</v>
      </c>
      <c r="C103" s="217" t="s">
        <v>110</v>
      </c>
      <c r="D103" s="217" t="s">
        <v>111</v>
      </c>
      <c r="E103" s="218" t="s">
        <v>112</v>
      </c>
      <c r="F103" s="255" t="s">
        <v>2</v>
      </c>
      <c r="G103" s="244" t="s">
        <v>8</v>
      </c>
      <c r="H103" s="70"/>
      <c r="I103" s="70"/>
      <c r="J103" s="70"/>
      <c r="K103" s="70"/>
    </row>
    <row r="104" spans="2:11" s="66" customFormat="1" ht="14.25">
      <c r="B104" s="304" t="s">
        <v>113</v>
      </c>
      <c r="C104" s="305"/>
      <c r="D104" s="211"/>
      <c r="E104" s="219"/>
      <c r="F104" s="256"/>
      <c r="G104" s="245"/>
      <c r="H104" s="70"/>
      <c r="I104" s="70"/>
      <c r="J104" s="70"/>
      <c r="K104" s="70"/>
    </row>
    <row r="105" spans="1:9" ht="14.25">
      <c r="A105" s="66"/>
      <c r="B105" s="220" t="s">
        <v>425</v>
      </c>
      <c r="C105" s="221" t="s">
        <v>426</v>
      </c>
      <c r="D105" s="222" t="s">
        <v>25</v>
      </c>
      <c r="E105" s="207">
        <v>0.0183</v>
      </c>
      <c r="F105" s="229">
        <v>23.2</v>
      </c>
      <c r="G105" s="231">
        <v>0.42</v>
      </c>
      <c r="H105" s="4"/>
      <c r="I105" s="75"/>
    </row>
    <row r="106" spans="1:9" ht="14.25">
      <c r="A106" s="66"/>
      <c r="B106" s="220" t="s">
        <v>332</v>
      </c>
      <c r="C106" s="221" t="s">
        <v>123</v>
      </c>
      <c r="D106" s="222" t="s">
        <v>25</v>
      </c>
      <c r="E106" s="223">
        <v>0.0359</v>
      </c>
      <c r="F106" s="229">
        <v>15.57</v>
      </c>
      <c r="G106" s="231">
        <v>0.56</v>
      </c>
      <c r="H106" s="4"/>
      <c r="I106" s="75"/>
    </row>
    <row r="107" spans="2:11" s="66" customFormat="1" ht="14.25">
      <c r="B107" s="224"/>
      <c r="C107" s="225"/>
      <c r="D107" s="225"/>
      <c r="E107" s="208"/>
      <c r="F107" s="257" t="s">
        <v>114</v>
      </c>
      <c r="G107" s="232">
        <v>0.98</v>
      </c>
      <c r="H107" s="70"/>
      <c r="I107" s="70"/>
      <c r="J107" s="70"/>
      <c r="K107" s="70"/>
    </row>
    <row r="108" spans="2:11" s="66" customFormat="1" ht="15" thickBot="1">
      <c r="B108" s="224"/>
      <c r="C108" s="226"/>
      <c r="D108" s="225"/>
      <c r="E108" s="219"/>
      <c r="F108" s="258"/>
      <c r="G108" s="233"/>
      <c r="H108" s="70"/>
      <c r="I108" s="70"/>
      <c r="J108" s="70"/>
      <c r="K108" s="70"/>
    </row>
    <row r="109" spans="2:11" s="66" customFormat="1" ht="30" customHeight="1" thickBot="1">
      <c r="B109" s="227" t="s">
        <v>436</v>
      </c>
      <c r="C109" s="306" t="s">
        <v>632</v>
      </c>
      <c r="D109" s="306"/>
      <c r="E109" s="307"/>
      <c r="F109" s="258" t="s">
        <v>119</v>
      </c>
      <c r="G109" s="233">
        <v>0.98</v>
      </c>
      <c r="H109" s="70"/>
      <c r="I109" s="70"/>
      <c r="J109" s="70"/>
      <c r="K109" s="70"/>
    </row>
    <row r="110" spans="2:11" s="66" customFormat="1" ht="24">
      <c r="B110" s="259" t="s">
        <v>211</v>
      </c>
      <c r="C110" s="213" t="s">
        <v>438</v>
      </c>
      <c r="D110" s="214"/>
      <c r="E110" s="215"/>
      <c r="F110" s="254" t="s">
        <v>109</v>
      </c>
      <c r="G110" s="243" t="s">
        <v>24</v>
      </c>
      <c r="H110" s="70"/>
      <c r="I110" s="70"/>
      <c r="J110" s="70"/>
      <c r="K110" s="70"/>
    </row>
    <row r="111" spans="2:11" s="66" customFormat="1" ht="14.25">
      <c r="B111" s="216" t="s">
        <v>3</v>
      </c>
      <c r="C111" s="217" t="s">
        <v>110</v>
      </c>
      <c r="D111" s="217" t="s">
        <v>111</v>
      </c>
      <c r="E111" s="218" t="s">
        <v>112</v>
      </c>
      <c r="F111" s="255" t="s">
        <v>2</v>
      </c>
      <c r="G111" s="244" t="s">
        <v>8</v>
      </c>
      <c r="H111" s="70"/>
      <c r="I111" s="70"/>
      <c r="J111" s="70"/>
      <c r="K111" s="70"/>
    </row>
    <row r="112" spans="2:11" s="66" customFormat="1" ht="14.25">
      <c r="B112" s="304" t="s">
        <v>113</v>
      </c>
      <c r="C112" s="305"/>
      <c r="D112" s="211"/>
      <c r="E112" s="219"/>
      <c r="F112" s="256"/>
      <c r="G112" s="245"/>
      <c r="H112" s="70"/>
      <c r="I112" s="70"/>
      <c r="J112" s="70"/>
      <c r="K112" s="70"/>
    </row>
    <row r="113" spans="1:9" ht="14.25">
      <c r="A113" s="66"/>
      <c r="B113" s="220">
        <v>88316</v>
      </c>
      <c r="C113" s="221" t="s">
        <v>123</v>
      </c>
      <c r="D113" s="222" t="s">
        <v>25</v>
      </c>
      <c r="E113" s="206">
        <v>0.1692</v>
      </c>
      <c r="F113" s="229">
        <v>15.57</v>
      </c>
      <c r="G113" s="231">
        <v>2.63</v>
      </c>
      <c r="H113" s="4"/>
      <c r="I113" s="75"/>
    </row>
    <row r="114" spans="1:9" ht="14.25">
      <c r="A114" s="66"/>
      <c r="B114" s="220">
        <v>88262</v>
      </c>
      <c r="C114" s="221" t="s">
        <v>427</v>
      </c>
      <c r="D114" s="222" t="s">
        <v>25</v>
      </c>
      <c r="E114" s="206">
        <v>0.0247</v>
      </c>
      <c r="F114" s="229">
        <v>22.76</v>
      </c>
      <c r="G114" s="231">
        <v>0.56</v>
      </c>
      <c r="H114" s="4"/>
      <c r="I114" s="75"/>
    </row>
    <row r="115" spans="2:11" s="66" customFormat="1" ht="14.25">
      <c r="B115" s="224"/>
      <c r="C115" s="225"/>
      <c r="D115" s="225"/>
      <c r="E115" s="208"/>
      <c r="F115" s="257" t="s">
        <v>114</v>
      </c>
      <c r="G115" s="232">
        <v>3.19</v>
      </c>
      <c r="H115" s="70"/>
      <c r="I115" s="70"/>
      <c r="J115" s="70"/>
      <c r="K115" s="70"/>
    </row>
    <row r="116" spans="2:11" s="66" customFormat="1" ht="14.25">
      <c r="B116" s="302" t="s">
        <v>26</v>
      </c>
      <c r="C116" s="303"/>
      <c r="D116" s="211"/>
      <c r="E116" s="209"/>
      <c r="F116" s="256"/>
      <c r="G116" s="245"/>
      <c r="H116" s="70"/>
      <c r="I116" s="70"/>
      <c r="J116" s="70"/>
      <c r="K116" s="70"/>
    </row>
    <row r="117" spans="1:9" ht="22.5">
      <c r="A117" s="66"/>
      <c r="B117" s="220">
        <v>20213</v>
      </c>
      <c r="C117" s="221" t="s">
        <v>429</v>
      </c>
      <c r="D117" s="222" t="s">
        <v>23</v>
      </c>
      <c r="E117" s="206">
        <v>2.4022</v>
      </c>
      <c r="F117" s="229">
        <v>26.47</v>
      </c>
      <c r="G117" s="231">
        <v>63.59</v>
      </c>
      <c r="H117" s="4"/>
      <c r="I117" s="75"/>
    </row>
    <row r="118" spans="1:9" ht="14.25">
      <c r="A118" s="66"/>
      <c r="B118" s="220" t="s">
        <v>437</v>
      </c>
      <c r="C118" s="221" t="s">
        <v>428</v>
      </c>
      <c r="D118" s="222" t="s">
        <v>117</v>
      </c>
      <c r="E118" s="206">
        <v>0.0514</v>
      </c>
      <c r="F118" s="229">
        <v>5.43</v>
      </c>
      <c r="G118" s="231">
        <v>0.28</v>
      </c>
      <c r="H118" s="4"/>
      <c r="I118" s="75"/>
    </row>
    <row r="119" spans="1:9" ht="22.5">
      <c r="A119" s="66"/>
      <c r="B119" s="220">
        <v>4299</v>
      </c>
      <c r="C119" s="221" t="s">
        <v>430</v>
      </c>
      <c r="D119" s="222" t="s">
        <v>111</v>
      </c>
      <c r="E119" s="206">
        <v>1.3333</v>
      </c>
      <c r="F119" s="229">
        <v>0.8</v>
      </c>
      <c r="G119" s="231">
        <v>1.07</v>
      </c>
      <c r="H119" s="4"/>
      <c r="I119" s="75"/>
    </row>
    <row r="120" spans="1:9" ht="22.5">
      <c r="A120" s="66"/>
      <c r="B120" s="220">
        <v>13294</v>
      </c>
      <c r="C120" s="221" t="s">
        <v>431</v>
      </c>
      <c r="D120" s="222" t="s">
        <v>111</v>
      </c>
      <c r="E120" s="206">
        <v>1.1852</v>
      </c>
      <c r="F120" s="229">
        <v>1.04</v>
      </c>
      <c r="G120" s="231">
        <v>1.23</v>
      </c>
      <c r="H120" s="4"/>
      <c r="I120" s="75"/>
    </row>
    <row r="121" spans="1:9" ht="22.5">
      <c r="A121" s="66"/>
      <c r="B121" s="220">
        <v>4813</v>
      </c>
      <c r="C121" s="221" t="s">
        <v>432</v>
      </c>
      <c r="D121" s="222" t="s">
        <v>58</v>
      </c>
      <c r="E121" s="206">
        <v>1</v>
      </c>
      <c r="F121" s="229">
        <v>315</v>
      </c>
      <c r="G121" s="231">
        <v>315</v>
      </c>
      <c r="H121" s="4"/>
      <c r="I121" s="75"/>
    </row>
    <row r="122" spans="1:9" ht="14.25">
      <c r="A122" s="66"/>
      <c r="B122" s="220">
        <v>5062</v>
      </c>
      <c r="C122" s="221" t="s">
        <v>433</v>
      </c>
      <c r="D122" s="222" t="s">
        <v>117</v>
      </c>
      <c r="E122" s="206">
        <v>0.0115</v>
      </c>
      <c r="F122" s="229">
        <v>19.07</v>
      </c>
      <c r="G122" s="231">
        <v>0.22</v>
      </c>
      <c r="H122" s="4"/>
      <c r="I122" s="75"/>
    </row>
    <row r="123" spans="1:9" ht="14.25">
      <c r="A123" s="66"/>
      <c r="B123" s="220">
        <v>4509</v>
      </c>
      <c r="C123" s="221" t="s">
        <v>434</v>
      </c>
      <c r="D123" s="222" t="s">
        <v>23</v>
      </c>
      <c r="E123" s="206">
        <v>1.2613</v>
      </c>
      <c r="F123" s="229">
        <v>4.13</v>
      </c>
      <c r="G123" s="231">
        <v>5.21</v>
      </c>
      <c r="H123" s="4"/>
      <c r="I123" s="75"/>
    </row>
    <row r="124" spans="1:9" ht="14.25">
      <c r="A124" s="66"/>
      <c r="B124" s="220">
        <v>1379</v>
      </c>
      <c r="C124" s="221" t="s">
        <v>435</v>
      </c>
      <c r="D124" s="222" t="s">
        <v>117</v>
      </c>
      <c r="E124" s="206">
        <v>2.6608</v>
      </c>
      <c r="F124" s="229">
        <v>0.55</v>
      </c>
      <c r="G124" s="231">
        <v>1.46</v>
      </c>
      <c r="H124" s="4"/>
      <c r="I124" s="75"/>
    </row>
    <row r="125" spans="2:11" s="66" customFormat="1" ht="14.25">
      <c r="B125" s="224"/>
      <c r="C125" s="225"/>
      <c r="D125" s="225"/>
      <c r="E125" s="260"/>
      <c r="F125" s="257" t="s">
        <v>118</v>
      </c>
      <c r="G125" s="232">
        <v>388.06</v>
      </c>
      <c r="H125" s="4"/>
      <c r="I125" s="70"/>
      <c r="J125" s="70"/>
      <c r="K125" s="70"/>
    </row>
    <row r="126" spans="2:11" s="66" customFormat="1" ht="15" thickBot="1">
      <c r="B126" s="224"/>
      <c r="C126" s="226"/>
      <c r="D126" s="225"/>
      <c r="E126" s="219"/>
      <c r="F126" s="258"/>
      <c r="G126" s="233"/>
      <c r="H126" s="4"/>
      <c r="I126" s="70"/>
      <c r="J126" s="70"/>
      <c r="K126" s="70"/>
    </row>
    <row r="127" spans="2:11" s="66" customFormat="1" ht="53.25" customHeight="1" thickBot="1">
      <c r="B127" s="227" t="s">
        <v>436</v>
      </c>
      <c r="C127" s="306" t="s">
        <v>490</v>
      </c>
      <c r="D127" s="306"/>
      <c r="E127" s="307"/>
      <c r="F127" s="258" t="s">
        <v>119</v>
      </c>
      <c r="G127" s="233">
        <v>391.25</v>
      </c>
      <c r="H127" s="4"/>
      <c r="I127" s="70"/>
      <c r="J127" s="70"/>
      <c r="K127" s="70"/>
    </row>
    <row r="128" spans="2:11" s="66" customFormat="1" ht="24">
      <c r="B128" s="259" t="s">
        <v>216</v>
      </c>
      <c r="C128" s="213" t="s">
        <v>440</v>
      </c>
      <c r="D128" s="214"/>
      <c r="E128" s="215"/>
      <c r="F128" s="254" t="s">
        <v>109</v>
      </c>
      <c r="G128" s="243" t="s">
        <v>422</v>
      </c>
      <c r="H128" s="4"/>
      <c r="I128" s="70"/>
      <c r="J128" s="70"/>
      <c r="K128" s="70"/>
    </row>
    <row r="129" spans="2:11" s="66" customFormat="1" ht="14.25">
      <c r="B129" s="216" t="s">
        <v>3</v>
      </c>
      <c r="C129" s="217" t="s">
        <v>110</v>
      </c>
      <c r="D129" s="217" t="s">
        <v>111</v>
      </c>
      <c r="E129" s="218" t="s">
        <v>112</v>
      </c>
      <c r="F129" s="255" t="s">
        <v>2</v>
      </c>
      <c r="G129" s="244" t="s">
        <v>8</v>
      </c>
      <c r="H129" s="4"/>
      <c r="I129" s="70"/>
      <c r="J129" s="70"/>
      <c r="K129" s="70"/>
    </row>
    <row r="130" spans="2:11" s="66" customFormat="1" ht="14.25">
      <c r="B130" s="304" t="s">
        <v>113</v>
      </c>
      <c r="C130" s="305"/>
      <c r="D130" s="211"/>
      <c r="E130" s="219"/>
      <c r="F130" s="256"/>
      <c r="G130" s="245"/>
      <c r="H130" s="4"/>
      <c r="I130" s="70"/>
      <c r="J130" s="70"/>
      <c r="K130" s="70"/>
    </row>
    <row r="131" spans="1:9" ht="14.25">
      <c r="A131" s="66"/>
      <c r="B131" s="220">
        <v>88316</v>
      </c>
      <c r="C131" s="221" t="s">
        <v>123</v>
      </c>
      <c r="D131" s="222" t="s">
        <v>25</v>
      </c>
      <c r="E131" s="206">
        <v>0.65</v>
      </c>
      <c r="F131" s="229">
        <v>15.57</v>
      </c>
      <c r="G131" s="231">
        <v>10.12</v>
      </c>
      <c r="H131" s="4"/>
      <c r="I131" s="75"/>
    </row>
    <row r="132" spans="2:11" s="66" customFormat="1" ht="14.25">
      <c r="B132" s="224"/>
      <c r="C132" s="225"/>
      <c r="D132" s="225"/>
      <c r="E132" s="208"/>
      <c r="F132" s="257" t="s">
        <v>114</v>
      </c>
      <c r="G132" s="232">
        <v>10.12</v>
      </c>
      <c r="H132" s="70"/>
      <c r="I132" s="70"/>
      <c r="J132" s="70"/>
      <c r="K132" s="70"/>
    </row>
    <row r="133" spans="2:11" s="66" customFormat="1" ht="14.25">
      <c r="B133" s="302" t="s">
        <v>26</v>
      </c>
      <c r="C133" s="303"/>
      <c r="D133" s="211"/>
      <c r="E133" s="209"/>
      <c r="F133" s="256"/>
      <c r="G133" s="245"/>
      <c r="H133" s="70"/>
      <c r="I133" s="70"/>
      <c r="J133" s="70"/>
      <c r="K133" s="70"/>
    </row>
    <row r="134" spans="1:9" ht="14.25">
      <c r="A134" s="66"/>
      <c r="B134" s="220" t="s">
        <v>492</v>
      </c>
      <c r="C134" s="221" t="s">
        <v>439</v>
      </c>
      <c r="D134" s="222" t="s">
        <v>441</v>
      </c>
      <c r="E134" s="206">
        <v>1</v>
      </c>
      <c r="F134" s="229">
        <v>58.79</v>
      </c>
      <c r="G134" s="231">
        <v>58.79</v>
      </c>
      <c r="H134" s="4"/>
      <c r="I134" s="75"/>
    </row>
    <row r="135" spans="2:11" s="66" customFormat="1" ht="14.25">
      <c r="B135" s="224"/>
      <c r="C135" s="225"/>
      <c r="D135" s="225"/>
      <c r="E135" s="260"/>
      <c r="F135" s="257" t="s">
        <v>118</v>
      </c>
      <c r="G135" s="232">
        <v>58.79</v>
      </c>
      <c r="H135" s="4"/>
      <c r="I135" s="75"/>
      <c r="J135"/>
      <c r="K135" s="70"/>
    </row>
    <row r="136" spans="2:11" s="66" customFormat="1" ht="15" thickBot="1">
      <c r="B136" s="224"/>
      <c r="C136" s="226"/>
      <c r="D136" s="225"/>
      <c r="E136" s="219"/>
      <c r="F136" s="258"/>
      <c r="G136" s="233"/>
      <c r="H136" s="4"/>
      <c r="I136" s="75"/>
      <c r="J136"/>
      <c r="K136" s="70"/>
    </row>
    <row r="137" spans="2:11" s="66" customFormat="1" ht="52.5" customHeight="1" thickBot="1">
      <c r="B137" s="227" t="s">
        <v>436</v>
      </c>
      <c r="C137" s="306" t="s">
        <v>491</v>
      </c>
      <c r="D137" s="306"/>
      <c r="E137" s="307"/>
      <c r="F137" s="258" t="s">
        <v>119</v>
      </c>
      <c r="G137" s="233">
        <v>68.91</v>
      </c>
      <c r="H137" s="4"/>
      <c r="I137" s="75"/>
      <c r="J137"/>
      <c r="K137" s="70"/>
    </row>
    <row r="138" spans="2:11" s="66" customFormat="1" ht="36">
      <c r="B138" s="259" t="s">
        <v>460</v>
      </c>
      <c r="C138" s="213" t="s">
        <v>461</v>
      </c>
      <c r="D138" s="214"/>
      <c r="E138" s="215"/>
      <c r="F138" s="254" t="s">
        <v>109</v>
      </c>
      <c r="G138" s="243" t="s">
        <v>96</v>
      </c>
      <c r="H138" s="4"/>
      <c r="I138" s="75"/>
      <c r="J138"/>
      <c r="K138" s="70"/>
    </row>
    <row r="139" spans="2:11" s="66" customFormat="1" ht="14.25">
      <c r="B139" s="216" t="s">
        <v>3</v>
      </c>
      <c r="C139" s="217" t="s">
        <v>110</v>
      </c>
      <c r="D139" s="217" t="s">
        <v>111</v>
      </c>
      <c r="E139" s="218" t="s">
        <v>112</v>
      </c>
      <c r="F139" s="255" t="s">
        <v>2</v>
      </c>
      <c r="G139" s="244" t="s">
        <v>8</v>
      </c>
      <c r="H139" s="4"/>
      <c r="I139" s="75"/>
      <c r="J139"/>
      <c r="K139" s="70"/>
    </row>
    <row r="140" spans="2:11" s="66" customFormat="1" ht="14.25">
      <c r="B140" s="302" t="s">
        <v>26</v>
      </c>
      <c r="C140" s="303"/>
      <c r="D140" s="211"/>
      <c r="E140" s="209"/>
      <c r="F140" s="256"/>
      <c r="G140" s="245"/>
      <c r="H140" s="70"/>
      <c r="I140" s="70"/>
      <c r="J140" s="70"/>
      <c r="K140" s="70"/>
    </row>
    <row r="141" spans="1:9" ht="45">
      <c r="A141" s="66"/>
      <c r="B141" s="220" t="s">
        <v>462</v>
      </c>
      <c r="C141" s="221" t="s">
        <v>463</v>
      </c>
      <c r="D141" s="222" t="s">
        <v>442</v>
      </c>
      <c r="E141" s="207">
        <v>0.0037</v>
      </c>
      <c r="F141" s="229">
        <v>155.92</v>
      </c>
      <c r="G141" s="231">
        <v>0.58</v>
      </c>
      <c r="H141" s="4"/>
      <c r="I141" s="75"/>
    </row>
    <row r="142" spans="1:9" ht="45">
      <c r="A142" s="66"/>
      <c r="B142" s="220" t="s">
        <v>464</v>
      </c>
      <c r="C142" s="221" t="s">
        <v>465</v>
      </c>
      <c r="D142" s="222" t="s">
        <v>443</v>
      </c>
      <c r="E142" s="207">
        <v>0.0016</v>
      </c>
      <c r="F142" s="229">
        <v>41.47</v>
      </c>
      <c r="G142" s="231">
        <v>0.07</v>
      </c>
      <c r="H142" s="4"/>
      <c r="I142" s="75"/>
    </row>
    <row r="143" spans="2:11" s="66" customFormat="1" ht="14.25">
      <c r="B143" s="224"/>
      <c r="C143" s="225"/>
      <c r="D143" s="225"/>
      <c r="E143" s="260"/>
      <c r="F143" s="257" t="s">
        <v>118</v>
      </c>
      <c r="G143" s="232">
        <v>0.58</v>
      </c>
      <c r="H143" s="70"/>
      <c r="I143" s="70"/>
      <c r="J143" s="70"/>
      <c r="K143" s="70"/>
    </row>
    <row r="144" spans="2:11" s="66" customFormat="1" ht="15" thickBot="1">
      <c r="B144" s="224"/>
      <c r="C144" s="226"/>
      <c r="D144" s="225"/>
      <c r="E144" s="219"/>
      <c r="F144" s="258"/>
      <c r="G144" s="233"/>
      <c r="H144" s="70"/>
      <c r="I144" s="70"/>
      <c r="J144" s="70"/>
      <c r="K144" s="70"/>
    </row>
    <row r="145" spans="2:11" s="66" customFormat="1" ht="24.75" customHeight="1" thickBot="1">
      <c r="B145" s="227" t="s">
        <v>436</v>
      </c>
      <c r="C145" s="323" t="s">
        <v>467</v>
      </c>
      <c r="D145" s="323"/>
      <c r="E145" s="324"/>
      <c r="F145" s="258" t="s">
        <v>119</v>
      </c>
      <c r="G145" s="233">
        <v>0.58</v>
      </c>
      <c r="H145" s="70"/>
      <c r="I145" s="70"/>
      <c r="J145" s="70"/>
      <c r="K145" s="70"/>
    </row>
    <row r="146" spans="2:11" s="66" customFormat="1" ht="24">
      <c r="B146" s="259" t="s">
        <v>217</v>
      </c>
      <c r="C146" s="213" t="s">
        <v>20</v>
      </c>
      <c r="D146" s="214"/>
      <c r="E146" s="215"/>
      <c r="F146" s="254" t="s">
        <v>109</v>
      </c>
      <c r="G146" s="243" t="s">
        <v>22</v>
      </c>
      <c r="H146" s="70"/>
      <c r="I146" s="70"/>
      <c r="J146" s="70"/>
      <c r="K146" s="70"/>
    </row>
    <row r="147" spans="2:11" s="66" customFormat="1" ht="14.25">
      <c r="B147" s="216" t="s">
        <v>3</v>
      </c>
      <c r="C147" s="217" t="s">
        <v>110</v>
      </c>
      <c r="D147" s="217" t="s">
        <v>111</v>
      </c>
      <c r="E147" s="218" t="s">
        <v>112</v>
      </c>
      <c r="F147" s="255" t="s">
        <v>2</v>
      </c>
      <c r="G147" s="244" t="s">
        <v>8</v>
      </c>
      <c r="H147" s="70"/>
      <c r="I147" s="70"/>
      <c r="J147" s="70"/>
      <c r="K147" s="70"/>
    </row>
    <row r="148" spans="2:11" s="66" customFormat="1" ht="14.25">
      <c r="B148" s="304" t="s">
        <v>113</v>
      </c>
      <c r="C148" s="305"/>
      <c r="D148" s="211"/>
      <c r="E148" s="219"/>
      <c r="F148" s="256"/>
      <c r="G148" s="245"/>
      <c r="H148" s="70"/>
      <c r="I148" s="70"/>
      <c r="J148" s="70"/>
      <c r="K148" s="70"/>
    </row>
    <row r="149" spans="1:9" ht="14.25">
      <c r="A149" s="66"/>
      <c r="B149" s="220">
        <v>88316</v>
      </c>
      <c r="C149" s="221" t="s">
        <v>123</v>
      </c>
      <c r="D149" s="222" t="s">
        <v>25</v>
      </c>
      <c r="E149" s="206">
        <v>12.2832</v>
      </c>
      <c r="F149" s="229">
        <v>15.57</v>
      </c>
      <c r="G149" s="231">
        <v>191.25</v>
      </c>
      <c r="H149" s="4"/>
      <c r="I149" s="75"/>
    </row>
    <row r="150" spans="2:11" s="66" customFormat="1" ht="14.25">
      <c r="B150" s="224"/>
      <c r="C150" s="225"/>
      <c r="D150" s="225"/>
      <c r="E150" s="208"/>
      <c r="F150" s="257" t="s">
        <v>114</v>
      </c>
      <c r="G150" s="232">
        <v>191.25</v>
      </c>
      <c r="H150" s="70"/>
      <c r="I150" s="70"/>
      <c r="J150" s="70"/>
      <c r="K150" s="70"/>
    </row>
    <row r="151" spans="2:11" s="66" customFormat="1" ht="14.25">
      <c r="B151" s="302" t="s">
        <v>26</v>
      </c>
      <c r="C151" s="303"/>
      <c r="D151" s="211"/>
      <c r="E151" s="209"/>
      <c r="F151" s="256"/>
      <c r="G151" s="245"/>
      <c r="H151" s="70"/>
      <c r="I151" s="70"/>
      <c r="J151" s="70"/>
      <c r="K151" s="70"/>
    </row>
    <row r="152" spans="1:9" ht="45">
      <c r="A152" s="66"/>
      <c r="B152" s="220" t="s">
        <v>464</v>
      </c>
      <c r="C152" s="221" t="s">
        <v>465</v>
      </c>
      <c r="D152" s="222" t="s">
        <v>443</v>
      </c>
      <c r="E152" s="206">
        <v>3.0708</v>
      </c>
      <c r="F152" s="229">
        <v>41.47</v>
      </c>
      <c r="G152" s="231">
        <v>127.35</v>
      </c>
      <c r="H152" s="4"/>
      <c r="I152" s="75"/>
    </row>
    <row r="153" spans="2:11" s="66" customFormat="1" ht="14.25">
      <c r="B153" s="224"/>
      <c r="C153" s="225"/>
      <c r="D153" s="225"/>
      <c r="E153" s="260"/>
      <c r="F153" s="257" t="s">
        <v>118</v>
      </c>
      <c r="G153" s="232">
        <v>127.35</v>
      </c>
      <c r="H153" s="70"/>
      <c r="I153" s="70"/>
      <c r="J153" s="70"/>
      <c r="K153" s="70"/>
    </row>
    <row r="154" spans="2:11" s="66" customFormat="1" ht="15" thickBot="1">
      <c r="B154" s="224"/>
      <c r="C154" s="226"/>
      <c r="D154" s="225"/>
      <c r="E154" s="219"/>
      <c r="F154" s="258"/>
      <c r="G154" s="233"/>
      <c r="H154" s="70"/>
      <c r="I154" s="70"/>
      <c r="J154" s="70"/>
      <c r="K154" s="70"/>
    </row>
    <row r="155" spans="2:11" s="66" customFormat="1" ht="51" customHeight="1" thickBot="1">
      <c r="B155" s="227" t="s">
        <v>436</v>
      </c>
      <c r="C155" s="306" t="s">
        <v>493</v>
      </c>
      <c r="D155" s="306"/>
      <c r="E155" s="307"/>
      <c r="F155" s="258" t="s">
        <v>119</v>
      </c>
      <c r="G155" s="233">
        <v>318.6</v>
      </c>
      <c r="H155" s="70"/>
      <c r="I155" s="70"/>
      <c r="J155" s="70"/>
      <c r="K155" s="70"/>
    </row>
    <row r="156" spans="2:11" s="66" customFormat="1" ht="36">
      <c r="B156" s="259" t="s">
        <v>218</v>
      </c>
      <c r="C156" s="213" t="s">
        <v>19</v>
      </c>
      <c r="D156" s="214"/>
      <c r="E156" s="215"/>
      <c r="F156" s="254" t="s">
        <v>109</v>
      </c>
      <c r="G156" s="243" t="s">
        <v>22</v>
      </c>
      <c r="H156" s="70"/>
      <c r="I156" s="70"/>
      <c r="J156" s="70"/>
      <c r="K156" s="70"/>
    </row>
    <row r="157" spans="2:11" s="66" customFormat="1" ht="14.25">
      <c r="B157" s="216" t="s">
        <v>3</v>
      </c>
      <c r="C157" s="217" t="s">
        <v>110</v>
      </c>
      <c r="D157" s="217" t="s">
        <v>111</v>
      </c>
      <c r="E157" s="218" t="s">
        <v>112</v>
      </c>
      <c r="F157" s="255" t="s">
        <v>2</v>
      </c>
      <c r="G157" s="244" t="s">
        <v>8</v>
      </c>
      <c r="H157" s="70"/>
      <c r="I157" s="70"/>
      <c r="J157" s="70"/>
      <c r="K157" s="70"/>
    </row>
    <row r="158" spans="2:11" s="66" customFormat="1" ht="14.25">
      <c r="B158" s="304" t="s">
        <v>113</v>
      </c>
      <c r="C158" s="305"/>
      <c r="D158" s="211"/>
      <c r="E158" s="219"/>
      <c r="F158" s="256"/>
      <c r="G158" s="245"/>
      <c r="H158" s="70"/>
      <c r="I158" s="70"/>
      <c r="J158" s="70"/>
      <c r="K158" s="70"/>
    </row>
    <row r="159" spans="1:9" ht="14.25">
      <c r="A159" s="66"/>
      <c r="B159" s="220">
        <v>88316</v>
      </c>
      <c r="C159" s="221" t="s">
        <v>123</v>
      </c>
      <c r="D159" s="222" t="s">
        <v>25</v>
      </c>
      <c r="E159" s="206">
        <v>12.2832</v>
      </c>
      <c r="F159" s="229">
        <v>15.57</v>
      </c>
      <c r="G159" s="231">
        <v>191.25</v>
      </c>
      <c r="H159" s="4"/>
      <c r="I159" s="75"/>
    </row>
    <row r="160" spans="2:11" s="66" customFormat="1" ht="14.25">
      <c r="B160" s="224"/>
      <c r="C160" s="225"/>
      <c r="D160" s="225"/>
      <c r="E160" s="208"/>
      <c r="F160" s="257" t="s">
        <v>114</v>
      </c>
      <c r="G160" s="232">
        <v>191.25</v>
      </c>
      <c r="H160" s="70"/>
      <c r="I160" s="70"/>
      <c r="J160" s="70"/>
      <c r="K160" s="70"/>
    </row>
    <row r="161" spans="2:11" s="66" customFormat="1" ht="14.25">
      <c r="B161" s="302" t="s">
        <v>26</v>
      </c>
      <c r="C161" s="303"/>
      <c r="D161" s="211"/>
      <c r="E161" s="209"/>
      <c r="F161" s="256"/>
      <c r="G161" s="245"/>
      <c r="H161" s="70"/>
      <c r="I161" s="70"/>
      <c r="J161" s="70"/>
      <c r="K161" s="70"/>
    </row>
    <row r="162" spans="1:9" ht="45">
      <c r="A162" s="66"/>
      <c r="B162" s="220" t="s">
        <v>464</v>
      </c>
      <c r="C162" s="221" t="s">
        <v>465</v>
      </c>
      <c r="D162" s="222" t="s">
        <v>443</v>
      </c>
      <c r="E162" s="206">
        <v>3.0708</v>
      </c>
      <c r="F162" s="229">
        <v>41.47</v>
      </c>
      <c r="G162" s="231">
        <v>127.35</v>
      </c>
      <c r="H162" s="4"/>
      <c r="I162" s="75"/>
    </row>
    <row r="163" spans="2:11" s="66" customFormat="1" ht="14.25">
      <c r="B163" s="224"/>
      <c r="C163" s="225"/>
      <c r="D163" s="225"/>
      <c r="E163" s="260"/>
      <c r="F163" s="257" t="s">
        <v>118</v>
      </c>
      <c r="G163" s="232">
        <v>127.35</v>
      </c>
      <c r="H163" s="70"/>
      <c r="I163" s="70"/>
      <c r="J163" s="70"/>
      <c r="K163" s="70"/>
    </row>
    <row r="164" spans="2:11" s="66" customFormat="1" ht="15" thickBot="1">
      <c r="B164" s="224"/>
      <c r="C164" s="226"/>
      <c r="D164" s="225"/>
      <c r="E164" s="219"/>
      <c r="F164" s="258"/>
      <c r="G164" s="233"/>
      <c r="H164" s="70"/>
      <c r="I164" s="70"/>
      <c r="J164" s="70"/>
      <c r="K164" s="70"/>
    </row>
    <row r="165" spans="2:11" s="66" customFormat="1" ht="49.5" customHeight="1" thickBot="1">
      <c r="B165" s="227" t="s">
        <v>436</v>
      </c>
      <c r="C165" s="306" t="s">
        <v>494</v>
      </c>
      <c r="D165" s="306"/>
      <c r="E165" s="307"/>
      <c r="F165" s="258" t="s">
        <v>119</v>
      </c>
      <c r="G165" s="233">
        <v>318.6</v>
      </c>
      <c r="H165" s="70"/>
      <c r="I165" s="70"/>
      <c r="J165" s="70"/>
      <c r="K165" s="70"/>
    </row>
    <row r="166" spans="2:11" s="66" customFormat="1" ht="14.25">
      <c r="B166" s="212" t="s">
        <v>474</v>
      </c>
      <c r="C166" s="213" t="s">
        <v>475</v>
      </c>
      <c r="D166" s="214"/>
      <c r="E166" s="215"/>
      <c r="F166" s="254" t="s">
        <v>109</v>
      </c>
      <c r="G166" s="243" t="s">
        <v>22</v>
      </c>
      <c r="H166" s="70"/>
      <c r="I166" s="70"/>
      <c r="J166" s="70"/>
      <c r="K166" s="70"/>
    </row>
    <row r="167" spans="2:11" s="66" customFormat="1" ht="14.25">
      <c r="B167" s="216" t="s">
        <v>3</v>
      </c>
      <c r="C167" s="217" t="s">
        <v>110</v>
      </c>
      <c r="D167" s="217" t="s">
        <v>111</v>
      </c>
      <c r="E167" s="218" t="s">
        <v>112</v>
      </c>
      <c r="F167" s="255" t="s">
        <v>2</v>
      </c>
      <c r="G167" s="244" t="s">
        <v>8</v>
      </c>
      <c r="H167" s="70"/>
      <c r="I167" s="70"/>
      <c r="J167" s="70"/>
      <c r="K167" s="70"/>
    </row>
    <row r="168" spans="2:11" s="66" customFormat="1" ht="14.25">
      <c r="B168" s="304" t="s">
        <v>113</v>
      </c>
      <c r="C168" s="305"/>
      <c r="D168" s="211"/>
      <c r="E168" s="219"/>
      <c r="F168" s="256"/>
      <c r="G168" s="245"/>
      <c r="H168" s="70"/>
      <c r="I168" s="70"/>
      <c r="J168" s="70"/>
      <c r="K168" s="70"/>
    </row>
    <row r="169" spans="1:9" ht="22.5" customHeight="1">
      <c r="A169" s="66"/>
      <c r="B169" s="220">
        <v>88247</v>
      </c>
      <c r="C169" s="221" t="s">
        <v>468</v>
      </c>
      <c r="D169" s="222" t="s">
        <v>25</v>
      </c>
      <c r="E169" s="206">
        <v>0.2299</v>
      </c>
      <c r="F169" s="229">
        <v>17.66</v>
      </c>
      <c r="G169" s="231">
        <v>4.06</v>
      </c>
      <c r="H169" s="4"/>
      <c r="I169" s="75"/>
    </row>
    <row r="170" spans="1:9" ht="14.25">
      <c r="A170" s="66"/>
      <c r="B170" s="220">
        <v>88264</v>
      </c>
      <c r="C170" s="221" t="s">
        <v>469</v>
      </c>
      <c r="D170" s="222" t="s">
        <v>25</v>
      </c>
      <c r="E170" s="207">
        <v>0.5518</v>
      </c>
      <c r="F170" s="229">
        <v>23.2</v>
      </c>
      <c r="G170" s="231">
        <v>12.8</v>
      </c>
      <c r="H170" s="4"/>
      <c r="I170" s="75"/>
    </row>
    <row r="171" spans="2:11" s="66" customFormat="1" ht="14.25">
      <c r="B171" s="224"/>
      <c r="C171" s="225"/>
      <c r="D171" s="225"/>
      <c r="E171" s="208"/>
      <c r="F171" s="257" t="s">
        <v>114</v>
      </c>
      <c r="G171" s="232">
        <v>16.86</v>
      </c>
      <c r="H171" s="70"/>
      <c r="I171" s="70"/>
      <c r="J171" s="70"/>
      <c r="K171" s="70"/>
    </row>
    <row r="172" spans="2:11" s="66" customFormat="1" ht="14.25">
      <c r="B172" s="302" t="s">
        <v>26</v>
      </c>
      <c r="C172" s="303"/>
      <c r="D172" s="211"/>
      <c r="E172" s="209"/>
      <c r="F172" s="256"/>
      <c r="G172" s="245"/>
      <c r="H172" s="70"/>
      <c r="I172" s="70"/>
      <c r="J172" s="70"/>
      <c r="K172" s="70"/>
    </row>
    <row r="173" spans="2:11" s="66" customFormat="1" ht="14.25">
      <c r="B173" s="220" t="s">
        <v>470</v>
      </c>
      <c r="C173" s="221" t="s">
        <v>471</v>
      </c>
      <c r="D173" s="222" t="s">
        <v>5</v>
      </c>
      <c r="E173" s="206">
        <v>1</v>
      </c>
      <c r="F173" s="229">
        <v>16.07</v>
      </c>
      <c r="G173" s="231">
        <v>16.07</v>
      </c>
      <c r="H173" s="70"/>
      <c r="I173" s="70"/>
      <c r="J173" s="70"/>
      <c r="K173" s="70"/>
    </row>
    <row r="174" spans="1:9" ht="22.5">
      <c r="A174" s="66"/>
      <c r="B174" s="220" t="s">
        <v>472</v>
      </c>
      <c r="C174" s="221" t="s">
        <v>473</v>
      </c>
      <c r="D174" s="222" t="s">
        <v>5</v>
      </c>
      <c r="E174" s="206">
        <v>1</v>
      </c>
      <c r="F174" s="229">
        <v>77.47</v>
      </c>
      <c r="G174" s="231">
        <v>77.47</v>
      </c>
      <c r="H174" s="4"/>
      <c r="I174" s="75"/>
    </row>
    <row r="175" spans="2:11" s="66" customFormat="1" ht="14.25">
      <c r="B175" s="224"/>
      <c r="C175" s="225"/>
      <c r="D175" s="225"/>
      <c r="E175" s="260"/>
      <c r="F175" s="257" t="s">
        <v>118</v>
      </c>
      <c r="G175" s="232">
        <v>93.54</v>
      </c>
      <c r="H175" s="70"/>
      <c r="I175" s="70"/>
      <c r="J175" s="70"/>
      <c r="K175" s="70"/>
    </row>
    <row r="176" spans="2:11" s="66" customFormat="1" ht="15" thickBot="1">
      <c r="B176" s="224"/>
      <c r="C176" s="226"/>
      <c r="D176" s="225"/>
      <c r="E176" s="219"/>
      <c r="F176" s="258"/>
      <c r="G176" s="233"/>
      <c r="H176" s="70"/>
      <c r="I176" s="70"/>
      <c r="J176" s="70"/>
      <c r="K176" s="70"/>
    </row>
    <row r="177" spans="2:11" s="66" customFormat="1" ht="15" thickBot="1">
      <c r="B177" s="227" t="s">
        <v>436</v>
      </c>
      <c r="C177" s="306"/>
      <c r="D177" s="306"/>
      <c r="E177" s="307"/>
      <c r="F177" s="258" t="s">
        <v>119</v>
      </c>
      <c r="G177" s="233">
        <v>110.4</v>
      </c>
      <c r="H177" s="70"/>
      <c r="I177" s="70"/>
      <c r="J177" s="70"/>
      <c r="K177" s="70"/>
    </row>
    <row r="178" spans="2:11" s="66" customFormat="1" ht="28.5" customHeight="1">
      <c r="B178" s="212" t="s">
        <v>317</v>
      </c>
      <c r="C178" s="213" t="s">
        <v>476</v>
      </c>
      <c r="D178" s="214"/>
      <c r="E178" s="215"/>
      <c r="F178" s="254" t="s">
        <v>109</v>
      </c>
      <c r="G178" s="243" t="s">
        <v>22</v>
      </c>
      <c r="H178" s="70"/>
      <c r="I178" s="70"/>
      <c r="J178" s="70"/>
      <c r="K178" s="70"/>
    </row>
    <row r="179" spans="2:11" s="66" customFormat="1" ht="14.25">
      <c r="B179" s="216" t="s">
        <v>3</v>
      </c>
      <c r="C179" s="217" t="s">
        <v>110</v>
      </c>
      <c r="D179" s="217" t="s">
        <v>111</v>
      </c>
      <c r="E179" s="218" t="s">
        <v>112</v>
      </c>
      <c r="F179" s="255" t="s">
        <v>2</v>
      </c>
      <c r="G179" s="244" t="s">
        <v>8</v>
      </c>
      <c r="H179" s="70"/>
      <c r="I179" s="70"/>
      <c r="J179" s="70"/>
      <c r="K179" s="70"/>
    </row>
    <row r="180" spans="2:11" s="66" customFormat="1" ht="14.25">
      <c r="B180" s="304" t="s">
        <v>113</v>
      </c>
      <c r="C180" s="305"/>
      <c r="D180" s="211"/>
      <c r="E180" s="219"/>
      <c r="F180" s="256"/>
      <c r="G180" s="245"/>
      <c r="H180" s="70"/>
      <c r="I180" s="70"/>
      <c r="J180" s="70"/>
      <c r="K180" s="70"/>
    </row>
    <row r="181" spans="1:9" ht="22.5" customHeight="1">
      <c r="A181" s="66"/>
      <c r="B181" s="220">
        <v>88247</v>
      </c>
      <c r="C181" s="221" t="s">
        <v>468</v>
      </c>
      <c r="D181" s="222" t="s">
        <v>25</v>
      </c>
      <c r="E181" s="206">
        <v>0.0748</v>
      </c>
      <c r="F181" s="229">
        <v>17.66</v>
      </c>
      <c r="G181" s="231">
        <v>1.32</v>
      </c>
      <c r="H181" s="4"/>
      <c r="I181" s="75"/>
    </row>
    <row r="182" spans="1:9" ht="14.25">
      <c r="A182" s="66"/>
      <c r="B182" s="220">
        <v>88264</v>
      </c>
      <c r="C182" s="221" t="s">
        <v>469</v>
      </c>
      <c r="D182" s="222" t="s">
        <v>25</v>
      </c>
      <c r="E182" s="207">
        <v>0.1795</v>
      </c>
      <c r="F182" s="229">
        <v>23.2</v>
      </c>
      <c r="G182" s="231">
        <v>4.16</v>
      </c>
      <c r="H182" s="4"/>
      <c r="I182" s="75"/>
    </row>
    <row r="183" spans="2:11" s="66" customFormat="1" ht="14.25">
      <c r="B183" s="224"/>
      <c r="C183" s="225"/>
      <c r="D183" s="225"/>
      <c r="E183" s="208"/>
      <c r="F183" s="257" t="s">
        <v>114</v>
      </c>
      <c r="G183" s="232">
        <v>5.48</v>
      </c>
      <c r="H183" s="70"/>
      <c r="I183" s="70"/>
      <c r="J183" s="70"/>
      <c r="K183" s="70"/>
    </row>
    <row r="184" spans="2:11" s="66" customFormat="1" ht="14.25">
      <c r="B184" s="302" t="s">
        <v>26</v>
      </c>
      <c r="C184" s="303"/>
      <c r="D184" s="211"/>
      <c r="E184" s="209"/>
      <c r="F184" s="256"/>
      <c r="G184" s="245"/>
      <c r="H184" s="70"/>
      <c r="I184" s="70"/>
      <c r="J184" s="70"/>
      <c r="K184" s="70"/>
    </row>
    <row r="185" spans="1:9" ht="22.5">
      <c r="A185" s="66"/>
      <c r="B185" s="220" t="s">
        <v>477</v>
      </c>
      <c r="C185" s="221" t="s">
        <v>478</v>
      </c>
      <c r="D185" s="222" t="s">
        <v>5</v>
      </c>
      <c r="E185" s="206">
        <v>1</v>
      </c>
      <c r="F185" s="229">
        <v>22.36</v>
      </c>
      <c r="G185" s="231">
        <v>22.36</v>
      </c>
      <c r="H185" s="4"/>
      <c r="I185" s="75"/>
    </row>
    <row r="186" spans="2:11" s="66" customFormat="1" ht="14.25">
      <c r="B186" s="224"/>
      <c r="C186" s="225"/>
      <c r="D186" s="225"/>
      <c r="E186" s="260"/>
      <c r="F186" s="257" t="s">
        <v>118</v>
      </c>
      <c r="G186" s="232">
        <v>22.36</v>
      </c>
      <c r="H186" s="70"/>
      <c r="I186" s="70"/>
      <c r="J186" s="70"/>
      <c r="K186" s="70"/>
    </row>
    <row r="187" spans="2:11" s="66" customFormat="1" ht="15" thickBot="1">
      <c r="B187" s="224"/>
      <c r="C187" s="226"/>
      <c r="D187" s="225"/>
      <c r="E187" s="219"/>
      <c r="F187" s="258"/>
      <c r="G187" s="233"/>
      <c r="H187" s="70"/>
      <c r="I187" s="70"/>
      <c r="J187" s="70"/>
      <c r="K187" s="70"/>
    </row>
    <row r="188" spans="2:11" s="66" customFormat="1" ht="15" thickBot="1">
      <c r="B188" s="227" t="s">
        <v>436</v>
      </c>
      <c r="C188" s="306"/>
      <c r="D188" s="306"/>
      <c r="E188" s="307"/>
      <c r="F188" s="258" t="s">
        <v>119</v>
      </c>
      <c r="G188" s="233">
        <v>27.84</v>
      </c>
      <c r="H188" s="70"/>
      <c r="I188" s="70"/>
      <c r="J188" s="70"/>
      <c r="K188" s="70"/>
    </row>
    <row r="189" spans="2:11" s="66" customFormat="1" ht="24">
      <c r="B189" s="259" t="s">
        <v>219</v>
      </c>
      <c r="C189" s="213" t="s">
        <v>495</v>
      </c>
      <c r="D189" s="214"/>
      <c r="E189" s="215"/>
      <c r="F189" s="254" t="s">
        <v>109</v>
      </c>
      <c r="G189" s="243" t="s">
        <v>22</v>
      </c>
      <c r="H189" s="70"/>
      <c r="I189" s="70"/>
      <c r="J189" s="70"/>
      <c r="K189" s="70"/>
    </row>
    <row r="190" spans="2:11" s="66" customFormat="1" ht="14.25">
      <c r="B190" s="216" t="s">
        <v>3</v>
      </c>
      <c r="C190" s="217" t="s">
        <v>110</v>
      </c>
      <c r="D190" s="217" t="s">
        <v>111</v>
      </c>
      <c r="E190" s="218" t="s">
        <v>112</v>
      </c>
      <c r="F190" s="255" t="s">
        <v>2</v>
      </c>
      <c r="G190" s="244" t="s">
        <v>8</v>
      </c>
      <c r="H190" s="70"/>
      <c r="I190" s="70"/>
      <c r="J190" s="70"/>
      <c r="K190" s="70"/>
    </row>
    <row r="191" spans="2:11" s="66" customFormat="1" ht="14.25">
      <c r="B191" s="304" t="s">
        <v>113</v>
      </c>
      <c r="C191" s="305"/>
      <c r="D191" s="211"/>
      <c r="E191" s="219"/>
      <c r="F191" s="256"/>
      <c r="G191" s="245"/>
      <c r="H191" s="70"/>
      <c r="I191" s="70"/>
      <c r="J191" s="70"/>
      <c r="K191" s="70"/>
    </row>
    <row r="192" spans="1:9" ht="14.25">
      <c r="A192" s="66"/>
      <c r="B192" s="220" t="s">
        <v>212</v>
      </c>
      <c r="C192" s="221" t="s">
        <v>213</v>
      </c>
      <c r="D192" s="222" t="s">
        <v>25</v>
      </c>
      <c r="E192" s="207">
        <v>0.4968</v>
      </c>
      <c r="F192" s="229">
        <v>22.5</v>
      </c>
      <c r="G192" s="231">
        <v>11.18</v>
      </c>
      <c r="H192" s="4"/>
      <c r="I192" s="75"/>
    </row>
    <row r="193" spans="1:9" ht="14.25">
      <c r="A193" s="66"/>
      <c r="B193" s="220" t="s">
        <v>332</v>
      </c>
      <c r="C193" s="221" t="s">
        <v>123</v>
      </c>
      <c r="D193" s="222" t="s">
        <v>25</v>
      </c>
      <c r="E193" s="207">
        <v>0.3495</v>
      </c>
      <c r="F193" s="229">
        <v>15.57</v>
      </c>
      <c r="G193" s="231">
        <v>5.44</v>
      </c>
      <c r="H193" s="4"/>
      <c r="I193" s="75"/>
    </row>
    <row r="194" spans="2:11" s="66" customFormat="1" ht="14.25">
      <c r="B194" s="224"/>
      <c r="C194" s="225"/>
      <c r="D194" s="225"/>
      <c r="E194" s="208"/>
      <c r="F194" s="257" t="s">
        <v>114</v>
      </c>
      <c r="G194" s="232">
        <v>16.62</v>
      </c>
      <c r="H194" s="70"/>
      <c r="I194" s="70"/>
      <c r="J194" s="70"/>
      <c r="K194" s="70"/>
    </row>
    <row r="195" spans="2:11" s="66" customFormat="1" ht="14.25">
      <c r="B195" s="302" t="s">
        <v>26</v>
      </c>
      <c r="C195" s="303"/>
      <c r="D195" s="211"/>
      <c r="E195" s="209"/>
      <c r="F195" s="256"/>
      <c r="G195" s="245"/>
      <c r="H195" s="70"/>
      <c r="I195" s="70"/>
      <c r="J195" s="70"/>
      <c r="K195" s="70"/>
    </row>
    <row r="196" spans="1:9" ht="22.5">
      <c r="A196" s="66"/>
      <c r="B196" s="220" t="s">
        <v>479</v>
      </c>
      <c r="C196" s="221" t="s">
        <v>480</v>
      </c>
      <c r="D196" s="222" t="s">
        <v>5</v>
      </c>
      <c r="E196" s="206">
        <v>2</v>
      </c>
      <c r="F196" s="229">
        <v>15.58</v>
      </c>
      <c r="G196" s="231">
        <v>31.16</v>
      </c>
      <c r="H196" s="4"/>
      <c r="I196" s="75"/>
    </row>
    <row r="197" spans="1:9" ht="14.25">
      <c r="A197" s="66"/>
      <c r="B197" s="220" t="s">
        <v>481</v>
      </c>
      <c r="C197" s="221" t="s">
        <v>482</v>
      </c>
      <c r="D197" s="222" t="s">
        <v>5</v>
      </c>
      <c r="E197" s="206">
        <v>1</v>
      </c>
      <c r="F197" s="229">
        <v>9.41</v>
      </c>
      <c r="G197" s="231">
        <v>9.41</v>
      </c>
      <c r="H197" s="4"/>
      <c r="I197" s="75"/>
    </row>
    <row r="198" spans="1:9" ht="14.25">
      <c r="A198" s="66"/>
      <c r="B198" s="220" t="s">
        <v>296</v>
      </c>
      <c r="C198" s="221" t="s">
        <v>496</v>
      </c>
      <c r="D198" s="222" t="s">
        <v>5</v>
      </c>
      <c r="E198" s="206">
        <v>1</v>
      </c>
      <c r="F198" s="229">
        <v>558.7</v>
      </c>
      <c r="G198" s="231">
        <v>558.7</v>
      </c>
      <c r="H198" s="4"/>
      <c r="I198" s="75"/>
    </row>
    <row r="199" spans="1:9" ht="14.25">
      <c r="A199" s="66"/>
      <c r="B199" s="220" t="s">
        <v>214</v>
      </c>
      <c r="C199" s="221" t="s">
        <v>215</v>
      </c>
      <c r="D199" s="222" t="s">
        <v>117</v>
      </c>
      <c r="E199" s="206">
        <v>0.0881</v>
      </c>
      <c r="F199" s="229">
        <v>68.02</v>
      </c>
      <c r="G199" s="231">
        <v>5.99</v>
      </c>
      <c r="H199" s="4"/>
      <c r="I199" s="75"/>
    </row>
    <row r="200" spans="1:9" ht="22.5">
      <c r="A200" s="66"/>
      <c r="B200" s="220" t="s">
        <v>483</v>
      </c>
      <c r="C200" s="221" t="s">
        <v>484</v>
      </c>
      <c r="D200" s="222" t="s">
        <v>5</v>
      </c>
      <c r="E200" s="206">
        <v>1</v>
      </c>
      <c r="F200" s="229">
        <v>10.76</v>
      </c>
      <c r="G200" s="231">
        <v>10.76</v>
      </c>
      <c r="H200" s="4"/>
      <c r="I200" s="75"/>
    </row>
    <row r="201" spans="2:11" s="66" customFormat="1" ht="14.25">
      <c r="B201" s="224"/>
      <c r="C201" s="225"/>
      <c r="D201" s="225"/>
      <c r="E201" s="260"/>
      <c r="F201" s="257" t="s">
        <v>118</v>
      </c>
      <c r="G201" s="232">
        <v>616.02</v>
      </c>
      <c r="H201" s="70"/>
      <c r="I201" s="70"/>
      <c r="J201" s="70"/>
      <c r="K201" s="70"/>
    </row>
    <row r="202" spans="2:11" s="66" customFormat="1" ht="15" thickBot="1">
      <c r="B202" s="224"/>
      <c r="C202" s="226"/>
      <c r="D202" s="225"/>
      <c r="E202" s="219"/>
      <c r="F202" s="258"/>
      <c r="G202" s="233"/>
      <c r="H202" s="70"/>
      <c r="I202" s="70"/>
      <c r="J202" s="70"/>
      <c r="K202" s="70"/>
    </row>
    <row r="203" spans="2:11" s="66" customFormat="1" ht="34.5" customHeight="1" thickBot="1">
      <c r="B203" s="227" t="s">
        <v>436</v>
      </c>
      <c r="C203" s="306" t="s">
        <v>633</v>
      </c>
      <c r="D203" s="306"/>
      <c r="E203" s="307"/>
      <c r="F203" s="258" t="s">
        <v>119</v>
      </c>
      <c r="G203" s="233">
        <v>632.64</v>
      </c>
      <c r="H203" s="70"/>
      <c r="I203" s="70"/>
      <c r="J203" s="70"/>
      <c r="K203" s="70"/>
    </row>
    <row r="204" spans="2:11" s="66" customFormat="1" ht="24">
      <c r="B204" s="259" t="s">
        <v>221</v>
      </c>
      <c r="C204" s="213" t="s">
        <v>497</v>
      </c>
      <c r="D204" s="214"/>
      <c r="E204" s="215"/>
      <c r="F204" s="254" t="s">
        <v>109</v>
      </c>
      <c r="G204" s="243" t="s">
        <v>22</v>
      </c>
      <c r="H204" s="70"/>
      <c r="I204" s="70"/>
      <c r="J204" s="70"/>
      <c r="K204" s="70"/>
    </row>
    <row r="205" spans="2:11" s="66" customFormat="1" ht="14.25">
      <c r="B205" s="216" t="s">
        <v>3</v>
      </c>
      <c r="C205" s="217" t="s">
        <v>110</v>
      </c>
      <c r="D205" s="217" t="s">
        <v>111</v>
      </c>
      <c r="E205" s="218" t="s">
        <v>112</v>
      </c>
      <c r="F205" s="255" t="s">
        <v>2</v>
      </c>
      <c r="G205" s="244" t="s">
        <v>8</v>
      </c>
      <c r="H205" s="70"/>
      <c r="I205" s="70"/>
      <c r="J205" s="70"/>
      <c r="K205" s="70"/>
    </row>
    <row r="206" spans="2:11" s="66" customFormat="1" ht="14.25">
      <c r="B206" s="304" t="s">
        <v>113</v>
      </c>
      <c r="C206" s="305"/>
      <c r="D206" s="211"/>
      <c r="E206" s="219"/>
      <c r="F206" s="256"/>
      <c r="G206" s="245"/>
      <c r="H206" s="70"/>
      <c r="I206" s="70"/>
      <c r="J206" s="70"/>
      <c r="K206" s="70"/>
    </row>
    <row r="207" spans="1:9" ht="14.25">
      <c r="A207" s="66"/>
      <c r="B207" s="220" t="s">
        <v>212</v>
      </c>
      <c r="C207" s="221" t="s">
        <v>213</v>
      </c>
      <c r="D207" s="222" t="s">
        <v>25</v>
      </c>
      <c r="E207" s="207">
        <v>0.4968</v>
      </c>
      <c r="F207" s="229">
        <v>22.5</v>
      </c>
      <c r="G207" s="231">
        <v>11.18</v>
      </c>
      <c r="H207" s="4"/>
      <c r="I207" s="75"/>
    </row>
    <row r="208" spans="1:9" ht="14.25">
      <c r="A208" s="66"/>
      <c r="B208" s="220" t="s">
        <v>332</v>
      </c>
      <c r="C208" s="221" t="s">
        <v>123</v>
      </c>
      <c r="D208" s="222" t="s">
        <v>25</v>
      </c>
      <c r="E208" s="207">
        <v>0.3495</v>
      </c>
      <c r="F208" s="229">
        <v>15.57</v>
      </c>
      <c r="G208" s="231">
        <v>5.44</v>
      </c>
      <c r="H208" s="4"/>
      <c r="I208" s="75"/>
    </row>
    <row r="209" spans="2:11" s="66" customFormat="1" ht="14.25">
      <c r="B209" s="224"/>
      <c r="C209" s="225"/>
      <c r="D209" s="225"/>
      <c r="E209" s="208"/>
      <c r="F209" s="257" t="s">
        <v>114</v>
      </c>
      <c r="G209" s="232">
        <v>16.62</v>
      </c>
      <c r="H209" s="70"/>
      <c r="I209" s="70"/>
      <c r="J209" s="70"/>
      <c r="K209" s="70"/>
    </row>
    <row r="210" spans="2:11" s="66" customFormat="1" ht="14.25">
      <c r="B210" s="302" t="s">
        <v>26</v>
      </c>
      <c r="C210" s="303"/>
      <c r="D210" s="211"/>
      <c r="E210" s="209"/>
      <c r="F210" s="256"/>
      <c r="G210" s="245"/>
      <c r="H210" s="70"/>
      <c r="I210" s="70"/>
      <c r="J210" s="70"/>
      <c r="K210" s="70"/>
    </row>
    <row r="211" spans="1:9" ht="22.5">
      <c r="A211" s="66"/>
      <c r="B211" s="220" t="s">
        <v>479</v>
      </c>
      <c r="C211" s="221" t="s">
        <v>480</v>
      </c>
      <c r="D211" s="222" t="s">
        <v>5</v>
      </c>
      <c r="E211" s="206">
        <v>2</v>
      </c>
      <c r="F211" s="229">
        <v>15.58</v>
      </c>
      <c r="G211" s="231">
        <v>31.16</v>
      </c>
      <c r="H211" s="4"/>
      <c r="I211" s="75"/>
    </row>
    <row r="212" spans="1:9" ht="14.25">
      <c r="A212" s="66"/>
      <c r="B212" s="220" t="s">
        <v>481</v>
      </c>
      <c r="C212" s="221" t="s">
        <v>482</v>
      </c>
      <c r="D212" s="222" t="s">
        <v>5</v>
      </c>
      <c r="E212" s="206">
        <v>1</v>
      </c>
      <c r="F212" s="229">
        <v>9.41</v>
      </c>
      <c r="G212" s="231">
        <v>9.41</v>
      </c>
      <c r="H212" s="4"/>
      <c r="I212" s="75"/>
    </row>
    <row r="213" spans="1:9" ht="14.25">
      <c r="A213" s="66"/>
      <c r="B213" s="220" t="s">
        <v>670</v>
      </c>
      <c r="C213" s="221" t="s">
        <v>498</v>
      </c>
      <c r="D213" s="222" t="s">
        <v>5</v>
      </c>
      <c r="E213" s="206">
        <v>1</v>
      </c>
      <c r="F213" s="229">
        <v>264.9</v>
      </c>
      <c r="G213" s="231">
        <v>264.9</v>
      </c>
      <c r="H213" s="4"/>
      <c r="I213" s="75"/>
    </row>
    <row r="214" spans="1:9" ht="22.5">
      <c r="A214" s="66"/>
      <c r="B214" s="220" t="s">
        <v>483</v>
      </c>
      <c r="C214" s="221" t="s">
        <v>484</v>
      </c>
      <c r="D214" s="222" t="s">
        <v>5</v>
      </c>
      <c r="E214" s="206">
        <v>1</v>
      </c>
      <c r="F214" s="229">
        <v>10.76</v>
      </c>
      <c r="G214" s="231">
        <v>10.76</v>
      </c>
      <c r="H214" s="4"/>
      <c r="I214" s="75"/>
    </row>
    <row r="215" spans="1:9" ht="14.25">
      <c r="A215" s="66"/>
      <c r="B215" s="220" t="s">
        <v>214</v>
      </c>
      <c r="C215" s="221" t="s">
        <v>215</v>
      </c>
      <c r="D215" s="222" t="s">
        <v>117</v>
      </c>
      <c r="E215" s="206">
        <v>0.0881</v>
      </c>
      <c r="F215" s="229">
        <v>68.02</v>
      </c>
      <c r="G215" s="231">
        <v>5.99</v>
      </c>
      <c r="H215" s="4"/>
      <c r="I215" s="75"/>
    </row>
    <row r="216" spans="2:11" s="66" customFormat="1" ht="14.25">
      <c r="B216" s="224"/>
      <c r="C216" s="225"/>
      <c r="D216" s="225"/>
      <c r="E216" s="260"/>
      <c r="F216" s="257" t="s">
        <v>118</v>
      </c>
      <c r="G216" s="232">
        <v>322.22</v>
      </c>
      <c r="H216" s="70"/>
      <c r="I216" s="70"/>
      <c r="J216" s="70"/>
      <c r="K216" s="70"/>
    </row>
    <row r="217" spans="2:11" s="66" customFormat="1" ht="15" thickBot="1">
      <c r="B217" s="224"/>
      <c r="C217" s="226"/>
      <c r="D217" s="225"/>
      <c r="E217" s="219"/>
      <c r="F217" s="258"/>
      <c r="G217" s="233"/>
      <c r="H217" s="70"/>
      <c r="I217" s="70"/>
      <c r="J217" s="70"/>
      <c r="K217" s="70"/>
    </row>
    <row r="218" spans="2:11" s="66" customFormat="1" ht="34.5" customHeight="1" thickBot="1">
      <c r="B218" s="227" t="s">
        <v>436</v>
      </c>
      <c r="C218" s="306" t="s">
        <v>634</v>
      </c>
      <c r="D218" s="306"/>
      <c r="E218" s="307"/>
      <c r="F218" s="258" t="s">
        <v>119</v>
      </c>
      <c r="G218" s="233">
        <v>338.84</v>
      </c>
      <c r="H218" s="70"/>
      <c r="I218" s="70"/>
      <c r="J218" s="70"/>
      <c r="K218" s="70"/>
    </row>
    <row r="219" spans="2:11" s="66" customFormat="1" ht="24">
      <c r="B219" s="259" t="s">
        <v>225</v>
      </c>
      <c r="C219" s="213" t="s">
        <v>499</v>
      </c>
      <c r="D219" s="214"/>
      <c r="E219" s="215"/>
      <c r="F219" s="254" t="s">
        <v>109</v>
      </c>
      <c r="G219" s="243" t="s">
        <v>22</v>
      </c>
      <c r="H219" s="70"/>
      <c r="I219" s="70"/>
      <c r="J219" s="70"/>
      <c r="K219" s="70"/>
    </row>
    <row r="220" spans="2:11" s="66" customFormat="1" ht="14.25">
      <c r="B220" s="216" t="s">
        <v>3</v>
      </c>
      <c r="C220" s="217" t="s">
        <v>110</v>
      </c>
      <c r="D220" s="217" t="s">
        <v>111</v>
      </c>
      <c r="E220" s="218" t="s">
        <v>112</v>
      </c>
      <c r="F220" s="255" t="s">
        <v>2</v>
      </c>
      <c r="G220" s="244" t="s">
        <v>8</v>
      </c>
      <c r="H220" s="70"/>
      <c r="I220" s="70"/>
      <c r="J220" s="70"/>
      <c r="K220" s="70"/>
    </row>
    <row r="221" spans="2:11" s="66" customFormat="1" ht="14.25">
      <c r="B221" s="304" t="s">
        <v>113</v>
      </c>
      <c r="C221" s="305"/>
      <c r="D221" s="211"/>
      <c r="E221" s="219"/>
      <c r="F221" s="256"/>
      <c r="G221" s="245"/>
      <c r="H221" s="70"/>
      <c r="I221" s="70"/>
      <c r="J221" s="70"/>
      <c r="K221" s="70"/>
    </row>
    <row r="222" spans="1:9" ht="14.25">
      <c r="A222" s="66"/>
      <c r="B222" s="220" t="s">
        <v>212</v>
      </c>
      <c r="C222" s="221" t="s">
        <v>213</v>
      </c>
      <c r="D222" s="222" t="s">
        <v>25</v>
      </c>
      <c r="E222" s="206">
        <v>1.154</v>
      </c>
      <c r="F222" s="229">
        <v>22.5</v>
      </c>
      <c r="G222" s="231">
        <v>25.97</v>
      </c>
      <c r="H222" s="4"/>
      <c r="I222" s="75"/>
    </row>
    <row r="223" spans="1:9" ht="14.25">
      <c r="A223" s="66"/>
      <c r="B223" s="220" t="s">
        <v>332</v>
      </c>
      <c r="C223" s="221" t="s">
        <v>123</v>
      </c>
      <c r="D223" s="222" t="s">
        <v>25</v>
      </c>
      <c r="E223" s="206">
        <v>0.5565</v>
      </c>
      <c r="F223" s="229">
        <v>15.57</v>
      </c>
      <c r="G223" s="231">
        <v>8.66</v>
      </c>
      <c r="H223" s="4"/>
      <c r="I223" s="75"/>
    </row>
    <row r="224" spans="2:11" s="66" customFormat="1" ht="14.25">
      <c r="B224" s="224"/>
      <c r="C224" s="225"/>
      <c r="D224" s="225"/>
      <c r="E224" s="208"/>
      <c r="F224" s="257" t="s">
        <v>114</v>
      </c>
      <c r="G224" s="232">
        <v>34.63</v>
      </c>
      <c r="H224" s="70"/>
      <c r="I224" s="70"/>
      <c r="J224" s="70"/>
      <c r="K224" s="70"/>
    </row>
    <row r="225" spans="2:11" s="66" customFormat="1" ht="14.25">
      <c r="B225" s="302" t="s">
        <v>26</v>
      </c>
      <c r="C225" s="303"/>
      <c r="D225" s="211"/>
      <c r="E225" s="209"/>
      <c r="F225" s="256"/>
      <c r="G225" s="245"/>
      <c r="H225" s="70"/>
      <c r="I225" s="70"/>
      <c r="J225" s="70"/>
      <c r="K225" s="70"/>
    </row>
    <row r="226" spans="1:9" ht="22.5">
      <c r="A226" s="66"/>
      <c r="B226" s="220" t="s">
        <v>479</v>
      </c>
      <c r="C226" s="221" t="s">
        <v>480</v>
      </c>
      <c r="D226" s="222" t="s">
        <v>5</v>
      </c>
      <c r="E226" s="206">
        <v>2</v>
      </c>
      <c r="F226" s="229">
        <v>15.58</v>
      </c>
      <c r="G226" s="231">
        <v>31.16</v>
      </c>
      <c r="H226" s="4"/>
      <c r="I226" s="75"/>
    </row>
    <row r="227" spans="1:9" ht="14.25">
      <c r="A227" s="66"/>
      <c r="B227" s="220" t="s">
        <v>481</v>
      </c>
      <c r="C227" s="221" t="s">
        <v>482</v>
      </c>
      <c r="D227" s="222" t="s">
        <v>5</v>
      </c>
      <c r="E227" s="206">
        <v>1</v>
      </c>
      <c r="F227" s="229">
        <v>9.41</v>
      </c>
      <c r="G227" s="231">
        <v>9.41</v>
      </c>
      <c r="H227" s="4"/>
      <c r="I227" s="75"/>
    </row>
    <row r="228" spans="1:9" ht="22.5">
      <c r="A228" s="66"/>
      <c r="B228" s="220" t="s">
        <v>501</v>
      </c>
      <c r="C228" s="221" t="s">
        <v>500</v>
      </c>
      <c r="D228" s="222" t="s">
        <v>5</v>
      </c>
      <c r="E228" s="206">
        <v>1</v>
      </c>
      <c r="F228" s="229">
        <v>270</v>
      </c>
      <c r="G228" s="231">
        <v>270</v>
      </c>
      <c r="H228" s="4"/>
      <c r="I228" s="75"/>
    </row>
    <row r="229" spans="1:9" ht="14.25">
      <c r="A229" s="66"/>
      <c r="B229" s="220" t="s">
        <v>214</v>
      </c>
      <c r="C229" s="221" t="s">
        <v>215</v>
      </c>
      <c r="D229" s="222" t="s">
        <v>117</v>
      </c>
      <c r="E229" s="206">
        <v>0.0881</v>
      </c>
      <c r="F229" s="229">
        <v>68.02</v>
      </c>
      <c r="G229" s="231">
        <v>5.99</v>
      </c>
      <c r="H229" s="4"/>
      <c r="I229" s="75"/>
    </row>
    <row r="230" spans="2:11" s="66" customFormat="1" ht="14.25">
      <c r="B230" s="224"/>
      <c r="C230" s="225"/>
      <c r="D230" s="225"/>
      <c r="E230" s="260"/>
      <c r="F230" s="257" t="s">
        <v>118</v>
      </c>
      <c r="G230" s="232">
        <v>316.56</v>
      </c>
      <c r="H230" s="70"/>
      <c r="I230" s="70"/>
      <c r="J230" s="70"/>
      <c r="K230" s="70"/>
    </row>
    <row r="231" spans="2:11" s="66" customFormat="1" ht="15" thickBot="1">
      <c r="B231" s="224"/>
      <c r="C231" s="226"/>
      <c r="D231" s="225"/>
      <c r="E231" s="219"/>
      <c r="F231" s="258"/>
      <c r="G231" s="233"/>
      <c r="H231" s="70"/>
      <c r="I231" s="70"/>
      <c r="J231" s="70"/>
      <c r="K231" s="70"/>
    </row>
    <row r="232" spans="2:11" s="66" customFormat="1" ht="30.75" customHeight="1" thickBot="1">
      <c r="B232" s="227" t="s">
        <v>436</v>
      </c>
      <c r="C232" s="306" t="s">
        <v>635</v>
      </c>
      <c r="D232" s="306"/>
      <c r="E232" s="307"/>
      <c r="F232" s="258" t="s">
        <v>119</v>
      </c>
      <c r="G232" s="233">
        <v>351.19</v>
      </c>
      <c r="H232" s="70"/>
      <c r="I232" s="70"/>
      <c r="J232" s="70"/>
      <c r="K232" s="70"/>
    </row>
    <row r="233" spans="2:11" s="66" customFormat="1" ht="14.25">
      <c r="B233" s="259" t="s">
        <v>229</v>
      </c>
      <c r="C233" s="213" t="s">
        <v>318</v>
      </c>
      <c r="D233" s="214"/>
      <c r="E233" s="215"/>
      <c r="F233" s="254" t="s">
        <v>109</v>
      </c>
      <c r="G233" s="243" t="s">
        <v>22</v>
      </c>
      <c r="H233" s="70"/>
      <c r="I233" s="70"/>
      <c r="J233" s="70"/>
      <c r="K233" s="70"/>
    </row>
    <row r="234" spans="2:11" s="66" customFormat="1" ht="14.25">
      <c r="B234" s="216" t="s">
        <v>3</v>
      </c>
      <c r="C234" s="217" t="s">
        <v>110</v>
      </c>
      <c r="D234" s="217" t="s">
        <v>111</v>
      </c>
      <c r="E234" s="218" t="s">
        <v>112</v>
      </c>
      <c r="F234" s="255" t="s">
        <v>2</v>
      </c>
      <c r="G234" s="244" t="s">
        <v>8</v>
      </c>
      <c r="H234" s="70"/>
      <c r="I234" s="70"/>
      <c r="J234" s="70"/>
      <c r="K234" s="70"/>
    </row>
    <row r="235" spans="2:11" s="66" customFormat="1" ht="14.25">
      <c r="B235" s="304" t="s">
        <v>113</v>
      </c>
      <c r="C235" s="305"/>
      <c r="D235" s="211"/>
      <c r="E235" s="219"/>
      <c r="F235" s="256"/>
      <c r="G235" s="245"/>
      <c r="H235" s="70"/>
      <c r="I235" s="70"/>
      <c r="J235" s="70"/>
      <c r="K235" s="70"/>
    </row>
    <row r="236" spans="1:9" ht="14.25">
      <c r="A236" s="66"/>
      <c r="B236" s="220" t="s">
        <v>212</v>
      </c>
      <c r="C236" s="221" t="s">
        <v>213</v>
      </c>
      <c r="D236" s="222" t="s">
        <v>25</v>
      </c>
      <c r="E236" s="206">
        <v>0.9249</v>
      </c>
      <c r="F236" s="229">
        <v>22.5</v>
      </c>
      <c r="G236" s="231">
        <v>20.81</v>
      </c>
      <c r="H236" s="4"/>
      <c r="I236" s="75"/>
    </row>
    <row r="237" spans="1:9" ht="14.25">
      <c r="A237" s="66"/>
      <c r="B237" s="220" t="s">
        <v>332</v>
      </c>
      <c r="C237" s="221" t="s">
        <v>123</v>
      </c>
      <c r="D237" s="222" t="s">
        <v>25</v>
      </c>
      <c r="E237" s="206">
        <v>0.9249</v>
      </c>
      <c r="F237" s="229">
        <v>15.57</v>
      </c>
      <c r="G237" s="231">
        <v>14.4</v>
      </c>
      <c r="H237" s="4"/>
      <c r="I237" s="75"/>
    </row>
    <row r="238" spans="2:11" s="66" customFormat="1" ht="14.25">
      <c r="B238" s="224"/>
      <c r="C238" s="225"/>
      <c r="D238" s="225"/>
      <c r="E238" s="208"/>
      <c r="F238" s="257" t="s">
        <v>114</v>
      </c>
      <c r="G238" s="232">
        <v>35.21</v>
      </c>
      <c r="H238" s="70"/>
      <c r="I238" s="70"/>
      <c r="J238" s="70"/>
      <c r="K238" s="70"/>
    </row>
    <row r="239" spans="2:11" s="66" customFormat="1" ht="14.25">
      <c r="B239" s="302" t="s">
        <v>26</v>
      </c>
      <c r="C239" s="303"/>
      <c r="D239" s="211"/>
      <c r="E239" s="209"/>
      <c r="F239" s="256"/>
      <c r="G239" s="245"/>
      <c r="H239" s="70"/>
      <c r="I239" s="70"/>
      <c r="J239" s="70"/>
      <c r="K239" s="70"/>
    </row>
    <row r="240" spans="1:9" ht="14.25">
      <c r="A240" s="66"/>
      <c r="B240" s="220" t="s">
        <v>485</v>
      </c>
      <c r="C240" s="221" t="s">
        <v>486</v>
      </c>
      <c r="D240" s="222" t="s">
        <v>5</v>
      </c>
      <c r="E240" s="210">
        <v>0.0192</v>
      </c>
      <c r="F240" s="229">
        <v>14.56</v>
      </c>
      <c r="G240" s="231">
        <v>0.28</v>
      </c>
      <c r="H240" s="4"/>
      <c r="I240" s="75"/>
    </row>
    <row r="241" spans="1:9" ht="22.5">
      <c r="A241" s="66"/>
      <c r="B241" s="220" t="s">
        <v>636</v>
      </c>
      <c r="C241" s="221" t="s">
        <v>487</v>
      </c>
      <c r="D241" s="222" t="s">
        <v>5</v>
      </c>
      <c r="E241" s="210">
        <v>1</v>
      </c>
      <c r="F241" s="229">
        <v>219.4</v>
      </c>
      <c r="G241" s="231">
        <v>219.4</v>
      </c>
      <c r="H241" s="4"/>
      <c r="I241" s="75"/>
    </row>
    <row r="242" spans="2:11" s="66" customFormat="1" ht="14.25">
      <c r="B242" s="224"/>
      <c r="C242" s="225"/>
      <c r="D242" s="225"/>
      <c r="E242" s="260"/>
      <c r="F242" s="257" t="s">
        <v>118</v>
      </c>
      <c r="G242" s="232">
        <v>219.68</v>
      </c>
      <c r="H242" s="70"/>
      <c r="I242" s="70"/>
      <c r="J242" s="70"/>
      <c r="K242" s="70"/>
    </row>
    <row r="243" spans="2:11" s="66" customFormat="1" ht="15" thickBot="1">
      <c r="B243" s="224"/>
      <c r="C243" s="226"/>
      <c r="D243" s="225"/>
      <c r="E243" s="219"/>
      <c r="F243" s="258"/>
      <c r="G243" s="233"/>
      <c r="H243" s="70"/>
      <c r="I243" s="70"/>
      <c r="J243" s="70"/>
      <c r="K243" s="70"/>
    </row>
    <row r="244" spans="2:11" s="66" customFormat="1" ht="32.25" customHeight="1" thickBot="1">
      <c r="B244" s="227" t="s">
        <v>436</v>
      </c>
      <c r="C244" s="323" t="s">
        <v>638</v>
      </c>
      <c r="D244" s="323"/>
      <c r="E244" s="324"/>
      <c r="F244" s="258" t="s">
        <v>119</v>
      </c>
      <c r="G244" s="233">
        <v>254.89</v>
      </c>
      <c r="H244" s="70"/>
      <c r="I244" s="70"/>
      <c r="J244" s="70"/>
      <c r="K244" s="70"/>
    </row>
    <row r="245" spans="2:11" s="66" customFormat="1" ht="24">
      <c r="B245" s="259" t="s">
        <v>507</v>
      </c>
      <c r="C245" s="213" t="s">
        <v>505</v>
      </c>
      <c r="D245" s="214"/>
      <c r="E245" s="215"/>
      <c r="F245" s="254" t="s">
        <v>109</v>
      </c>
      <c r="G245" s="243" t="s">
        <v>22</v>
      </c>
      <c r="H245" s="70"/>
      <c r="I245" s="70"/>
      <c r="J245" s="70"/>
      <c r="K245" s="70"/>
    </row>
    <row r="246" spans="2:11" s="66" customFormat="1" ht="14.25">
      <c r="B246" s="216" t="s">
        <v>3</v>
      </c>
      <c r="C246" s="217" t="s">
        <v>110</v>
      </c>
      <c r="D246" s="217" t="s">
        <v>111</v>
      </c>
      <c r="E246" s="218" t="s">
        <v>112</v>
      </c>
      <c r="F246" s="255" t="s">
        <v>2</v>
      </c>
      <c r="G246" s="244" t="s">
        <v>8</v>
      </c>
      <c r="H246" s="70"/>
      <c r="I246" s="70"/>
      <c r="J246" s="70"/>
      <c r="K246" s="70"/>
    </row>
    <row r="247" spans="2:11" s="66" customFormat="1" ht="14.25">
      <c r="B247" s="304" t="s">
        <v>113</v>
      </c>
      <c r="C247" s="305"/>
      <c r="D247" s="211"/>
      <c r="E247" s="219"/>
      <c r="F247" s="256"/>
      <c r="G247" s="245"/>
      <c r="H247" s="70"/>
      <c r="I247" s="70"/>
      <c r="J247" s="70"/>
      <c r="K247" s="70"/>
    </row>
    <row r="248" spans="1:9" ht="14.25">
      <c r="A248" s="66"/>
      <c r="B248" s="220" t="s">
        <v>212</v>
      </c>
      <c r="C248" s="221" t="s">
        <v>213</v>
      </c>
      <c r="D248" s="222" t="s">
        <v>25</v>
      </c>
      <c r="E248" s="206">
        <v>0.9249</v>
      </c>
      <c r="F248" s="229">
        <v>22.5</v>
      </c>
      <c r="G248" s="231">
        <v>20.81</v>
      </c>
      <c r="H248" s="4"/>
      <c r="I248" s="75"/>
    </row>
    <row r="249" spans="1:9" ht="14.25">
      <c r="A249" s="66"/>
      <c r="B249" s="220" t="s">
        <v>332</v>
      </c>
      <c r="C249" s="221" t="s">
        <v>123</v>
      </c>
      <c r="D249" s="222" t="s">
        <v>25</v>
      </c>
      <c r="E249" s="206">
        <v>0.9249</v>
      </c>
      <c r="F249" s="229">
        <v>15.57</v>
      </c>
      <c r="G249" s="231">
        <v>14.4</v>
      </c>
      <c r="H249" s="4"/>
      <c r="I249" s="75"/>
    </row>
    <row r="250" spans="2:11" s="66" customFormat="1" ht="14.25">
      <c r="B250" s="224"/>
      <c r="C250" s="225"/>
      <c r="D250" s="225"/>
      <c r="E250" s="208"/>
      <c r="F250" s="257" t="s">
        <v>114</v>
      </c>
      <c r="G250" s="232">
        <v>35.21</v>
      </c>
      <c r="H250" s="70"/>
      <c r="I250" s="70"/>
      <c r="J250" s="70"/>
      <c r="K250" s="70"/>
    </row>
    <row r="251" spans="2:11" s="66" customFormat="1" ht="14.25">
      <c r="B251" s="302" t="s">
        <v>26</v>
      </c>
      <c r="C251" s="303"/>
      <c r="D251" s="211"/>
      <c r="E251" s="209"/>
      <c r="F251" s="256"/>
      <c r="G251" s="245"/>
      <c r="H251" s="70"/>
      <c r="I251" s="70"/>
      <c r="J251" s="70"/>
      <c r="K251" s="70"/>
    </row>
    <row r="252" spans="1:9" ht="14.25">
      <c r="A252" s="66"/>
      <c r="B252" s="220" t="s">
        <v>485</v>
      </c>
      <c r="C252" s="221" t="s">
        <v>486</v>
      </c>
      <c r="D252" s="222" t="s">
        <v>5</v>
      </c>
      <c r="E252" s="210">
        <v>0.0192</v>
      </c>
      <c r="F252" s="229">
        <v>14.56</v>
      </c>
      <c r="G252" s="231">
        <v>0.28</v>
      </c>
      <c r="H252" s="4"/>
      <c r="I252" s="75"/>
    </row>
    <row r="253" spans="1:9" ht="22.5">
      <c r="A253" s="66"/>
      <c r="B253" s="220" t="s">
        <v>637</v>
      </c>
      <c r="C253" s="221" t="s">
        <v>506</v>
      </c>
      <c r="D253" s="222" t="s">
        <v>5</v>
      </c>
      <c r="E253" s="210">
        <v>1</v>
      </c>
      <c r="F253" s="229">
        <v>445.23</v>
      </c>
      <c r="G253" s="231">
        <v>445.23</v>
      </c>
      <c r="H253" s="4"/>
      <c r="I253" s="75"/>
    </row>
    <row r="254" spans="2:11" s="66" customFormat="1" ht="14.25">
      <c r="B254" s="224"/>
      <c r="C254" s="225"/>
      <c r="D254" s="225"/>
      <c r="E254" s="260"/>
      <c r="F254" s="257" t="s">
        <v>118</v>
      </c>
      <c r="G254" s="232">
        <v>445.51</v>
      </c>
      <c r="H254" s="70"/>
      <c r="I254" s="70"/>
      <c r="J254" s="70"/>
      <c r="K254" s="70"/>
    </row>
    <row r="255" spans="2:11" s="66" customFormat="1" ht="15" thickBot="1">
      <c r="B255" s="224"/>
      <c r="C255" s="226"/>
      <c r="D255" s="225"/>
      <c r="E255" s="219"/>
      <c r="F255" s="258"/>
      <c r="G255" s="233"/>
      <c r="H255" s="70"/>
      <c r="I255" s="70"/>
      <c r="J255" s="70"/>
      <c r="K255" s="70"/>
    </row>
    <row r="256" spans="2:11" s="66" customFormat="1" ht="32.25" customHeight="1" thickBot="1">
      <c r="B256" s="227" t="s">
        <v>436</v>
      </c>
      <c r="C256" s="323" t="s">
        <v>638</v>
      </c>
      <c r="D256" s="323"/>
      <c r="E256" s="324"/>
      <c r="F256" s="258" t="s">
        <v>119</v>
      </c>
      <c r="G256" s="233">
        <v>480.72</v>
      </c>
      <c r="H256" s="70"/>
      <c r="I256" s="70"/>
      <c r="J256" s="70"/>
      <c r="K256" s="70"/>
    </row>
    <row r="257" spans="2:11" s="66" customFormat="1" ht="24">
      <c r="B257" s="259" t="s">
        <v>528</v>
      </c>
      <c r="C257" s="213" t="s">
        <v>509</v>
      </c>
      <c r="D257" s="214"/>
      <c r="E257" s="215"/>
      <c r="F257" s="254" t="s">
        <v>109</v>
      </c>
      <c r="G257" s="243" t="s">
        <v>22</v>
      </c>
      <c r="H257" s="70"/>
      <c r="I257" s="70"/>
      <c r="J257" s="70"/>
      <c r="K257" s="70"/>
    </row>
    <row r="258" spans="2:11" s="66" customFormat="1" ht="14.25">
      <c r="B258" s="216" t="s">
        <v>3</v>
      </c>
      <c r="C258" s="217" t="s">
        <v>110</v>
      </c>
      <c r="D258" s="217" t="s">
        <v>111</v>
      </c>
      <c r="E258" s="218" t="s">
        <v>112</v>
      </c>
      <c r="F258" s="255" t="s">
        <v>2</v>
      </c>
      <c r="G258" s="244" t="s">
        <v>8</v>
      </c>
      <c r="H258" s="70"/>
      <c r="I258" s="70"/>
      <c r="J258" s="70"/>
      <c r="K258" s="70"/>
    </row>
    <row r="259" spans="2:11" s="66" customFormat="1" ht="14.25">
      <c r="B259" s="304" t="s">
        <v>113</v>
      </c>
      <c r="C259" s="305"/>
      <c r="D259" s="211"/>
      <c r="E259" s="219"/>
      <c r="F259" s="256"/>
      <c r="G259" s="245"/>
      <c r="H259" s="70"/>
      <c r="I259" s="70"/>
      <c r="J259" s="70"/>
      <c r="K259" s="70"/>
    </row>
    <row r="260" spans="1:9" ht="14.25">
      <c r="A260" s="66"/>
      <c r="B260" s="220" t="s">
        <v>212</v>
      </c>
      <c r="C260" s="221" t="s">
        <v>213</v>
      </c>
      <c r="D260" s="222" t="s">
        <v>25</v>
      </c>
      <c r="E260" s="206">
        <v>0.9485</v>
      </c>
      <c r="F260" s="229">
        <v>22.5</v>
      </c>
      <c r="G260" s="231">
        <v>21.34</v>
      </c>
      <c r="H260" s="4"/>
      <c r="I260" s="75"/>
    </row>
    <row r="261" spans="1:9" ht="14.25">
      <c r="A261" s="66"/>
      <c r="B261" s="220" t="s">
        <v>332</v>
      </c>
      <c r="C261" s="221" t="s">
        <v>123</v>
      </c>
      <c r="D261" s="222" t="s">
        <v>25</v>
      </c>
      <c r="E261" s="206">
        <v>0.2988</v>
      </c>
      <c r="F261" s="229">
        <v>15.57</v>
      </c>
      <c r="G261" s="231">
        <v>4.65</v>
      </c>
      <c r="H261" s="4"/>
      <c r="I261" s="75"/>
    </row>
    <row r="262" spans="2:11" s="66" customFormat="1" ht="14.25">
      <c r="B262" s="224"/>
      <c r="C262" s="225"/>
      <c r="D262" s="225"/>
      <c r="E262" s="208"/>
      <c r="F262" s="257" t="s">
        <v>114</v>
      </c>
      <c r="G262" s="232">
        <v>25.99</v>
      </c>
      <c r="H262" s="70"/>
      <c r="I262" s="70"/>
      <c r="J262" s="70"/>
      <c r="K262" s="70"/>
    </row>
    <row r="263" spans="2:11" s="66" customFormat="1" ht="14.25">
      <c r="B263" s="302" t="s">
        <v>26</v>
      </c>
      <c r="C263" s="303"/>
      <c r="D263" s="211"/>
      <c r="E263" s="209"/>
      <c r="F263" s="256"/>
      <c r="G263" s="245"/>
      <c r="H263" s="70"/>
      <c r="I263" s="70"/>
      <c r="J263" s="70"/>
      <c r="K263" s="70"/>
    </row>
    <row r="264" spans="1:9" ht="14.25">
      <c r="A264" s="66"/>
      <c r="B264" s="220" t="s">
        <v>520</v>
      </c>
      <c r="C264" s="221" t="s">
        <v>514</v>
      </c>
      <c r="D264" s="222" t="s">
        <v>5</v>
      </c>
      <c r="E264" s="206">
        <v>1</v>
      </c>
      <c r="F264" s="229">
        <v>120.99</v>
      </c>
      <c r="G264" s="231">
        <v>120.99</v>
      </c>
      <c r="H264" s="4"/>
      <c r="I264" s="75"/>
    </row>
    <row r="265" spans="2:11" s="66" customFormat="1" ht="14.25">
      <c r="B265" s="224"/>
      <c r="C265" s="225"/>
      <c r="D265" s="225"/>
      <c r="E265" s="260"/>
      <c r="F265" s="257" t="s">
        <v>118</v>
      </c>
      <c r="G265" s="232">
        <v>120.99</v>
      </c>
      <c r="H265" s="70"/>
      <c r="I265" s="70"/>
      <c r="J265" s="70"/>
      <c r="K265" s="70"/>
    </row>
    <row r="266" spans="2:11" s="66" customFormat="1" ht="15" thickBot="1">
      <c r="B266" s="224"/>
      <c r="C266" s="226"/>
      <c r="D266" s="225"/>
      <c r="E266" s="219"/>
      <c r="F266" s="258"/>
      <c r="G266" s="233"/>
      <c r="H266" s="70"/>
      <c r="I266" s="70"/>
      <c r="J266" s="70"/>
      <c r="K266" s="70"/>
    </row>
    <row r="267" spans="2:11" s="66" customFormat="1" ht="32.25" customHeight="1" thickBot="1">
      <c r="B267" s="227" t="s">
        <v>436</v>
      </c>
      <c r="C267" s="323" t="s">
        <v>639</v>
      </c>
      <c r="D267" s="323"/>
      <c r="E267" s="324"/>
      <c r="F267" s="258" t="s">
        <v>119</v>
      </c>
      <c r="G267" s="233">
        <v>146.98</v>
      </c>
      <c r="H267" s="70"/>
      <c r="I267" s="70"/>
      <c r="J267" s="70"/>
      <c r="K267" s="70"/>
    </row>
    <row r="268" spans="2:11" s="66" customFormat="1" ht="24">
      <c r="B268" s="259" t="s">
        <v>516</v>
      </c>
      <c r="C268" s="213" t="s">
        <v>508</v>
      </c>
      <c r="D268" s="214"/>
      <c r="E268" s="215"/>
      <c r="F268" s="254" t="s">
        <v>109</v>
      </c>
      <c r="G268" s="243" t="s">
        <v>22</v>
      </c>
      <c r="H268" s="70"/>
      <c r="I268" s="70"/>
      <c r="J268" s="70"/>
      <c r="K268" s="70"/>
    </row>
    <row r="269" spans="2:11" s="66" customFormat="1" ht="14.25">
      <c r="B269" s="216" t="s">
        <v>3</v>
      </c>
      <c r="C269" s="217" t="s">
        <v>110</v>
      </c>
      <c r="D269" s="217" t="s">
        <v>111</v>
      </c>
      <c r="E269" s="218" t="s">
        <v>112</v>
      </c>
      <c r="F269" s="255" t="s">
        <v>2</v>
      </c>
      <c r="G269" s="244" t="s">
        <v>8</v>
      </c>
      <c r="H269" s="70"/>
      <c r="I269" s="70"/>
      <c r="J269" s="70"/>
      <c r="K269" s="70"/>
    </row>
    <row r="270" spans="2:11" s="66" customFormat="1" ht="14.25">
      <c r="B270" s="304" t="s">
        <v>113</v>
      </c>
      <c r="C270" s="305"/>
      <c r="D270" s="211"/>
      <c r="E270" s="219"/>
      <c r="F270" s="256"/>
      <c r="G270" s="245"/>
      <c r="H270" s="70"/>
      <c r="I270" s="70"/>
      <c r="J270" s="70"/>
      <c r="K270" s="70"/>
    </row>
    <row r="271" spans="1:9" ht="14.25">
      <c r="A271" s="66"/>
      <c r="B271" s="220" t="s">
        <v>212</v>
      </c>
      <c r="C271" s="221" t="s">
        <v>213</v>
      </c>
      <c r="D271" s="222" t="s">
        <v>25</v>
      </c>
      <c r="E271" s="206">
        <v>0.9485</v>
      </c>
      <c r="F271" s="229">
        <v>22.5</v>
      </c>
      <c r="G271" s="231">
        <v>21.34</v>
      </c>
      <c r="H271" s="4"/>
      <c r="I271" s="75"/>
    </row>
    <row r="272" spans="1:9" ht="14.25">
      <c r="A272" s="66"/>
      <c r="B272" s="220" t="s">
        <v>332</v>
      </c>
      <c r="C272" s="221" t="s">
        <v>123</v>
      </c>
      <c r="D272" s="222" t="s">
        <v>25</v>
      </c>
      <c r="E272" s="206">
        <v>0.2988</v>
      </c>
      <c r="F272" s="229">
        <v>15.57</v>
      </c>
      <c r="G272" s="231">
        <v>4.65</v>
      </c>
      <c r="H272" s="4"/>
      <c r="I272" s="75"/>
    </row>
    <row r="273" spans="2:11" s="66" customFormat="1" ht="14.25">
      <c r="B273" s="224"/>
      <c r="C273" s="225"/>
      <c r="D273" s="225"/>
      <c r="E273" s="208"/>
      <c r="F273" s="257" t="s">
        <v>114</v>
      </c>
      <c r="G273" s="232">
        <v>25.99</v>
      </c>
      <c r="H273" s="70"/>
      <c r="I273" s="70"/>
      <c r="J273" s="70"/>
      <c r="K273" s="70"/>
    </row>
    <row r="274" spans="2:11" s="66" customFormat="1" ht="14.25">
      <c r="B274" s="302" t="s">
        <v>26</v>
      </c>
      <c r="C274" s="303"/>
      <c r="D274" s="211"/>
      <c r="E274" s="209"/>
      <c r="F274" s="256"/>
      <c r="G274" s="245"/>
      <c r="H274" s="70"/>
      <c r="I274" s="70"/>
      <c r="J274" s="70"/>
      <c r="K274" s="70"/>
    </row>
    <row r="275" spans="1:9" ht="22.5">
      <c r="A275" s="66"/>
      <c r="B275" s="220" t="s">
        <v>510</v>
      </c>
      <c r="C275" s="221" t="s">
        <v>511</v>
      </c>
      <c r="D275" s="222" t="s">
        <v>5</v>
      </c>
      <c r="E275" s="206">
        <v>6</v>
      </c>
      <c r="F275" s="229">
        <v>11.55</v>
      </c>
      <c r="G275" s="231">
        <v>69.3</v>
      </c>
      <c r="H275" s="4"/>
      <c r="I275" s="75"/>
    </row>
    <row r="276" spans="1:9" ht="22.5">
      <c r="A276" s="66"/>
      <c r="B276" s="220" t="s">
        <v>512</v>
      </c>
      <c r="C276" s="221" t="s">
        <v>513</v>
      </c>
      <c r="D276" s="222" t="s">
        <v>5</v>
      </c>
      <c r="E276" s="206">
        <v>1</v>
      </c>
      <c r="F276" s="229">
        <v>161.73</v>
      </c>
      <c r="G276" s="231">
        <v>161.73</v>
      </c>
      <c r="H276" s="4"/>
      <c r="I276" s="75"/>
    </row>
    <row r="277" spans="2:11" s="66" customFormat="1" ht="14.25">
      <c r="B277" s="224"/>
      <c r="C277" s="225"/>
      <c r="D277" s="225"/>
      <c r="E277" s="260"/>
      <c r="F277" s="257" t="s">
        <v>118</v>
      </c>
      <c r="G277" s="232">
        <v>231.03</v>
      </c>
      <c r="H277" s="70"/>
      <c r="I277" s="70"/>
      <c r="J277" s="70"/>
      <c r="K277" s="70"/>
    </row>
    <row r="278" spans="2:11" s="66" customFormat="1" ht="15" thickBot="1">
      <c r="B278" s="224"/>
      <c r="C278" s="226"/>
      <c r="D278" s="225"/>
      <c r="E278" s="219"/>
      <c r="F278" s="258"/>
      <c r="G278" s="233"/>
      <c r="H278" s="70"/>
      <c r="I278" s="70"/>
      <c r="J278" s="70"/>
      <c r="K278" s="70"/>
    </row>
    <row r="279" spans="2:11" s="66" customFormat="1" ht="15" thickBot="1">
      <c r="B279" s="227" t="s">
        <v>436</v>
      </c>
      <c r="C279" s="323"/>
      <c r="D279" s="323"/>
      <c r="E279" s="324"/>
      <c r="F279" s="258" t="s">
        <v>119</v>
      </c>
      <c r="G279" s="233">
        <v>257.02</v>
      </c>
      <c r="H279" s="70"/>
      <c r="I279" s="70"/>
      <c r="J279" s="70"/>
      <c r="K279" s="70"/>
    </row>
    <row r="280" spans="2:11" s="66" customFormat="1" ht="24">
      <c r="B280" s="259" t="s">
        <v>220</v>
      </c>
      <c r="C280" s="213" t="s">
        <v>517</v>
      </c>
      <c r="D280" s="214"/>
      <c r="E280" s="215"/>
      <c r="F280" s="254" t="s">
        <v>109</v>
      </c>
      <c r="G280" s="243" t="s">
        <v>22</v>
      </c>
      <c r="H280" s="70"/>
      <c r="I280" s="70"/>
      <c r="J280" s="70"/>
      <c r="K280" s="70"/>
    </row>
    <row r="281" spans="2:11" s="66" customFormat="1" ht="14.25">
      <c r="B281" s="216" t="s">
        <v>3</v>
      </c>
      <c r="C281" s="217" t="s">
        <v>110</v>
      </c>
      <c r="D281" s="217" t="s">
        <v>111</v>
      </c>
      <c r="E281" s="218" t="s">
        <v>112</v>
      </c>
      <c r="F281" s="255" t="s">
        <v>2</v>
      </c>
      <c r="G281" s="244" t="s">
        <v>8</v>
      </c>
      <c r="H281" s="70"/>
      <c r="I281" s="70"/>
      <c r="J281" s="70"/>
      <c r="K281" s="70"/>
    </row>
    <row r="282" spans="2:11" s="66" customFormat="1" ht="14.25">
      <c r="B282" s="304" t="s">
        <v>113</v>
      </c>
      <c r="C282" s="305"/>
      <c r="D282" s="211"/>
      <c r="E282" s="219"/>
      <c r="F282" s="256"/>
      <c r="G282" s="245"/>
      <c r="H282" s="70"/>
      <c r="I282" s="70"/>
      <c r="J282" s="70"/>
      <c r="K282" s="70"/>
    </row>
    <row r="283" spans="1:9" ht="14.25">
      <c r="A283" s="66"/>
      <c r="B283" s="220" t="s">
        <v>212</v>
      </c>
      <c r="C283" s="221" t="s">
        <v>213</v>
      </c>
      <c r="D283" s="222" t="s">
        <v>25</v>
      </c>
      <c r="E283" s="206">
        <v>0.9485</v>
      </c>
      <c r="F283" s="229">
        <v>22.5</v>
      </c>
      <c r="G283" s="231">
        <v>21.34</v>
      </c>
      <c r="H283" s="4"/>
      <c r="I283" s="75"/>
    </row>
    <row r="284" spans="1:9" ht="14.25">
      <c r="A284" s="66"/>
      <c r="B284" s="220" t="s">
        <v>332</v>
      </c>
      <c r="C284" s="221" t="s">
        <v>123</v>
      </c>
      <c r="D284" s="222" t="s">
        <v>25</v>
      </c>
      <c r="E284" s="206">
        <v>0.2988</v>
      </c>
      <c r="F284" s="229">
        <v>15.57</v>
      </c>
      <c r="G284" s="231">
        <v>4.65</v>
      </c>
      <c r="H284" s="4"/>
      <c r="I284" s="75"/>
    </row>
    <row r="285" spans="2:11" s="66" customFormat="1" ht="14.25">
      <c r="B285" s="224"/>
      <c r="C285" s="225"/>
      <c r="D285" s="225"/>
      <c r="E285" s="208"/>
      <c r="F285" s="257" t="s">
        <v>114</v>
      </c>
      <c r="G285" s="232">
        <v>25.99</v>
      </c>
      <c r="H285" s="70"/>
      <c r="I285" s="70"/>
      <c r="J285" s="70"/>
      <c r="K285" s="70"/>
    </row>
    <row r="286" spans="2:11" s="66" customFormat="1" ht="14.25">
      <c r="B286" s="302" t="s">
        <v>26</v>
      </c>
      <c r="C286" s="303"/>
      <c r="D286" s="211"/>
      <c r="E286" s="209"/>
      <c r="F286" s="256"/>
      <c r="G286" s="245"/>
      <c r="H286" s="70"/>
      <c r="I286" s="70"/>
      <c r="J286" s="70"/>
      <c r="K286" s="70"/>
    </row>
    <row r="287" spans="1:9" ht="22.5">
      <c r="A287" s="66"/>
      <c r="B287" s="220" t="s">
        <v>510</v>
      </c>
      <c r="C287" s="221" t="s">
        <v>511</v>
      </c>
      <c r="D287" s="222" t="s">
        <v>5</v>
      </c>
      <c r="E287" s="206">
        <v>6</v>
      </c>
      <c r="F287" s="229">
        <v>11.55</v>
      </c>
      <c r="G287" s="231">
        <v>69.3</v>
      </c>
      <c r="H287" s="4"/>
      <c r="I287" s="75"/>
    </row>
    <row r="288" spans="1:9" ht="22.5">
      <c r="A288" s="66"/>
      <c r="B288" s="220">
        <v>36081</v>
      </c>
      <c r="C288" s="221" t="s">
        <v>515</v>
      </c>
      <c r="D288" s="222" t="s">
        <v>5</v>
      </c>
      <c r="E288" s="206">
        <v>1</v>
      </c>
      <c r="F288" s="229">
        <v>172.45</v>
      </c>
      <c r="G288" s="231">
        <v>172.45</v>
      </c>
      <c r="H288" s="4"/>
      <c r="I288" s="75"/>
    </row>
    <row r="289" spans="2:11" s="66" customFormat="1" ht="14.25">
      <c r="B289" s="224"/>
      <c r="C289" s="225"/>
      <c r="D289" s="225"/>
      <c r="E289" s="260"/>
      <c r="F289" s="257" t="s">
        <v>118</v>
      </c>
      <c r="G289" s="232">
        <v>241.75</v>
      </c>
      <c r="H289" s="70"/>
      <c r="I289" s="70"/>
      <c r="J289" s="70"/>
      <c r="K289" s="70"/>
    </row>
    <row r="290" spans="2:11" s="66" customFormat="1" ht="15" thickBot="1">
      <c r="B290" s="224"/>
      <c r="C290" s="226"/>
      <c r="D290" s="225"/>
      <c r="E290" s="219"/>
      <c r="F290" s="258"/>
      <c r="G290" s="233"/>
      <c r="H290" s="70"/>
      <c r="I290" s="70"/>
      <c r="J290" s="70"/>
      <c r="K290" s="70"/>
    </row>
    <row r="291" spans="2:11" s="66" customFormat="1" ht="15" thickBot="1">
      <c r="B291" s="227" t="s">
        <v>436</v>
      </c>
      <c r="C291" s="323"/>
      <c r="D291" s="323"/>
      <c r="E291" s="324"/>
      <c r="F291" s="258" t="s">
        <v>119</v>
      </c>
      <c r="G291" s="233">
        <v>267.74</v>
      </c>
      <c r="H291" s="70"/>
      <c r="I291" s="70"/>
      <c r="J291" s="70"/>
      <c r="K291" s="70"/>
    </row>
    <row r="292" spans="2:11" s="66" customFormat="1" ht="14.25">
      <c r="B292" s="259" t="s">
        <v>222</v>
      </c>
      <c r="C292" s="213" t="s">
        <v>17</v>
      </c>
      <c r="D292" s="214"/>
      <c r="E292" s="215"/>
      <c r="F292" s="254" t="s">
        <v>109</v>
      </c>
      <c r="G292" s="243" t="s">
        <v>22</v>
      </c>
      <c r="H292" s="70"/>
      <c r="I292" s="70"/>
      <c r="J292" s="70"/>
      <c r="K292" s="70"/>
    </row>
    <row r="293" spans="2:11" s="66" customFormat="1" ht="14.25">
      <c r="B293" s="216" t="s">
        <v>3</v>
      </c>
      <c r="C293" s="217" t="s">
        <v>110</v>
      </c>
      <c r="D293" s="217" t="s">
        <v>111</v>
      </c>
      <c r="E293" s="218" t="s">
        <v>112</v>
      </c>
      <c r="F293" s="255" t="s">
        <v>2</v>
      </c>
      <c r="G293" s="244" t="s">
        <v>8</v>
      </c>
      <c r="H293" s="70"/>
      <c r="I293" s="70"/>
      <c r="J293" s="70"/>
      <c r="K293" s="70"/>
    </row>
    <row r="294" spans="2:11" s="66" customFormat="1" ht="14.25">
      <c r="B294" s="304" t="s">
        <v>113</v>
      </c>
      <c r="C294" s="305"/>
      <c r="D294" s="211"/>
      <c r="E294" s="219"/>
      <c r="F294" s="256"/>
      <c r="G294" s="245"/>
      <c r="H294" s="70"/>
      <c r="I294" s="70"/>
      <c r="J294" s="70"/>
      <c r="K294" s="70"/>
    </row>
    <row r="295" spans="1:9" ht="14.25">
      <c r="A295" s="66"/>
      <c r="B295" s="220" t="s">
        <v>212</v>
      </c>
      <c r="C295" s="221" t="s">
        <v>213</v>
      </c>
      <c r="D295" s="222" t="s">
        <v>25</v>
      </c>
      <c r="E295" s="207">
        <v>1.4667</v>
      </c>
      <c r="F295" s="229">
        <v>22.5</v>
      </c>
      <c r="G295" s="231">
        <v>33</v>
      </c>
      <c r="H295" s="4"/>
      <c r="I295" s="75"/>
    </row>
    <row r="296" spans="1:9" ht="14.25">
      <c r="A296" s="66"/>
      <c r="B296" s="220" t="s">
        <v>332</v>
      </c>
      <c r="C296" s="221" t="s">
        <v>123</v>
      </c>
      <c r="D296" s="222" t="s">
        <v>25</v>
      </c>
      <c r="E296" s="207">
        <v>0.6517</v>
      </c>
      <c r="F296" s="229">
        <v>15.57</v>
      </c>
      <c r="G296" s="231">
        <v>10.15</v>
      </c>
      <c r="H296" s="4"/>
      <c r="I296" s="75"/>
    </row>
    <row r="297" spans="2:11" s="66" customFormat="1" ht="14.25">
      <c r="B297" s="224"/>
      <c r="C297" s="225"/>
      <c r="D297" s="225"/>
      <c r="E297" s="208"/>
      <c r="F297" s="257" t="s">
        <v>114</v>
      </c>
      <c r="G297" s="232">
        <v>43.15</v>
      </c>
      <c r="H297" s="70"/>
      <c r="I297" s="70"/>
      <c r="J297" s="70"/>
      <c r="K297" s="70"/>
    </row>
    <row r="298" spans="2:11" s="66" customFormat="1" ht="14.25">
      <c r="B298" s="302" t="s">
        <v>26</v>
      </c>
      <c r="C298" s="303"/>
      <c r="D298" s="211"/>
      <c r="E298" s="209"/>
      <c r="F298" s="256"/>
      <c r="G298" s="245"/>
      <c r="H298" s="70"/>
      <c r="I298" s="70"/>
      <c r="J298" s="70"/>
      <c r="K298" s="70"/>
    </row>
    <row r="299" spans="1:9" ht="22.5">
      <c r="A299" s="66"/>
      <c r="B299" s="220" t="s">
        <v>510</v>
      </c>
      <c r="C299" s="221" t="s">
        <v>511</v>
      </c>
      <c r="D299" s="222" t="s">
        <v>5</v>
      </c>
      <c r="E299" s="206">
        <v>6</v>
      </c>
      <c r="F299" s="229">
        <v>11.55</v>
      </c>
      <c r="G299" s="231">
        <v>69.3</v>
      </c>
      <c r="H299" s="4"/>
      <c r="I299" s="75"/>
    </row>
    <row r="300" spans="1:9" ht="14.25">
      <c r="A300" s="66"/>
      <c r="B300" s="220" t="s">
        <v>524</v>
      </c>
      <c r="C300" s="221" t="s">
        <v>525</v>
      </c>
      <c r="D300" s="222" t="s">
        <v>5</v>
      </c>
      <c r="E300" s="206">
        <v>1</v>
      </c>
      <c r="F300" s="229">
        <v>129.4</v>
      </c>
      <c r="G300" s="231">
        <v>129.4</v>
      </c>
      <c r="H300" s="4"/>
      <c r="I300" s="75"/>
    </row>
    <row r="301" spans="1:9" ht="14.25">
      <c r="A301" s="66"/>
      <c r="B301" s="220" t="s">
        <v>214</v>
      </c>
      <c r="C301" s="221" t="s">
        <v>215</v>
      </c>
      <c r="D301" s="222" t="s">
        <v>117</v>
      </c>
      <c r="E301" s="206">
        <v>0.0866</v>
      </c>
      <c r="F301" s="229">
        <v>68.02</v>
      </c>
      <c r="G301" s="231">
        <v>5.89</v>
      </c>
      <c r="H301" s="4"/>
      <c r="I301" s="75"/>
    </row>
    <row r="302" spans="2:11" s="66" customFormat="1" ht="14.25">
      <c r="B302" s="224"/>
      <c r="C302" s="225"/>
      <c r="D302" s="225"/>
      <c r="E302" s="260"/>
      <c r="F302" s="257" t="s">
        <v>118</v>
      </c>
      <c r="G302" s="232">
        <v>204.59</v>
      </c>
      <c r="H302" s="70"/>
      <c r="I302" s="70"/>
      <c r="J302" s="70"/>
      <c r="K302" s="70"/>
    </row>
    <row r="303" spans="2:11" s="66" customFormat="1" ht="15" thickBot="1">
      <c r="B303" s="224"/>
      <c r="C303" s="226"/>
      <c r="D303" s="225"/>
      <c r="E303" s="219"/>
      <c r="F303" s="258"/>
      <c r="G303" s="233"/>
      <c r="H303" s="70"/>
      <c r="I303" s="70"/>
      <c r="J303" s="70"/>
      <c r="K303" s="70"/>
    </row>
    <row r="304" spans="2:11" s="66" customFormat="1" ht="15" thickBot="1">
      <c r="B304" s="227" t="s">
        <v>436</v>
      </c>
      <c r="C304" s="323"/>
      <c r="D304" s="323"/>
      <c r="E304" s="324"/>
      <c r="F304" s="258" t="s">
        <v>119</v>
      </c>
      <c r="G304" s="233">
        <v>247.74</v>
      </c>
      <c r="H304" s="70"/>
      <c r="I304" s="70"/>
      <c r="J304" s="70"/>
      <c r="K304" s="70"/>
    </row>
    <row r="305" spans="2:11" s="66" customFormat="1" ht="14.25">
      <c r="B305" s="259" t="s">
        <v>223</v>
      </c>
      <c r="C305" s="213" t="s">
        <v>224</v>
      </c>
      <c r="D305" s="214"/>
      <c r="E305" s="215"/>
      <c r="F305" s="254" t="s">
        <v>109</v>
      </c>
      <c r="G305" s="243" t="s">
        <v>22</v>
      </c>
      <c r="H305" s="70"/>
      <c r="I305" s="70"/>
      <c r="J305" s="70"/>
      <c r="K305" s="70"/>
    </row>
    <row r="306" spans="2:11" s="66" customFormat="1" ht="14.25">
      <c r="B306" s="216" t="s">
        <v>3</v>
      </c>
      <c r="C306" s="217" t="s">
        <v>110</v>
      </c>
      <c r="D306" s="217" t="s">
        <v>111</v>
      </c>
      <c r="E306" s="218" t="s">
        <v>112</v>
      </c>
      <c r="F306" s="255" t="s">
        <v>2</v>
      </c>
      <c r="G306" s="244" t="s">
        <v>8</v>
      </c>
      <c r="H306" s="70"/>
      <c r="I306" s="70"/>
      <c r="J306" s="70"/>
      <c r="K306" s="70"/>
    </row>
    <row r="307" spans="2:11" s="66" customFormat="1" ht="14.25">
      <c r="B307" s="304" t="s">
        <v>113</v>
      </c>
      <c r="C307" s="305"/>
      <c r="D307" s="211"/>
      <c r="E307" s="219"/>
      <c r="F307" s="256"/>
      <c r="G307" s="245"/>
      <c r="H307" s="70"/>
      <c r="I307" s="70"/>
      <c r="J307" s="70"/>
      <c r="K307" s="70"/>
    </row>
    <row r="308" spans="1:9" ht="14.25">
      <c r="A308" s="66"/>
      <c r="B308" s="220" t="s">
        <v>212</v>
      </c>
      <c r="C308" s="221" t="s">
        <v>213</v>
      </c>
      <c r="D308" s="222" t="s">
        <v>25</v>
      </c>
      <c r="E308" s="207">
        <v>0.1525</v>
      </c>
      <c r="F308" s="229">
        <v>22.5</v>
      </c>
      <c r="G308" s="231">
        <v>3.43</v>
      </c>
      <c r="H308" s="4"/>
      <c r="I308" s="75"/>
    </row>
    <row r="309" spans="1:9" ht="14.25">
      <c r="A309" s="66"/>
      <c r="B309" s="220" t="s">
        <v>332</v>
      </c>
      <c r="C309" s="221" t="s">
        <v>123</v>
      </c>
      <c r="D309" s="222" t="s">
        <v>25</v>
      </c>
      <c r="E309" s="207">
        <v>0.0481</v>
      </c>
      <c r="F309" s="229">
        <v>15.57</v>
      </c>
      <c r="G309" s="231">
        <v>0.75</v>
      </c>
      <c r="H309" s="4"/>
      <c r="I309" s="75"/>
    </row>
    <row r="310" spans="2:11" s="66" customFormat="1" ht="14.25">
      <c r="B310" s="224"/>
      <c r="C310" s="225"/>
      <c r="D310" s="225"/>
      <c r="E310" s="208"/>
      <c r="F310" s="257" t="s">
        <v>114</v>
      </c>
      <c r="G310" s="232">
        <v>4.18</v>
      </c>
      <c r="H310" s="70"/>
      <c r="I310" s="70"/>
      <c r="J310" s="70"/>
      <c r="K310" s="70"/>
    </row>
    <row r="311" spans="2:11" s="66" customFormat="1" ht="14.25">
      <c r="B311" s="302" t="s">
        <v>26</v>
      </c>
      <c r="C311" s="303"/>
      <c r="D311" s="211"/>
      <c r="E311" s="209"/>
      <c r="F311" s="256"/>
      <c r="G311" s="245"/>
      <c r="H311" s="70"/>
      <c r="I311" s="70"/>
      <c r="J311" s="70"/>
      <c r="K311" s="70"/>
    </row>
    <row r="312" spans="1:9" ht="14.25">
      <c r="A312" s="66"/>
      <c r="B312" s="220" t="s">
        <v>226</v>
      </c>
      <c r="C312" s="221" t="s">
        <v>227</v>
      </c>
      <c r="D312" s="222" t="s">
        <v>5</v>
      </c>
      <c r="E312" s="206">
        <v>0.021</v>
      </c>
      <c r="F312" s="229">
        <v>3.95</v>
      </c>
      <c r="G312" s="231">
        <v>0.08</v>
      </c>
      <c r="H312" s="4"/>
      <c r="I312" s="75"/>
    </row>
    <row r="313" spans="1:9" ht="14.25">
      <c r="A313" s="66"/>
      <c r="B313" s="220" t="s">
        <v>526</v>
      </c>
      <c r="C313" s="221" t="s">
        <v>527</v>
      </c>
      <c r="D313" s="222" t="s">
        <v>5</v>
      </c>
      <c r="E313" s="206">
        <v>1</v>
      </c>
      <c r="F313" s="229">
        <v>2.92</v>
      </c>
      <c r="G313" s="231">
        <v>2.92</v>
      </c>
      <c r="H313" s="4"/>
      <c r="I313" s="75"/>
    </row>
    <row r="314" spans="2:11" s="66" customFormat="1" ht="14.25">
      <c r="B314" s="224"/>
      <c r="C314" s="225"/>
      <c r="D314" s="225"/>
      <c r="E314" s="260"/>
      <c r="F314" s="257" t="s">
        <v>118</v>
      </c>
      <c r="G314" s="232">
        <v>3</v>
      </c>
      <c r="H314" s="70"/>
      <c r="I314" s="70"/>
      <c r="J314" s="70"/>
      <c r="K314" s="70"/>
    </row>
    <row r="315" spans="2:11" s="66" customFormat="1" ht="15" thickBot="1">
      <c r="B315" s="224"/>
      <c r="C315" s="226"/>
      <c r="D315" s="225"/>
      <c r="E315" s="219"/>
      <c r="F315" s="258"/>
      <c r="G315" s="233"/>
      <c r="H315" s="70"/>
      <c r="I315" s="70"/>
      <c r="J315" s="70"/>
      <c r="K315" s="70"/>
    </row>
    <row r="316" spans="2:11" s="66" customFormat="1" ht="15" thickBot="1">
      <c r="B316" s="227" t="s">
        <v>436</v>
      </c>
      <c r="C316" s="323"/>
      <c r="D316" s="323"/>
      <c r="E316" s="324"/>
      <c r="F316" s="258" t="s">
        <v>119</v>
      </c>
      <c r="G316" s="233">
        <v>7.18</v>
      </c>
      <c r="H316" s="70"/>
      <c r="I316" s="70"/>
      <c r="J316" s="70"/>
      <c r="K316" s="70"/>
    </row>
    <row r="317" spans="2:11" s="263" customFormat="1" ht="24">
      <c r="B317" s="259" t="s">
        <v>531</v>
      </c>
      <c r="C317" s="213" t="s">
        <v>306</v>
      </c>
      <c r="D317" s="214"/>
      <c r="E317" s="215"/>
      <c r="F317" s="254" t="s">
        <v>109</v>
      </c>
      <c r="G317" s="243" t="s">
        <v>22</v>
      </c>
      <c r="H317" s="264"/>
      <c r="I317" s="264"/>
      <c r="J317" s="264"/>
      <c r="K317" s="264"/>
    </row>
    <row r="318" spans="2:11" s="263" customFormat="1" ht="14.25">
      <c r="B318" s="216" t="s">
        <v>3</v>
      </c>
      <c r="C318" s="217" t="s">
        <v>110</v>
      </c>
      <c r="D318" s="217" t="s">
        <v>111</v>
      </c>
      <c r="E318" s="218" t="s">
        <v>112</v>
      </c>
      <c r="F318" s="255" t="s">
        <v>2</v>
      </c>
      <c r="G318" s="244" t="s">
        <v>8</v>
      </c>
      <c r="H318" s="264"/>
      <c r="I318" s="264"/>
      <c r="J318" s="264"/>
      <c r="K318" s="264"/>
    </row>
    <row r="319" spans="2:11" s="263" customFormat="1" ht="14.25">
      <c r="B319" s="304" t="s">
        <v>113</v>
      </c>
      <c r="C319" s="305"/>
      <c r="D319" s="211"/>
      <c r="E319" s="219"/>
      <c r="F319" s="256"/>
      <c r="G319" s="245"/>
      <c r="H319" s="264"/>
      <c r="I319" s="264"/>
      <c r="J319" s="264"/>
      <c r="K319" s="264"/>
    </row>
    <row r="320" spans="1:9" s="266" customFormat="1" ht="14.25">
      <c r="A320" s="263"/>
      <c r="B320" s="220" t="s">
        <v>332</v>
      </c>
      <c r="C320" s="221" t="s">
        <v>123</v>
      </c>
      <c r="D320" s="222" t="s">
        <v>25</v>
      </c>
      <c r="E320" s="207">
        <v>0.0303</v>
      </c>
      <c r="F320" s="229">
        <v>15.57</v>
      </c>
      <c r="G320" s="231">
        <v>0.47</v>
      </c>
      <c r="H320" s="3"/>
      <c r="I320" s="265"/>
    </row>
    <row r="321" spans="1:9" s="266" customFormat="1" ht="14.25">
      <c r="A321" s="263"/>
      <c r="B321" s="220" t="s">
        <v>212</v>
      </c>
      <c r="C321" s="221" t="s">
        <v>213</v>
      </c>
      <c r="D321" s="222" t="s">
        <v>25</v>
      </c>
      <c r="E321" s="206">
        <v>0.096</v>
      </c>
      <c r="F321" s="229">
        <v>22.5</v>
      </c>
      <c r="G321" s="231">
        <v>2.16</v>
      </c>
      <c r="H321" s="3"/>
      <c r="I321" s="265"/>
    </row>
    <row r="322" spans="2:11" s="263" customFormat="1" ht="14.25">
      <c r="B322" s="224"/>
      <c r="C322" s="225"/>
      <c r="D322" s="225"/>
      <c r="E322" s="208"/>
      <c r="F322" s="257" t="s">
        <v>114</v>
      </c>
      <c r="G322" s="232">
        <v>2.63</v>
      </c>
      <c r="H322" s="264"/>
      <c r="I322" s="264"/>
      <c r="J322" s="264"/>
      <c r="K322" s="264"/>
    </row>
    <row r="323" spans="2:11" s="263" customFormat="1" ht="14.25">
      <c r="B323" s="302" t="s">
        <v>26</v>
      </c>
      <c r="C323" s="303"/>
      <c r="D323" s="211"/>
      <c r="E323" s="209"/>
      <c r="F323" s="256"/>
      <c r="G323" s="245"/>
      <c r="H323" s="264"/>
      <c r="I323" s="264"/>
      <c r="J323" s="264"/>
      <c r="K323" s="264"/>
    </row>
    <row r="324" spans="1:9" s="266" customFormat="1" ht="14.25">
      <c r="A324" s="263"/>
      <c r="B324" s="220" t="s">
        <v>226</v>
      </c>
      <c r="C324" s="221" t="s">
        <v>227</v>
      </c>
      <c r="D324" s="222" t="s">
        <v>5</v>
      </c>
      <c r="E324" s="206">
        <v>0.021</v>
      </c>
      <c r="F324" s="229">
        <v>3.95</v>
      </c>
      <c r="G324" s="231">
        <v>0.08</v>
      </c>
      <c r="H324" s="3"/>
      <c r="I324" s="265"/>
    </row>
    <row r="325" spans="1:9" s="266" customFormat="1" ht="22.5">
      <c r="A325" s="263"/>
      <c r="B325" s="220" t="s">
        <v>529</v>
      </c>
      <c r="C325" s="221" t="s">
        <v>530</v>
      </c>
      <c r="D325" s="222" t="s">
        <v>5</v>
      </c>
      <c r="E325" s="206">
        <v>1</v>
      </c>
      <c r="F325" s="229">
        <v>333.23</v>
      </c>
      <c r="G325" s="231">
        <v>333.23</v>
      </c>
      <c r="H325" s="3"/>
      <c r="I325" s="265"/>
    </row>
    <row r="326" spans="2:11" s="263" customFormat="1" ht="14.25">
      <c r="B326" s="224"/>
      <c r="C326" s="225"/>
      <c r="D326" s="225"/>
      <c r="E326" s="260"/>
      <c r="F326" s="257" t="s">
        <v>118</v>
      </c>
      <c r="G326" s="232">
        <v>333.31</v>
      </c>
      <c r="H326" s="264"/>
      <c r="I326" s="264"/>
      <c r="J326" s="264"/>
      <c r="K326" s="264"/>
    </row>
    <row r="327" spans="2:11" s="263" customFormat="1" ht="15" thickBot="1">
      <c r="B327" s="224"/>
      <c r="C327" s="226"/>
      <c r="D327" s="225"/>
      <c r="E327" s="219"/>
      <c r="F327" s="258"/>
      <c r="G327" s="233"/>
      <c r="H327" s="264"/>
      <c r="I327" s="264"/>
      <c r="J327" s="264"/>
      <c r="K327" s="264"/>
    </row>
    <row r="328" spans="2:11" s="263" customFormat="1" ht="38.25" customHeight="1" thickBot="1">
      <c r="B328" s="227" t="s">
        <v>436</v>
      </c>
      <c r="C328" s="306" t="s">
        <v>640</v>
      </c>
      <c r="D328" s="306"/>
      <c r="E328" s="307"/>
      <c r="F328" s="258" t="s">
        <v>119</v>
      </c>
      <c r="G328" s="233">
        <v>335.94</v>
      </c>
      <c r="H328" s="264"/>
      <c r="I328" s="264"/>
      <c r="J328" s="264"/>
      <c r="K328" s="264"/>
    </row>
    <row r="329" spans="2:11" s="66" customFormat="1" ht="24">
      <c r="B329" s="259" t="s">
        <v>539</v>
      </c>
      <c r="C329" s="213" t="s">
        <v>228</v>
      </c>
      <c r="D329" s="214"/>
      <c r="E329" s="215"/>
      <c r="F329" s="254" t="s">
        <v>109</v>
      </c>
      <c r="G329" s="243" t="s">
        <v>22</v>
      </c>
      <c r="H329" s="70"/>
      <c r="I329" s="70"/>
      <c r="J329" s="70"/>
      <c r="K329" s="70"/>
    </row>
    <row r="330" spans="2:11" s="66" customFormat="1" ht="14.25">
      <c r="B330" s="216" t="s">
        <v>3</v>
      </c>
      <c r="C330" s="217" t="s">
        <v>110</v>
      </c>
      <c r="D330" s="217" t="s">
        <v>111</v>
      </c>
      <c r="E330" s="218" t="s">
        <v>112</v>
      </c>
      <c r="F330" s="255" t="s">
        <v>2</v>
      </c>
      <c r="G330" s="244" t="s">
        <v>8</v>
      </c>
      <c r="H330" s="70"/>
      <c r="I330" s="70"/>
      <c r="J330" s="70"/>
      <c r="K330" s="70"/>
    </row>
    <row r="331" spans="2:11" s="66" customFormat="1" ht="14.25">
      <c r="B331" s="304" t="s">
        <v>113</v>
      </c>
      <c r="C331" s="305"/>
      <c r="D331" s="211"/>
      <c r="E331" s="219"/>
      <c r="F331" s="256"/>
      <c r="G331" s="245"/>
      <c r="H331" s="70"/>
      <c r="I331" s="70"/>
      <c r="J331" s="70"/>
      <c r="K331" s="70"/>
    </row>
    <row r="332" spans="1:9" ht="14.25">
      <c r="A332" s="66"/>
      <c r="B332" s="220" t="s">
        <v>332</v>
      </c>
      <c r="C332" s="221" t="s">
        <v>123</v>
      </c>
      <c r="D332" s="222" t="s">
        <v>25</v>
      </c>
      <c r="E332" s="207">
        <v>0.0367</v>
      </c>
      <c r="F332" s="229">
        <v>15.57</v>
      </c>
      <c r="G332" s="231">
        <v>0.57</v>
      </c>
      <c r="H332" s="4"/>
      <c r="I332" s="75"/>
    </row>
    <row r="333" spans="1:9" ht="14.25">
      <c r="A333" s="66"/>
      <c r="B333" s="220" t="s">
        <v>212</v>
      </c>
      <c r="C333" s="221" t="s">
        <v>213</v>
      </c>
      <c r="D333" s="222" t="s">
        <v>25</v>
      </c>
      <c r="E333" s="206">
        <v>0.1164</v>
      </c>
      <c r="F333" s="229">
        <v>22.5</v>
      </c>
      <c r="G333" s="231">
        <v>2.62</v>
      </c>
      <c r="H333" s="4"/>
      <c r="I333" s="75"/>
    </row>
    <row r="334" spans="1:9" ht="25.5" customHeight="1">
      <c r="A334" s="66"/>
      <c r="B334" s="220">
        <v>90443</v>
      </c>
      <c r="C334" s="221" t="s">
        <v>537</v>
      </c>
      <c r="D334" s="222" t="s">
        <v>23</v>
      </c>
      <c r="E334" s="206">
        <v>1</v>
      </c>
      <c r="F334" s="229">
        <v>11.3</v>
      </c>
      <c r="G334" s="231">
        <v>11.3</v>
      </c>
      <c r="H334" s="4"/>
      <c r="I334" s="75"/>
    </row>
    <row r="335" spans="1:9" ht="22.5">
      <c r="A335" s="66"/>
      <c r="B335" s="220">
        <v>90466</v>
      </c>
      <c r="C335" s="221" t="s">
        <v>538</v>
      </c>
      <c r="D335" s="222" t="s">
        <v>23</v>
      </c>
      <c r="E335" s="206">
        <v>1</v>
      </c>
      <c r="F335" s="229">
        <v>11.32</v>
      </c>
      <c r="G335" s="231">
        <v>11.32</v>
      </c>
      <c r="H335" s="4"/>
      <c r="I335" s="75"/>
    </row>
    <row r="336" spans="2:11" s="66" customFormat="1" ht="14.25">
      <c r="B336" s="224"/>
      <c r="C336" s="225"/>
      <c r="D336" s="225"/>
      <c r="E336" s="208"/>
      <c r="F336" s="257" t="s">
        <v>114</v>
      </c>
      <c r="G336" s="232">
        <v>25.81</v>
      </c>
      <c r="H336" s="70"/>
      <c r="I336" s="70"/>
      <c r="J336" s="70"/>
      <c r="K336" s="70"/>
    </row>
    <row r="337" spans="2:11" s="66" customFormat="1" ht="14.25">
      <c r="B337" s="302" t="s">
        <v>26</v>
      </c>
      <c r="C337" s="303"/>
      <c r="D337" s="211"/>
      <c r="E337" s="209"/>
      <c r="F337" s="256"/>
      <c r="G337" s="245"/>
      <c r="H337" s="70"/>
      <c r="I337" s="70"/>
      <c r="J337" s="70"/>
      <c r="K337" s="70"/>
    </row>
    <row r="338" spans="1:9" ht="14.25">
      <c r="A338" s="66"/>
      <c r="B338" s="220" t="s">
        <v>226</v>
      </c>
      <c r="C338" s="221" t="s">
        <v>227</v>
      </c>
      <c r="D338" s="222" t="s">
        <v>5</v>
      </c>
      <c r="E338" s="206">
        <v>0.021</v>
      </c>
      <c r="F338" s="229">
        <v>3.95</v>
      </c>
      <c r="G338" s="231">
        <v>0.08</v>
      </c>
      <c r="H338" s="4"/>
      <c r="I338" s="75"/>
    </row>
    <row r="339" spans="1:9" ht="24.75" customHeight="1">
      <c r="A339" s="66"/>
      <c r="B339" s="220" t="s">
        <v>291</v>
      </c>
      <c r="C339" s="267" t="s">
        <v>334</v>
      </c>
      <c r="D339" s="222" t="s">
        <v>5</v>
      </c>
      <c r="E339" s="206">
        <v>1</v>
      </c>
      <c r="F339" s="229">
        <v>726.35</v>
      </c>
      <c r="G339" s="231">
        <v>726.35</v>
      </c>
      <c r="H339" s="4"/>
      <c r="I339" s="75"/>
    </row>
    <row r="340" spans="2:11" s="66" customFormat="1" ht="14.25">
      <c r="B340" s="224"/>
      <c r="C340" s="225"/>
      <c r="D340" s="225"/>
      <c r="E340" s="260"/>
      <c r="F340" s="257" t="s">
        <v>118</v>
      </c>
      <c r="G340" s="232">
        <v>726.43</v>
      </c>
      <c r="H340" s="70"/>
      <c r="I340" s="70"/>
      <c r="J340" s="70"/>
      <c r="K340" s="70"/>
    </row>
    <row r="341" spans="2:11" s="66" customFormat="1" ht="15" thickBot="1">
      <c r="B341" s="224"/>
      <c r="C341" s="226"/>
      <c r="D341" s="225"/>
      <c r="E341" s="219"/>
      <c r="F341" s="258"/>
      <c r="G341" s="233"/>
      <c r="H341" s="70"/>
      <c r="I341" s="70"/>
      <c r="J341" s="70"/>
      <c r="K341" s="70"/>
    </row>
    <row r="342" spans="2:11" s="66" customFormat="1" ht="36.75" customHeight="1" thickBot="1">
      <c r="B342" s="227" t="s">
        <v>436</v>
      </c>
      <c r="C342" s="306" t="s">
        <v>641</v>
      </c>
      <c r="D342" s="306"/>
      <c r="E342" s="307"/>
      <c r="F342" s="258" t="s">
        <v>119</v>
      </c>
      <c r="G342" s="233">
        <v>752.24</v>
      </c>
      <c r="H342" s="70"/>
      <c r="I342" s="70"/>
      <c r="J342" s="70"/>
      <c r="K342" s="70"/>
    </row>
    <row r="343" spans="2:11" s="66" customFormat="1" ht="24">
      <c r="B343" s="259" t="s">
        <v>230</v>
      </c>
      <c r="C343" s="213" t="s">
        <v>534</v>
      </c>
      <c r="D343" s="214"/>
      <c r="E343" s="215"/>
      <c r="F343" s="254" t="s">
        <v>109</v>
      </c>
      <c r="G343" s="243" t="s">
        <v>22</v>
      </c>
      <c r="H343" s="70"/>
      <c r="I343" s="70"/>
      <c r="J343" s="70"/>
      <c r="K343" s="70"/>
    </row>
    <row r="344" spans="2:11" s="66" customFormat="1" ht="14.25">
      <c r="B344" s="216" t="s">
        <v>3</v>
      </c>
      <c r="C344" s="217" t="s">
        <v>110</v>
      </c>
      <c r="D344" s="217" t="s">
        <v>111</v>
      </c>
      <c r="E344" s="218" t="s">
        <v>112</v>
      </c>
      <c r="F344" s="255" t="s">
        <v>2</v>
      </c>
      <c r="G344" s="244" t="s">
        <v>8</v>
      </c>
      <c r="H344" s="70"/>
      <c r="I344" s="70"/>
      <c r="J344" s="70"/>
      <c r="K344" s="70"/>
    </row>
    <row r="345" spans="2:11" s="66" customFormat="1" ht="14.25">
      <c r="B345" s="304" t="s">
        <v>113</v>
      </c>
      <c r="C345" s="305"/>
      <c r="D345" s="211"/>
      <c r="E345" s="219"/>
      <c r="F345" s="256"/>
      <c r="G345" s="245"/>
      <c r="H345" s="70"/>
      <c r="I345" s="70"/>
      <c r="J345" s="70"/>
      <c r="K345" s="70"/>
    </row>
    <row r="346" spans="1:9" ht="14.25">
      <c r="A346" s="66"/>
      <c r="B346" s="220" t="s">
        <v>332</v>
      </c>
      <c r="C346" s="221" t="s">
        <v>123</v>
      </c>
      <c r="D346" s="222" t="s">
        <v>25</v>
      </c>
      <c r="E346" s="207">
        <v>0.0266</v>
      </c>
      <c r="F346" s="229">
        <v>15.57</v>
      </c>
      <c r="G346" s="231">
        <v>0.41</v>
      </c>
      <c r="H346" s="4"/>
      <c r="I346" s="75"/>
    </row>
    <row r="347" spans="1:9" ht="14.25">
      <c r="A347" s="66"/>
      <c r="B347" s="220" t="s">
        <v>212</v>
      </c>
      <c r="C347" s="221" t="s">
        <v>213</v>
      </c>
      <c r="D347" s="222" t="s">
        <v>25</v>
      </c>
      <c r="E347" s="207">
        <v>0.0845</v>
      </c>
      <c r="F347" s="229">
        <v>22.5</v>
      </c>
      <c r="G347" s="231">
        <v>1.9</v>
      </c>
      <c r="H347" s="4"/>
      <c r="I347" s="75"/>
    </row>
    <row r="348" spans="2:11" s="66" customFormat="1" ht="14.25">
      <c r="B348" s="224"/>
      <c r="C348" s="225"/>
      <c r="D348" s="225"/>
      <c r="E348" s="208"/>
      <c r="F348" s="257" t="s">
        <v>114</v>
      </c>
      <c r="G348" s="232">
        <v>2.31</v>
      </c>
      <c r="H348" s="70"/>
      <c r="I348" s="70"/>
      <c r="J348" s="70"/>
      <c r="K348" s="70"/>
    </row>
    <row r="349" spans="2:11" s="66" customFormat="1" ht="14.25">
      <c r="B349" s="302" t="s">
        <v>26</v>
      </c>
      <c r="C349" s="303"/>
      <c r="D349" s="211"/>
      <c r="E349" s="209"/>
      <c r="F349" s="256"/>
      <c r="G349" s="245"/>
      <c r="H349" s="70"/>
      <c r="I349" s="70"/>
      <c r="J349" s="70"/>
      <c r="K349" s="70"/>
    </row>
    <row r="350" spans="1:9" ht="14.25">
      <c r="A350" s="66"/>
      <c r="B350" s="220" t="s">
        <v>226</v>
      </c>
      <c r="C350" s="221" t="s">
        <v>227</v>
      </c>
      <c r="D350" s="222" t="s">
        <v>5</v>
      </c>
      <c r="E350" s="206">
        <v>0.0332</v>
      </c>
      <c r="F350" s="229">
        <v>3.95</v>
      </c>
      <c r="G350" s="231">
        <v>0.13</v>
      </c>
      <c r="H350" s="4"/>
      <c r="I350" s="75"/>
    </row>
    <row r="351" spans="1:9" ht="14.25">
      <c r="A351" s="66"/>
      <c r="B351" s="220" t="s">
        <v>532</v>
      </c>
      <c r="C351" s="267" t="s">
        <v>533</v>
      </c>
      <c r="D351" s="222" t="s">
        <v>5</v>
      </c>
      <c r="E351" s="206">
        <v>1</v>
      </c>
      <c r="F351" s="229">
        <v>6.5</v>
      </c>
      <c r="G351" s="231">
        <v>6.5</v>
      </c>
      <c r="H351" s="4"/>
      <c r="I351" s="75"/>
    </row>
    <row r="352" spans="2:11" s="66" customFormat="1" ht="14.25">
      <c r="B352" s="224"/>
      <c r="C352" s="225"/>
      <c r="D352" s="225"/>
      <c r="E352" s="260"/>
      <c r="F352" s="257" t="s">
        <v>118</v>
      </c>
      <c r="G352" s="232">
        <v>6.63</v>
      </c>
      <c r="H352" s="70"/>
      <c r="I352" s="70"/>
      <c r="J352" s="70"/>
      <c r="K352" s="70"/>
    </row>
    <row r="353" spans="2:11" s="66" customFormat="1" ht="15" thickBot="1">
      <c r="B353" s="224"/>
      <c r="C353" s="226"/>
      <c r="D353" s="225"/>
      <c r="E353" s="219"/>
      <c r="F353" s="258"/>
      <c r="G353" s="233"/>
      <c r="H353" s="70"/>
      <c r="I353" s="70"/>
      <c r="J353" s="70"/>
      <c r="K353" s="70"/>
    </row>
    <row r="354" spans="2:11" s="66" customFormat="1" ht="15" thickBot="1">
      <c r="B354" s="227" t="s">
        <v>436</v>
      </c>
      <c r="C354" s="306"/>
      <c r="D354" s="306"/>
      <c r="E354" s="307"/>
      <c r="F354" s="258" t="s">
        <v>119</v>
      </c>
      <c r="G354" s="233">
        <v>8.94</v>
      </c>
      <c r="H354" s="70"/>
      <c r="I354" s="70"/>
      <c r="J354" s="70"/>
      <c r="K354" s="70"/>
    </row>
    <row r="355" spans="2:11" s="66" customFormat="1" ht="36">
      <c r="B355" s="259" t="s">
        <v>231</v>
      </c>
      <c r="C355" s="213" t="s">
        <v>535</v>
      </c>
      <c r="D355" s="214"/>
      <c r="E355" s="215"/>
      <c r="F355" s="254" t="s">
        <v>109</v>
      </c>
      <c r="G355" s="243" t="s">
        <v>22</v>
      </c>
      <c r="H355" s="70"/>
      <c r="I355" s="70"/>
      <c r="J355" s="70"/>
      <c r="K355" s="70"/>
    </row>
    <row r="356" spans="2:11" s="66" customFormat="1" ht="14.25">
      <c r="B356" s="216" t="s">
        <v>3</v>
      </c>
      <c r="C356" s="217" t="s">
        <v>110</v>
      </c>
      <c r="D356" s="217" t="s">
        <v>111</v>
      </c>
      <c r="E356" s="218" t="s">
        <v>112</v>
      </c>
      <c r="F356" s="255" t="s">
        <v>2</v>
      </c>
      <c r="G356" s="244" t="s">
        <v>8</v>
      </c>
      <c r="H356" s="70"/>
      <c r="I356" s="70"/>
      <c r="J356" s="70"/>
      <c r="K356" s="70"/>
    </row>
    <row r="357" spans="2:11" s="66" customFormat="1" ht="14.25">
      <c r="B357" s="304" t="s">
        <v>113</v>
      </c>
      <c r="C357" s="305"/>
      <c r="D357" s="211"/>
      <c r="E357" s="219"/>
      <c r="F357" s="256"/>
      <c r="G357" s="245"/>
      <c r="H357" s="70"/>
      <c r="I357" s="70"/>
      <c r="J357" s="70"/>
      <c r="K357" s="70"/>
    </row>
    <row r="358" spans="1:9" ht="14.25">
      <c r="A358" s="66"/>
      <c r="B358" s="220" t="s">
        <v>332</v>
      </c>
      <c r="C358" s="221" t="s">
        <v>123</v>
      </c>
      <c r="D358" s="222" t="s">
        <v>25</v>
      </c>
      <c r="E358" s="207">
        <v>0.0548</v>
      </c>
      <c r="F358" s="229">
        <v>15.57</v>
      </c>
      <c r="G358" s="231">
        <v>0.85</v>
      </c>
      <c r="H358" s="4"/>
      <c r="I358" s="75"/>
    </row>
    <row r="359" spans="1:9" ht="14.25">
      <c r="A359" s="66"/>
      <c r="B359" s="220" t="s">
        <v>212</v>
      </c>
      <c r="C359" s="221" t="s">
        <v>213</v>
      </c>
      <c r="D359" s="222" t="s">
        <v>25</v>
      </c>
      <c r="E359" s="206">
        <v>0.174</v>
      </c>
      <c r="F359" s="229">
        <v>22.5</v>
      </c>
      <c r="G359" s="231">
        <v>3.92</v>
      </c>
      <c r="H359" s="4"/>
      <c r="I359" s="75"/>
    </row>
    <row r="360" spans="2:11" s="66" customFormat="1" ht="14.25">
      <c r="B360" s="224"/>
      <c r="C360" s="225"/>
      <c r="D360" s="225"/>
      <c r="E360" s="208"/>
      <c r="F360" s="257" t="s">
        <v>114</v>
      </c>
      <c r="G360" s="232">
        <v>4.77</v>
      </c>
      <c r="H360" s="70"/>
      <c r="I360" s="70"/>
      <c r="J360" s="70"/>
      <c r="K360" s="70"/>
    </row>
    <row r="361" spans="2:11" s="66" customFormat="1" ht="14.25">
      <c r="B361" s="302" t="s">
        <v>26</v>
      </c>
      <c r="C361" s="303"/>
      <c r="D361" s="211"/>
      <c r="E361" s="209"/>
      <c r="F361" s="256"/>
      <c r="G361" s="245"/>
      <c r="H361" s="70"/>
      <c r="I361" s="70"/>
      <c r="J361" s="70"/>
      <c r="K361" s="70"/>
    </row>
    <row r="362" spans="1:9" ht="14.25">
      <c r="A362" s="66"/>
      <c r="B362" s="220" t="s">
        <v>226</v>
      </c>
      <c r="C362" s="221" t="s">
        <v>227</v>
      </c>
      <c r="D362" s="222" t="s">
        <v>5</v>
      </c>
      <c r="E362" s="206">
        <v>0.048</v>
      </c>
      <c r="F362" s="229">
        <v>3.95</v>
      </c>
      <c r="G362" s="231">
        <v>0.19</v>
      </c>
      <c r="H362" s="4"/>
      <c r="I362" s="75"/>
    </row>
    <row r="363" spans="1:9" ht="24.75" customHeight="1">
      <c r="A363" s="66"/>
      <c r="B363" s="220">
        <v>37588</v>
      </c>
      <c r="C363" s="267" t="s">
        <v>536</v>
      </c>
      <c r="D363" s="222" t="s">
        <v>5</v>
      </c>
      <c r="E363" s="261">
        <v>1</v>
      </c>
      <c r="F363" s="229">
        <v>48.61</v>
      </c>
      <c r="G363" s="231">
        <v>48.61</v>
      </c>
      <c r="H363" s="4"/>
      <c r="I363" s="75"/>
    </row>
    <row r="364" spans="2:11" s="66" customFormat="1" ht="14.25">
      <c r="B364" s="224"/>
      <c r="C364" s="225"/>
      <c r="D364" s="225"/>
      <c r="E364" s="260"/>
      <c r="F364" s="257" t="s">
        <v>118</v>
      </c>
      <c r="G364" s="232">
        <v>48.8</v>
      </c>
      <c r="H364" s="70"/>
      <c r="I364" s="70"/>
      <c r="J364" s="70"/>
      <c r="K364" s="70"/>
    </row>
    <row r="365" spans="2:11" s="66" customFormat="1" ht="15" thickBot="1">
      <c r="B365" s="224"/>
      <c r="C365" s="226"/>
      <c r="D365" s="225"/>
      <c r="E365" s="219"/>
      <c r="F365" s="258"/>
      <c r="G365" s="233"/>
      <c r="H365" s="70"/>
      <c r="I365" s="70"/>
      <c r="J365" s="70"/>
      <c r="K365" s="70"/>
    </row>
    <row r="366" spans="2:11" s="66" customFormat="1" ht="15" thickBot="1">
      <c r="B366" s="227" t="s">
        <v>436</v>
      </c>
      <c r="C366" s="306"/>
      <c r="D366" s="306"/>
      <c r="E366" s="307"/>
      <c r="F366" s="258" t="s">
        <v>119</v>
      </c>
      <c r="G366" s="233">
        <v>53.57</v>
      </c>
      <c r="H366" s="70"/>
      <c r="I366" s="70"/>
      <c r="J366" s="70"/>
      <c r="K366" s="70"/>
    </row>
    <row r="367" spans="2:11" s="66" customFormat="1" ht="14.25">
      <c r="B367" s="212" t="s">
        <v>556</v>
      </c>
      <c r="C367" s="213" t="s">
        <v>325</v>
      </c>
      <c r="D367" s="214"/>
      <c r="E367" s="215"/>
      <c r="F367" s="254" t="s">
        <v>109</v>
      </c>
      <c r="G367" s="243" t="s">
        <v>88</v>
      </c>
      <c r="H367" s="70"/>
      <c r="I367" s="70"/>
      <c r="J367" s="70"/>
      <c r="K367" s="70"/>
    </row>
    <row r="368" spans="2:11" s="66" customFormat="1" ht="14.25">
      <c r="B368" s="216" t="s">
        <v>3</v>
      </c>
      <c r="C368" s="217" t="s">
        <v>110</v>
      </c>
      <c r="D368" s="217" t="s">
        <v>111</v>
      </c>
      <c r="E368" s="218" t="s">
        <v>112</v>
      </c>
      <c r="F368" s="255" t="s">
        <v>2</v>
      </c>
      <c r="G368" s="244" t="s">
        <v>8</v>
      </c>
      <c r="H368" s="70"/>
      <c r="I368" s="70"/>
      <c r="J368" s="70"/>
      <c r="K368" s="70"/>
    </row>
    <row r="369" spans="2:11" s="66" customFormat="1" ht="14.25">
      <c r="B369" s="304" t="s">
        <v>113</v>
      </c>
      <c r="C369" s="305"/>
      <c r="D369" s="211"/>
      <c r="E369" s="219"/>
      <c r="F369" s="256"/>
      <c r="G369" s="245"/>
      <c r="H369" s="70"/>
      <c r="I369" s="70"/>
      <c r="J369" s="70"/>
      <c r="K369" s="70"/>
    </row>
    <row r="370" spans="1:9" ht="14.25">
      <c r="A370" s="66"/>
      <c r="B370" s="220" t="s">
        <v>212</v>
      </c>
      <c r="C370" s="221" t="s">
        <v>213</v>
      </c>
      <c r="D370" s="222" t="s">
        <v>25</v>
      </c>
      <c r="E370" s="206">
        <v>1.009</v>
      </c>
      <c r="F370" s="229">
        <v>22.5</v>
      </c>
      <c r="G370" s="231">
        <v>22.7</v>
      </c>
      <c r="H370" s="4"/>
      <c r="I370" s="75"/>
    </row>
    <row r="371" spans="1:9" ht="14.25">
      <c r="A371" s="66"/>
      <c r="B371" s="220" t="s">
        <v>332</v>
      </c>
      <c r="C371" s="221" t="s">
        <v>123</v>
      </c>
      <c r="D371" s="222" t="s">
        <v>25</v>
      </c>
      <c r="E371" s="206">
        <v>0.3179</v>
      </c>
      <c r="F371" s="229">
        <v>15.57</v>
      </c>
      <c r="G371" s="231">
        <v>4.95</v>
      </c>
      <c r="H371" s="4"/>
      <c r="I371" s="75"/>
    </row>
    <row r="372" spans="2:11" s="66" customFormat="1" ht="14.25">
      <c r="B372" s="224"/>
      <c r="C372" s="225"/>
      <c r="D372" s="225"/>
      <c r="E372" s="208"/>
      <c r="F372" s="257" t="s">
        <v>114</v>
      </c>
      <c r="G372" s="232">
        <v>27.65</v>
      </c>
      <c r="H372" s="70"/>
      <c r="I372" s="70"/>
      <c r="J372" s="70"/>
      <c r="K372" s="70"/>
    </row>
    <row r="373" spans="2:11" s="66" customFormat="1" ht="14.25">
      <c r="B373" s="302" t="s">
        <v>26</v>
      </c>
      <c r="C373" s="303"/>
      <c r="D373" s="211"/>
      <c r="E373" s="209"/>
      <c r="F373" s="256"/>
      <c r="G373" s="245"/>
      <c r="H373" s="70"/>
      <c r="I373" s="70"/>
      <c r="J373" s="70"/>
      <c r="K373" s="70"/>
    </row>
    <row r="374" spans="1:9" ht="14.25">
      <c r="A374" s="66"/>
      <c r="B374" s="220" t="s">
        <v>302</v>
      </c>
      <c r="C374" s="221" t="s">
        <v>333</v>
      </c>
      <c r="D374" s="222" t="s">
        <v>5</v>
      </c>
      <c r="E374" s="206">
        <v>1</v>
      </c>
      <c r="F374" s="229">
        <v>1216.67</v>
      </c>
      <c r="G374" s="231">
        <v>1216.67</v>
      </c>
      <c r="H374" s="126"/>
      <c r="I374" s="75"/>
    </row>
    <row r="375" spans="2:11" s="66" customFormat="1" ht="14.25">
      <c r="B375" s="224"/>
      <c r="C375" s="225"/>
      <c r="D375" s="225"/>
      <c r="E375" s="260"/>
      <c r="F375" s="257" t="s">
        <v>118</v>
      </c>
      <c r="G375" s="232">
        <v>1216.67</v>
      </c>
      <c r="H375" s="70"/>
      <c r="I375" s="70"/>
      <c r="J375" s="70"/>
      <c r="K375" s="70"/>
    </row>
    <row r="376" spans="2:11" s="66" customFormat="1" ht="15" thickBot="1">
      <c r="B376" s="224"/>
      <c r="C376" s="226"/>
      <c r="D376" s="225"/>
      <c r="E376" s="219"/>
      <c r="F376" s="258"/>
      <c r="G376" s="233"/>
      <c r="H376" s="70"/>
      <c r="I376" s="70"/>
      <c r="J376" s="70"/>
      <c r="K376" s="70"/>
    </row>
    <row r="377" spans="2:11" s="66" customFormat="1" ht="30" customHeight="1" thickBot="1">
      <c r="B377" s="227" t="s">
        <v>436</v>
      </c>
      <c r="C377" s="306" t="s">
        <v>540</v>
      </c>
      <c r="D377" s="306"/>
      <c r="E377" s="307"/>
      <c r="F377" s="258" t="s">
        <v>119</v>
      </c>
      <c r="G377" s="233">
        <v>1244.32</v>
      </c>
      <c r="H377" s="70"/>
      <c r="I377" s="70"/>
      <c r="J377" s="70"/>
      <c r="K377" s="70"/>
    </row>
    <row r="378" spans="2:11" s="66" customFormat="1" ht="48">
      <c r="B378" s="212" t="s">
        <v>99</v>
      </c>
      <c r="C378" s="213" t="s">
        <v>541</v>
      </c>
      <c r="D378" s="214"/>
      <c r="E378" s="215"/>
      <c r="F378" s="254" t="s">
        <v>109</v>
      </c>
      <c r="G378" s="243" t="s">
        <v>24</v>
      </c>
      <c r="H378" s="70"/>
      <c r="I378" s="70"/>
      <c r="J378" s="70"/>
      <c r="K378" s="70"/>
    </row>
    <row r="379" spans="2:11" s="66" customFormat="1" ht="14.25">
      <c r="B379" s="216" t="s">
        <v>3</v>
      </c>
      <c r="C379" s="217" t="s">
        <v>110</v>
      </c>
      <c r="D379" s="217" t="s">
        <v>111</v>
      </c>
      <c r="E379" s="218" t="s">
        <v>112</v>
      </c>
      <c r="F379" s="255" t="s">
        <v>2</v>
      </c>
      <c r="G379" s="244" t="s">
        <v>8</v>
      </c>
      <c r="H379" s="70"/>
      <c r="I379" s="70"/>
      <c r="J379" s="70"/>
      <c r="K379" s="70"/>
    </row>
    <row r="380" spans="2:11" s="66" customFormat="1" ht="14.25">
      <c r="B380" s="304" t="s">
        <v>113</v>
      </c>
      <c r="C380" s="305"/>
      <c r="D380" s="211"/>
      <c r="E380" s="219"/>
      <c r="F380" s="256"/>
      <c r="G380" s="245"/>
      <c r="H380" s="70"/>
      <c r="I380" s="70"/>
      <c r="J380" s="70"/>
      <c r="K380" s="70"/>
    </row>
    <row r="381" spans="1:9" ht="14.25">
      <c r="A381" s="66"/>
      <c r="B381" s="220" t="s">
        <v>191</v>
      </c>
      <c r="C381" s="221" t="s">
        <v>192</v>
      </c>
      <c r="D381" s="222" t="s">
        <v>25</v>
      </c>
      <c r="E381" s="206">
        <v>1.37</v>
      </c>
      <c r="F381" s="229">
        <v>22.99</v>
      </c>
      <c r="G381" s="231">
        <v>31.5</v>
      </c>
      <c r="H381" s="4"/>
      <c r="I381" s="75"/>
    </row>
    <row r="382" spans="1:9" ht="14.25">
      <c r="A382" s="66"/>
      <c r="B382" s="220" t="s">
        <v>332</v>
      </c>
      <c r="C382" s="221" t="s">
        <v>123</v>
      </c>
      <c r="D382" s="222" t="s">
        <v>25</v>
      </c>
      <c r="E382" s="206">
        <v>0.685</v>
      </c>
      <c r="F382" s="229">
        <v>15.57</v>
      </c>
      <c r="G382" s="231">
        <v>10.67</v>
      </c>
      <c r="H382" s="4"/>
      <c r="I382" s="75"/>
    </row>
    <row r="383" spans="2:11" s="66" customFormat="1" ht="14.25">
      <c r="B383" s="224"/>
      <c r="C383" s="225"/>
      <c r="D383" s="225"/>
      <c r="E383" s="208"/>
      <c r="F383" s="257" t="s">
        <v>114</v>
      </c>
      <c r="G383" s="232">
        <v>42.17</v>
      </c>
      <c r="H383" s="70"/>
      <c r="I383" s="70"/>
      <c r="J383" s="70"/>
      <c r="K383" s="70"/>
    </row>
    <row r="384" spans="2:11" s="66" customFormat="1" ht="14.25">
      <c r="B384" s="302" t="s">
        <v>26</v>
      </c>
      <c r="C384" s="303"/>
      <c r="D384" s="211"/>
      <c r="E384" s="209"/>
      <c r="F384" s="256"/>
      <c r="G384" s="245"/>
      <c r="H384" s="70"/>
      <c r="I384" s="70"/>
      <c r="J384" s="70"/>
      <c r="K384" s="70"/>
    </row>
    <row r="385" spans="1:9" ht="22.5">
      <c r="A385" s="66"/>
      <c r="B385" s="220" t="s">
        <v>542</v>
      </c>
      <c r="C385" s="221" t="s">
        <v>543</v>
      </c>
      <c r="D385" s="222" t="s">
        <v>544</v>
      </c>
      <c r="E385" s="206">
        <v>0.0279</v>
      </c>
      <c r="F385" s="229">
        <v>881.57</v>
      </c>
      <c r="G385" s="231">
        <v>24.6</v>
      </c>
      <c r="H385" s="4"/>
      <c r="I385" s="75"/>
    </row>
    <row r="386" spans="1:9" ht="22.5">
      <c r="A386" s="66"/>
      <c r="B386" s="220" t="s">
        <v>545</v>
      </c>
      <c r="C386" s="221" t="s">
        <v>546</v>
      </c>
      <c r="D386" s="222" t="s">
        <v>23</v>
      </c>
      <c r="E386" s="206">
        <v>0.42</v>
      </c>
      <c r="F386" s="229">
        <v>3.5</v>
      </c>
      <c r="G386" s="231">
        <v>1.47</v>
      </c>
      <c r="H386" s="4"/>
      <c r="I386" s="75"/>
    </row>
    <row r="387" spans="1:9" ht="14.25">
      <c r="A387" s="66"/>
      <c r="B387" s="220" t="s">
        <v>547</v>
      </c>
      <c r="C387" s="221" t="s">
        <v>548</v>
      </c>
      <c r="D387" s="222" t="s">
        <v>549</v>
      </c>
      <c r="E387" s="206">
        <v>0.005</v>
      </c>
      <c r="F387" s="229">
        <v>40.03</v>
      </c>
      <c r="G387" s="231">
        <v>0.2</v>
      </c>
      <c r="H387" s="4"/>
      <c r="I387" s="75"/>
    </row>
    <row r="388" spans="1:9" ht="33.75">
      <c r="A388" s="66"/>
      <c r="B388" s="220" t="s">
        <v>550</v>
      </c>
      <c r="C388" s="267" t="s">
        <v>551</v>
      </c>
      <c r="D388" s="222" t="s">
        <v>446</v>
      </c>
      <c r="E388" s="206">
        <v>0.0098</v>
      </c>
      <c r="F388" s="229">
        <v>529.97</v>
      </c>
      <c r="G388" s="231">
        <v>5.19</v>
      </c>
      <c r="H388" s="4"/>
      <c r="I388" s="75"/>
    </row>
    <row r="389" spans="2:11" s="66" customFormat="1" ht="14.25">
      <c r="B389" s="224"/>
      <c r="C389" s="225"/>
      <c r="D389" s="225"/>
      <c r="E389" s="260"/>
      <c r="F389" s="257" t="s">
        <v>118</v>
      </c>
      <c r="G389" s="232">
        <v>31.46</v>
      </c>
      <c r="H389" s="70"/>
      <c r="I389" s="70"/>
      <c r="J389" s="70"/>
      <c r="K389" s="70"/>
    </row>
    <row r="390" spans="2:11" s="66" customFormat="1" ht="15" thickBot="1">
      <c r="B390" s="224"/>
      <c r="C390" s="226"/>
      <c r="D390" s="225"/>
      <c r="E390" s="219"/>
      <c r="F390" s="258"/>
      <c r="G390" s="233"/>
      <c r="H390" s="70"/>
      <c r="I390" s="70"/>
      <c r="J390" s="70"/>
      <c r="K390" s="70"/>
    </row>
    <row r="391" spans="2:11" s="66" customFormat="1" ht="15" thickBot="1">
      <c r="B391" s="227" t="s">
        <v>436</v>
      </c>
      <c r="C391" s="306"/>
      <c r="D391" s="306"/>
      <c r="E391" s="307"/>
      <c r="F391" s="258" t="s">
        <v>119</v>
      </c>
      <c r="G391" s="233">
        <v>73.63</v>
      </c>
      <c r="H391" s="70"/>
      <c r="I391" s="70"/>
      <c r="J391" s="70"/>
      <c r="K391" s="70"/>
    </row>
    <row r="392" spans="2:11" s="66" customFormat="1" ht="24">
      <c r="B392" s="212" t="s">
        <v>100</v>
      </c>
      <c r="C392" s="213" t="s">
        <v>101</v>
      </c>
      <c r="D392" s="214"/>
      <c r="E392" s="215"/>
      <c r="F392" s="254" t="s">
        <v>109</v>
      </c>
      <c r="G392" s="243" t="s">
        <v>21</v>
      </c>
      <c r="H392" s="70"/>
      <c r="I392" s="70"/>
      <c r="J392" s="70"/>
      <c r="K392" s="70"/>
    </row>
    <row r="393" spans="2:11" s="66" customFormat="1" ht="14.25">
      <c r="B393" s="216" t="s">
        <v>3</v>
      </c>
      <c r="C393" s="217" t="s">
        <v>110</v>
      </c>
      <c r="D393" s="217" t="s">
        <v>111</v>
      </c>
      <c r="E393" s="218" t="s">
        <v>112</v>
      </c>
      <c r="F393" s="255" t="s">
        <v>2</v>
      </c>
      <c r="G393" s="244" t="s">
        <v>8</v>
      </c>
      <c r="H393" s="70"/>
      <c r="I393" s="70"/>
      <c r="J393" s="70"/>
      <c r="K393" s="70"/>
    </row>
    <row r="394" spans="2:11" s="66" customFormat="1" ht="14.25">
      <c r="B394" s="304" t="s">
        <v>113</v>
      </c>
      <c r="C394" s="305"/>
      <c r="D394" s="211"/>
      <c r="E394" s="219"/>
      <c r="F394" s="256"/>
      <c r="G394" s="245"/>
      <c r="H394" s="70"/>
      <c r="I394" s="70"/>
      <c r="J394" s="70"/>
      <c r="K394" s="70"/>
    </row>
    <row r="395" spans="1:9" ht="14.25">
      <c r="A395" s="66"/>
      <c r="B395" s="220" t="s">
        <v>191</v>
      </c>
      <c r="C395" s="221" t="s">
        <v>192</v>
      </c>
      <c r="D395" s="222" t="s">
        <v>25</v>
      </c>
      <c r="E395" s="206">
        <v>0.529</v>
      </c>
      <c r="F395" s="229">
        <v>22.99</v>
      </c>
      <c r="G395" s="231">
        <v>12.16</v>
      </c>
      <c r="H395" s="4"/>
      <c r="I395" s="75"/>
    </row>
    <row r="396" spans="1:9" ht="14.25">
      <c r="A396" s="66"/>
      <c r="B396" s="220" t="s">
        <v>332</v>
      </c>
      <c r="C396" s="221" t="s">
        <v>123</v>
      </c>
      <c r="D396" s="222" t="s">
        <v>25</v>
      </c>
      <c r="E396" s="206">
        <v>0.106</v>
      </c>
      <c r="F396" s="229">
        <v>15.57</v>
      </c>
      <c r="G396" s="231">
        <v>1.65</v>
      </c>
      <c r="H396" s="4"/>
      <c r="I396" s="75"/>
    </row>
    <row r="397" spans="2:11" s="66" customFormat="1" ht="14.25">
      <c r="B397" s="224"/>
      <c r="C397" s="225"/>
      <c r="D397" s="225"/>
      <c r="E397" s="208"/>
      <c r="F397" s="257" t="s">
        <v>114</v>
      </c>
      <c r="G397" s="232">
        <v>13.81</v>
      </c>
      <c r="H397" s="70"/>
      <c r="I397" s="70"/>
      <c r="J397" s="70"/>
      <c r="K397" s="70"/>
    </row>
    <row r="398" spans="2:11" s="66" customFormat="1" ht="14.25">
      <c r="B398" s="302" t="s">
        <v>26</v>
      </c>
      <c r="C398" s="303"/>
      <c r="D398" s="211"/>
      <c r="E398" s="209"/>
      <c r="F398" s="256"/>
      <c r="G398" s="245"/>
      <c r="H398" s="70"/>
      <c r="I398" s="70"/>
      <c r="J398" s="70"/>
      <c r="K398" s="70"/>
    </row>
    <row r="399" spans="1:9" ht="14.25">
      <c r="A399" s="66"/>
      <c r="B399" s="220" t="s">
        <v>552</v>
      </c>
      <c r="C399" s="221" t="s">
        <v>553</v>
      </c>
      <c r="D399" s="222" t="s">
        <v>5</v>
      </c>
      <c r="E399" s="206">
        <v>11.2</v>
      </c>
      <c r="F399" s="229">
        <v>0.76</v>
      </c>
      <c r="G399" s="231">
        <v>8.51</v>
      </c>
      <c r="H399" s="4"/>
      <c r="I399" s="75"/>
    </row>
    <row r="400" spans="1:9" ht="33.75">
      <c r="A400" s="66"/>
      <c r="B400" s="220" t="s">
        <v>554</v>
      </c>
      <c r="C400" s="221" t="s">
        <v>555</v>
      </c>
      <c r="D400" s="222" t="s">
        <v>446</v>
      </c>
      <c r="E400" s="206">
        <v>0.0052</v>
      </c>
      <c r="F400" s="229">
        <v>503.23</v>
      </c>
      <c r="G400" s="231">
        <v>2.62</v>
      </c>
      <c r="H400" s="4"/>
      <c r="I400" s="75"/>
    </row>
    <row r="401" spans="2:11" s="66" customFormat="1" ht="14.25">
      <c r="B401" s="224"/>
      <c r="C401" s="225"/>
      <c r="D401" s="225"/>
      <c r="E401" s="260"/>
      <c r="F401" s="257" t="s">
        <v>118</v>
      </c>
      <c r="G401" s="232">
        <v>11.13</v>
      </c>
      <c r="H401" s="70"/>
      <c r="I401" s="70"/>
      <c r="J401" s="70"/>
      <c r="K401" s="70"/>
    </row>
    <row r="402" spans="2:11" s="66" customFormat="1" ht="15" thickBot="1">
      <c r="B402" s="224"/>
      <c r="C402" s="226"/>
      <c r="D402" s="225"/>
      <c r="E402" s="219"/>
      <c r="F402" s="258"/>
      <c r="G402" s="233"/>
      <c r="H402" s="70"/>
      <c r="I402" s="70"/>
      <c r="J402" s="70"/>
      <c r="K402" s="70"/>
    </row>
    <row r="403" spans="2:11" s="66" customFormat="1" ht="15" thickBot="1">
      <c r="B403" s="227" t="s">
        <v>436</v>
      </c>
      <c r="C403" s="306"/>
      <c r="D403" s="306"/>
      <c r="E403" s="307"/>
      <c r="F403" s="258" t="s">
        <v>119</v>
      </c>
      <c r="G403" s="233">
        <v>24.94</v>
      </c>
      <c r="H403" s="70"/>
      <c r="I403" s="70"/>
      <c r="J403" s="70"/>
      <c r="K403" s="70"/>
    </row>
    <row r="404" spans="2:11" s="66" customFormat="1" ht="14.25">
      <c r="B404" s="212" t="s">
        <v>558</v>
      </c>
      <c r="C404" s="228" t="s">
        <v>184</v>
      </c>
      <c r="D404" s="214"/>
      <c r="E404" s="215"/>
      <c r="F404" s="254" t="s">
        <v>109</v>
      </c>
      <c r="G404" s="243" t="s">
        <v>24</v>
      </c>
      <c r="H404" s="70"/>
      <c r="I404" s="70"/>
      <c r="J404" s="70"/>
      <c r="K404" s="70"/>
    </row>
    <row r="405" spans="2:11" s="66" customFormat="1" ht="14.25">
      <c r="B405" s="216" t="s">
        <v>3</v>
      </c>
      <c r="C405" s="217" t="s">
        <v>110</v>
      </c>
      <c r="D405" s="217" t="s">
        <v>111</v>
      </c>
      <c r="E405" s="218" t="s">
        <v>112</v>
      </c>
      <c r="F405" s="255" t="s">
        <v>2</v>
      </c>
      <c r="G405" s="244" t="s">
        <v>8</v>
      </c>
      <c r="H405" s="70"/>
      <c r="I405" s="70"/>
      <c r="J405" s="70"/>
      <c r="K405" s="70"/>
    </row>
    <row r="406" spans="2:11" s="66" customFormat="1" ht="14.25">
      <c r="B406" s="304" t="s">
        <v>113</v>
      </c>
      <c r="C406" s="305"/>
      <c r="D406" s="211"/>
      <c r="E406" s="219"/>
      <c r="F406" s="256"/>
      <c r="G406" s="245"/>
      <c r="H406" s="70"/>
      <c r="I406" s="70"/>
      <c r="J406" s="70"/>
      <c r="K406" s="70"/>
    </row>
    <row r="407" spans="1:9" ht="14.25">
      <c r="A407" s="66"/>
      <c r="B407" s="220" t="s">
        <v>188</v>
      </c>
      <c r="C407" s="221" t="s">
        <v>189</v>
      </c>
      <c r="D407" s="222" t="s">
        <v>25</v>
      </c>
      <c r="E407" s="206">
        <v>1.405</v>
      </c>
      <c r="F407" s="229">
        <v>22.49</v>
      </c>
      <c r="G407" s="231">
        <v>31.6</v>
      </c>
      <c r="H407" s="4"/>
      <c r="I407" s="75"/>
    </row>
    <row r="408" spans="1:9" ht="14.25">
      <c r="A408" s="66"/>
      <c r="B408" s="220">
        <v>88316</v>
      </c>
      <c r="C408" s="221" t="s">
        <v>123</v>
      </c>
      <c r="D408" s="222" t="s">
        <v>25</v>
      </c>
      <c r="E408" s="206">
        <v>0.702</v>
      </c>
      <c r="F408" s="229">
        <v>15.57</v>
      </c>
      <c r="G408" s="231">
        <v>10.93</v>
      </c>
      <c r="H408" s="4"/>
      <c r="I408" s="75"/>
    </row>
    <row r="409" spans="2:11" s="66" customFormat="1" ht="14.25">
      <c r="B409" s="224"/>
      <c r="C409" s="225"/>
      <c r="D409" s="225"/>
      <c r="E409" s="208"/>
      <c r="F409" s="257" t="s">
        <v>114</v>
      </c>
      <c r="G409" s="232">
        <v>42.53</v>
      </c>
      <c r="H409" s="70"/>
      <c r="I409" s="70"/>
      <c r="J409" s="70"/>
      <c r="K409" s="70"/>
    </row>
    <row r="410" spans="2:11" s="66" customFormat="1" ht="14.25">
      <c r="B410" s="302" t="s">
        <v>26</v>
      </c>
      <c r="C410" s="303"/>
      <c r="D410" s="211"/>
      <c r="E410" s="209"/>
      <c r="F410" s="256"/>
      <c r="G410" s="245"/>
      <c r="H410" s="70"/>
      <c r="I410" s="70"/>
      <c r="J410" s="70"/>
      <c r="K410" s="70"/>
    </row>
    <row r="411" spans="1:9" ht="14.25">
      <c r="A411" s="66"/>
      <c r="B411" s="220" t="s">
        <v>303</v>
      </c>
      <c r="C411" s="221" t="s">
        <v>184</v>
      </c>
      <c r="D411" s="222" t="s">
        <v>115</v>
      </c>
      <c r="E411" s="206">
        <v>1.05</v>
      </c>
      <c r="F411" s="229">
        <v>562.88</v>
      </c>
      <c r="G411" s="231">
        <v>591.02</v>
      </c>
      <c r="H411" s="4"/>
      <c r="I411" s="75"/>
    </row>
    <row r="412" spans="1:9" ht="22.5">
      <c r="A412" s="66"/>
      <c r="B412" s="220" t="s">
        <v>185</v>
      </c>
      <c r="C412" s="221" t="s">
        <v>186</v>
      </c>
      <c r="D412" s="222" t="s">
        <v>117</v>
      </c>
      <c r="E412" s="206">
        <v>0.53</v>
      </c>
      <c r="F412" s="229">
        <v>41.32</v>
      </c>
      <c r="G412" s="231">
        <v>21.9</v>
      </c>
      <c r="H412" s="4"/>
      <c r="I412" s="75"/>
    </row>
    <row r="413" spans="1:9" ht="14.25">
      <c r="A413" s="66"/>
      <c r="B413" s="220" t="s">
        <v>187</v>
      </c>
      <c r="C413" s="221" t="s">
        <v>124</v>
      </c>
      <c r="D413" s="222" t="s">
        <v>117</v>
      </c>
      <c r="E413" s="206">
        <v>0.97</v>
      </c>
      <c r="F413" s="229">
        <v>1.94</v>
      </c>
      <c r="G413" s="231">
        <v>1.88</v>
      </c>
      <c r="H413" s="4"/>
      <c r="I413" s="75"/>
    </row>
    <row r="414" spans="2:11" s="66" customFormat="1" ht="14.25">
      <c r="B414" s="224"/>
      <c r="C414" s="225"/>
      <c r="D414" s="225"/>
      <c r="E414" s="260"/>
      <c r="F414" s="257" t="s">
        <v>118</v>
      </c>
      <c r="G414" s="232">
        <v>614.8</v>
      </c>
      <c r="H414" s="70"/>
      <c r="I414" s="70"/>
      <c r="J414" s="70"/>
      <c r="K414" s="70"/>
    </row>
    <row r="415" spans="2:11" s="66" customFormat="1" ht="15" thickBot="1">
      <c r="B415" s="224"/>
      <c r="C415" s="226"/>
      <c r="D415" s="225"/>
      <c r="E415" s="219"/>
      <c r="F415" s="258"/>
      <c r="G415" s="233"/>
      <c r="H415" s="70"/>
      <c r="I415" s="70"/>
      <c r="J415" s="70"/>
      <c r="K415" s="70"/>
    </row>
    <row r="416" spans="2:11" s="66" customFormat="1" ht="36.75" customHeight="1" thickBot="1">
      <c r="B416" s="227" t="s">
        <v>436</v>
      </c>
      <c r="C416" s="306" t="s">
        <v>557</v>
      </c>
      <c r="D416" s="306"/>
      <c r="E416" s="307"/>
      <c r="F416" s="258" t="s">
        <v>119</v>
      </c>
      <c r="G416" s="233">
        <v>657.33</v>
      </c>
      <c r="H416" s="70"/>
      <c r="I416" s="70"/>
      <c r="J416" s="70"/>
      <c r="K416" s="70"/>
    </row>
    <row r="417" spans="2:11" s="66" customFormat="1" ht="24">
      <c r="B417" s="212" t="s">
        <v>103</v>
      </c>
      <c r="C417" s="213" t="s">
        <v>102</v>
      </c>
      <c r="D417" s="214"/>
      <c r="E417" s="215"/>
      <c r="F417" s="254" t="s">
        <v>109</v>
      </c>
      <c r="G417" s="243" t="s">
        <v>24</v>
      </c>
      <c r="H417" s="70"/>
      <c r="I417" s="70"/>
      <c r="J417" s="70"/>
      <c r="K417" s="70"/>
    </row>
    <row r="418" spans="2:11" s="66" customFormat="1" ht="14.25">
      <c r="B418" s="216" t="s">
        <v>3</v>
      </c>
      <c r="C418" s="217" t="s">
        <v>110</v>
      </c>
      <c r="D418" s="217" t="s">
        <v>111</v>
      </c>
      <c r="E418" s="218" t="s">
        <v>112</v>
      </c>
      <c r="F418" s="255" t="s">
        <v>2</v>
      </c>
      <c r="G418" s="244" t="s">
        <v>8</v>
      </c>
      <c r="H418" s="70"/>
      <c r="I418" s="70"/>
      <c r="J418" s="70"/>
      <c r="K418" s="70"/>
    </row>
    <row r="419" spans="2:11" s="66" customFormat="1" ht="14.25">
      <c r="B419" s="304" t="s">
        <v>113</v>
      </c>
      <c r="C419" s="305"/>
      <c r="D419" s="211"/>
      <c r="E419" s="219"/>
      <c r="F419" s="256"/>
      <c r="G419" s="245"/>
      <c r="H419" s="70"/>
      <c r="I419" s="70"/>
      <c r="J419" s="70"/>
      <c r="K419" s="70"/>
    </row>
    <row r="420" spans="1:9" ht="14.25">
      <c r="A420" s="66"/>
      <c r="B420" s="220" t="s">
        <v>191</v>
      </c>
      <c r="C420" s="221" t="s">
        <v>192</v>
      </c>
      <c r="D420" s="222" t="s">
        <v>25</v>
      </c>
      <c r="E420" s="206">
        <v>0.3826</v>
      </c>
      <c r="F420" s="229">
        <v>22.99</v>
      </c>
      <c r="G420" s="231">
        <v>8.8</v>
      </c>
      <c r="H420" s="4"/>
      <c r="I420" s="75"/>
    </row>
    <row r="421" spans="1:9" ht="14.25">
      <c r="A421" s="66"/>
      <c r="B421" s="220" t="s">
        <v>332</v>
      </c>
      <c r="C421" s="221" t="s">
        <v>123</v>
      </c>
      <c r="D421" s="222" t="s">
        <v>25</v>
      </c>
      <c r="E421" s="206">
        <v>0.191</v>
      </c>
      <c r="F421" s="229">
        <v>15.57</v>
      </c>
      <c r="G421" s="231">
        <v>2.97</v>
      </c>
      <c r="H421" s="4"/>
      <c r="I421" s="75"/>
    </row>
    <row r="422" spans="2:11" s="66" customFormat="1" ht="14.25">
      <c r="B422" s="224"/>
      <c r="C422" s="225"/>
      <c r="D422" s="225"/>
      <c r="E422" s="208"/>
      <c r="F422" s="257" t="s">
        <v>114</v>
      </c>
      <c r="G422" s="232">
        <v>11.77</v>
      </c>
      <c r="H422" s="70"/>
      <c r="I422" s="70"/>
      <c r="J422" s="70"/>
      <c r="K422" s="70"/>
    </row>
    <row r="423" spans="2:11" s="66" customFormat="1" ht="14.25">
      <c r="B423" s="302" t="s">
        <v>26</v>
      </c>
      <c r="C423" s="303"/>
      <c r="D423" s="211"/>
      <c r="E423" s="209"/>
      <c r="F423" s="256"/>
      <c r="G423" s="245"/>
      <c r="H423" s="70"/>
      <c r="I423" s="70"/>
      <c r="J423" s="70"/>
      <c r="K423" s="70"/>
    </row>
    <row r="424" spans="1:9" ht="22.5">
      <c r="A424" s="66"/>
      <c r="B424" s="220" t="s">
        <v>193</v>
      </c>
      <c r="C424" s="221" t="s">
        <v>194</v>
      </c>
      <c r="D424" s="222" t="s">
        <v>195</v>
      </c>
      <c r="E424" s="207">
        <v>0.8829</v>
      </c>
      <c r="F424" s="229">
        <v>31.27</v>
      </c>
      <c r="G424" s="231">
        <v>27.61</v>
      </c>
      <c r="H424" s="4"/>
      <c r="I424" s="75"/>
    </row>
    <row r="425" spans="1:9" ht="22.5">
      <c r="A425" s="66"/>
      <c r="B425" s="220" t="s">
        <v>196</v>
      </c>
      <c r="C425" s="221" t="s">
        <v>197</v>
      </c>
      <c r="D425" s="222" t="s">
        <v>5</v>
      </c>
      <c r="E425" s="207">
        <v>4.8166</v>
      </c>
      <c r="F425" s="229">
        <v>0.98</v>
      </c>
      <c r="G425" s="231">
        <v>4.72</v>
      </c>
      <c r="H425" s="4"/>
      <c r="I425" s="75"/>
    </row>
    <row r="426" spans="1:9" ht="22.5">
      <c r="A426" s="66"/>
      <c r="B426" s="220" t="s">
        <v>198</v>
      </c>
      <c r="C426" s="221" t="s">
        <v>199</v>
      </c>
      <c r="D426" s="222" t="s">
        <v>23</v>
      </c>
      <c r="E426" s="207">
        <v>6.8504</v>
      </c>
      <c r="F426" s="229">
        <v>7.92</v>
      </c>
      <c r="G426" s="231">
        <v>54.26</v>
      </c>
      <c r="H426" s="4"/>
      <c r="I426" s="75"/>
    </row>
    <row r="427" spans="1:9" ht="22.5">
      <c r="A427" s="66"/>
      <c r="B427" s="220" t="s">
        <v>200</v>
      </c>
      <c r="C427" s="221" t="s">
        <v>201</v>
      </c>
      <c r="D427" s="222" t="s">
        <v>5</v>
      </c>
      <c r="E427" s="207">
        <v>0.5473</v>
      </c>
      <c r="F427" s="229">
        <v>695.78</v>
      </c>
      <c r="G427" s="231">
        <v>380.8</v>
      </c>
      <c r="H427" s="4"/>
      <c r="I427" s="75"/>
    </row>
    <row r="428" spans="2:11" s="66" customFormat="1" ht="14.25">
      <c r="B428" s="224"/>
      <c r="C428" s="225"/>
      <c r="D428" s="225"/>
      <c r="E428" s="260"/>
      <c r="F428" s="257" t="s">
        <v>118</v>
      </c>
      <c r="G428" s="232">
        <v>467.39</v>
      </c>
      <c r="H428" s="70"/>
      <c r="I428" s="70"/>
      <c r="J428" s="70"/>
      <c r="K428" s="70"/>
    </row>
    <row r="429" spans="2:11" s="66" customFormat="1" ht="15" thickBot="1">
      <c r="B429" s="224"/>
      <c r="C429" s="226"/>
      <c r="D429" s="225"/>
      <c r="E429" s="219"/>
      <c r="F429" s="258"/>
      <c r="G429" s="233"/>
      <c r="H429" s="70"/>
      <c r="I429" s="70"/>
      <c r="J429" s="70"/>
      <c r="K429" s="70"/>
    </row>
    <row r="430" spans="2:11" s="66" customFormat="1" ht="15" thickBot="1">
      <c r="B430" s="227" t="s">
        <v>436</v>
      </c>
      <c r="C430" s="306"/>
      <c r="D430" s="306"/>
      <c r="E430" s="307"/>
      <c r="F430" s="258" t="s">
        <v>119</v>
      </c>
      <c r="G430" s="233">
        <v>479.16</v>
      </c>
      <c r="H430" s="70"/>
      <c r="I430" s="70"/>
      <c r="J430" s="70"/>
      <c r="K430" s="70"/>
    </row>
    <row r="431" spans="2:11" s="66" customFormat="1" ht="36">
      <c r="B431" s="212" t="s">
        <v>565</v>
      </c>
      <c r="C431" s="213" t="s">
        <v>183</v>
      </c>
      <c r="D431" s="214"/>
      <c r="E431" s="215"/>
      <c r="F431" s="254" t="s">
        <v>109</v>
      </c>
      <c r="G431" s="243" t="s">
        <v>24</v>
      </c>
      <c r="H431" s="70"/>
      <c r="I431" s="70"/>
      <c r="J431" s="70"/>
      <c r="K431" s="70"/>
    </row>
    <row r="432" spans="2:11" s="66" customFormat="1" ht="14.25">
      <c r="B432" s="216" t="s">
        <v>3</v>
      </c>
      <c r="C432" s="217" t="s">
        <v>110</v>
      </c>
      <c r="D432" s="217" t="s">
        <v>111</v>
      </c>
      <c r="E432" s="218" t="s">
        <v>112</v>
      </c>
      <c r="F432" s="255" t="s">
        <v>2</v>
      </c>
      <c r="G432" s="244" t="s">
        <v>8</v>
      </c>
      <c r="H432" s="70"/>
      <c r="I432" s="70"/>
      <c r="J432" s="70"/>
      <c r="K432" s="70"/>
    </row>
    <row r="433" spans="2:11" s="66" customFormat="1" ht="14.25">
      <c r="B433" s="304" t="s">
        <v>113</v>
      </c>
      <c r="C433" s="305"/>
      <c r="D433" s="211"/>
      <c r="E433" s="219"/>
      <c r="F433" s="256"/>
      <c r="G433" s="245"/>
      <c r="H433" s="70"/>
      <c r="I433" s="70"/>
      <c r="J433" s="70"/>
      <c r="K433" s="70"/>
    </row>
    <row r="434" spans="1:9" ht="14.25">
      <c r="A434" s="66"/>
      <c r="B434" s="220" t="s">
        <v>191</v>
      </c>
      <c r="C434" s="221" t="s">
        <v>192</v>
      </c>
      <c r="D434" s="222" t="s">
        <v>25</v>
      </c>
      <c r="E434" s="207">
        <v>0.3826</v>
      </c>
      <c r="F434" s="229">
        <v>22.99</v>
      </c>
      <c r="G434" s="231">
        <v>8.8</v>
      </c>
      <c r="H434" s="4"/>
      <c r="I434" s="75"/>
    </row>
    <row r="435" spans="1:9" ht="14.25">
      <c r="A435" s="66"/>
      <c r="B435" s="220">
        <v>88316</v>
      </c>
      <c r="C435" s="221" t="s">
        <v>123</v>
      </c>
      <c r="D435" s="222" t="s">
        <v>25</v>
      </c>
      <c r="E435" s="206">
        <v>0.191</v>
      </c>
      <c r="F435" s="229">
        <v>15.57</v>
      </c>
      <c r="G435" s="231">
        <v>2.97</v>
      </c>
      <c r="H435" s="4"/>
      <c r="I435" s="75"/>
    </row>
    <row r="436" spans="2:11" s="66" customFormat="1" ht="14.25">
      <c r="B436" s="224"/>
      <c r="C436" s="225"/>
      <c r="D436" s="225"/>
      <c r="E436" s="208"/>
      <c r="F436" s="257" t="s">
        <v>114</v>
      </c>
      <c r="G436" s="232">
        <v>11.77</v>
      </c>
      <c r="H436" s="70"/>
      <c r="I436" s="70"/>
      <c r="J436" s="70"/>
      <c r="K436" s="70"/>
    </row>
    <row r="437" spans="2:11" s="66" customFormat="1" ht="14.25">
      <c r="B437" s="302" t="s">
        <v>26</v>
      </c>
      <c r="C437" s="303"/>
      <c r="D437" s="211"/>
      <c r="E437" s="209"/>
      <c r="F437" s="256"/>
      <c r="G437" s="245"/>
      <c r="H437" s="70"/>
      <c r="I437" s="70"/>
      <c r="J437" s="70"/>
      <c r="K437" s="70"/>
    </row>
    <row r="438" spans="1:9" ht="22.5">
      <c r="A438" s="66"/>
      <c r="B438" s="220" t="s">
        <v>193</v>
      </c>
      <c r="C438" s="221" t="s">
        <v>194</v>
      </c>
      <c r="D438" s="222" t="s">
        <v>195</v>
      </c>
      <c r="E438" s="207">
        <v>0.8829</v>
      </c>
      <c r="F438" s="229">
        <v>31.27</v>
      </c>
      <c r="G438" s="231">
        <v>27.61</v>
      </c>
      <c r="H438" s="4"/>
      <c r="I438" s="75"/>
    </row>
    <row r="439" spans="1:9" ht="22.5">
      <c r="A439" s="66"/>
      <c r="B439" s="220" t="s">
        <v>196</v>
      </c>
      <c r="C439" s="221" t="s">
        <v>197</v>
      </c>
      <c r="D439" s="222" t="s">
        <v>5</v>
      </c>
      <c r="E439" s="207">
        <v>4.8166</v>
      </c>
      <c r="F439" s="229">
        <v>0.98</v>
      </c>
      <c r="G439" s="231">
        <v>4.72</v>
      </c>
      <c r="H439" s="4"/>
      <c r="I439" s="75"/>
    </row>
    <row r="440" spans="1:9" ht="22.5">
      <c r="A440" s="66"/>
      <c r="B440" s="220" t="s">
        <v>198</v>
      </c>
      <c r="C440" s="221" t="s">
        <v>199</v>
      </c>
      <c r="D440" s="222" t="s">
        <v>23</v>
      </c>
      <c r="E440" s="207">
        <v>6.8504</v>
      </c>
      <c r="F440" s="229">
        <v>7.92</v>
      </c>
      <c r="G440" s="231">
        <v>54.26</v>
      </c>
      <c r="H440" s="4"/>
      <c r="I440" s="75"/>
    </row>
    <row r="441" spans="1:9" ht="22.5">
      <c r="A441" s="66"/>
      <c r="B441" s="220" t="s">
        <v>200</v>
      </c>
      <c r="C441" s="221" t="s">
        <v>201</v>
      </c>
      <c r="D441" s="222" t="s">
        <v>5</v>
      </c>
      <c r="E441" s="207">
        <v>0.5473</v>
      </c>
      <c r="F441" s="229">
        <v>695.78</v>
      </c>
      <c r="G441" s="231">
        <v>380.8</v>
      </c>
      <c r="H441" s="4"/>
      <c r="I441" s="75"/>
    </row>
    <row r="442" spans="1:9" ht="22.5">
      <c r="A442" s="66"/>
      <c r="B442" s="220">
        <v>11519</v>
      </c>
      <c r="C442" s="221" t="s">
        <v>202</v>
      </c>
      <c r="D442" s="222" t="s">
        <v>203</v>
      </c>
      <c r="E442" s="206">
        <v>0.6944</v>
      </c>
      <c r="F442" s="229">
        <v>47.82</v>
      </c>
      <c r="G442" s="231">
        <v>33.21</v>
      </c>
      <c r="H442" s="4"/>
      <c r="I442" s="75"/>
    </row>
    <row r="443" spans="1:9" ht="14.25">
      <c r="A443" s="66"/>
      <c r="B443" s="220">
        <v>34723</v>
      </c>
      <c r="C443" s="221" t="s">
        <v>204</v>
      </c>
      <c r="D443" s="222" t="s">
        <v>58</v>
      </c>
      <c r="E443" s="206">
        <v>0.0139</v>
      </c>
      <c r="F443" s="229">
        <v>727.65</v>
      </c>
      <c r="G443" s="231">
        <v>10.11</v>
      </c>
      <c r="H443" s="4"/>
      <c r="I443" s="75"/>
    </row>
    <row r="444" spans="1:9" ht="22.5">
      <c r="A444" s="66"/>
      <c r="B444" s="220">
        <v>12759</v>
      </c>
      <c r="C444" s="221" t="s">
        <v>205</v>
      </c>
      <c r="D444" s="222" t="s">
        <v>58</v>
      </c>
      <c r="E444" s="206">
        <v>0.4444</v>
      </c>
      <c r="F444" s="229">
        <v>830.91</v>
      </c>
      <c r="G444" s="231">
        <v>369.26</v>
      </c>
      <c r="H444" s="4"/>
      <c r="I444" s="75"/>
    </row>
    <row r="445" spans="2:11" s="66" customFormat="1" ht="14.25">
      <c r="B445" s="224"/>
      <c r="C445" s="225"/>
      <c r="D445" s="225"/>
      <c r="E445" s="260"/>
      <c r="F445" s="257" t="s">
        <v>118</v>
      </c>
      <c r="G445" s="232">
        <v>879.97</v>
      </c>
      <c r="H445" s="70"/>
      <c r="I445" s="70"/>
      <c r="J445" s="70"/>
      <c r="K445" s="70"/>
    </row>
    <row r="446" spans="2:11" s="66" customFormat="1" ht="15" thickBot="1">
      <c r="B446" s="224"/>
      <c r="C446" s="226"/>
      <c r="D446" s="225"/>
      <c r="E446" s="219"/>
      <c r="F446" s="258"/>
      <c r="G446" s="233"/>
      <c r="H446" s="70"/>
      <c r="I446" s="70"/>
      <c r="J446" s="70"/>
      <c r="K446" s="70"/>
    </row>
    <row r="447" spans="2:11" s="66" customFormat="1" ht="25.5" customHeight="1" thickBot="1">
      <c r="B447" s="227" t="s">
        <v>436</v>
      </c>
      <c r="C447" s="306" t="s">
        <v>573</v>
      </c>
      <c r="D447" s="306"/>
      <c r="E447" s="307"/>
      <c r="F447" s="258" t="s">
        <v>119</v>
      </c>
      <c r="G447" s="233">
        <v>891.74</v>
      </c>
      <c r="H447" s="70"/>
      <c r="I447" s="70"/>
      <c r="J447" s="70"/>
      <c r="K447" s="70"/>
    </row>
    <row r="448" spans="2:11" s="66" customFormat="1" ht="14.25">
      <c r="B448" s="212" t="s">
        <v>420</v>
      </c>
      <c r="C448" s="213" t="s">
        <v>419</v>
      </c>
      <c r="D448" s="214"/>
      <c r="E448" s="215"/>
      <c r="F448" s="254" t="s">
        <v>109</v>
      </c>
      <c r="G448" s="243" t="s">
        <v>24</v>
      </c>
      <c r="H448" s="70"/>
      <c r="I448" s="70"/>
      <c r="J448" s="70"/>
      <c r="K448" s="70"/>
    </row>
    <row r="449" spans="2:11" s="66" customFormat="1" ht="14.25">
      <c r="B449" s="216" t="s">
        <v>3</v>
      </c>
      <c r="C449" s="217" t="s">
        <v>110</v>
      </c>
      <c r="D449" s="217" t="s">
        <v>111</v>
      </c>
      <c r="E449" s="218" t="s">
        <v>112</v>
      </c>
      <c r="F449" s="255" t="s">
        <v>2</v>
      </c>
      <c r="G449" s="244" t="s">
        <v>8</v>
      </c>
      <c r="H449" s="70"/>
      <c r="I449" s="70"/>
      <c r="J449" s="70"/>
      <c r="K449" s="70"/>
    </row>
    <row r="450" spans="2:11" s="66" customFormat="1" ht="14.25">
      <c r="B450" s="304" t="s">
        <v>113</v>
      </c>
      <c r="C450" s="305"/>
      <c r="D450" s="211"/>
      <c r="E450" s="219"/>
      <c r="F450" s="256"/>
      <c r="G450" s="245"/>
      <c r="H450" s="70"/>
      <c r="I450" s="70"/>
      <c r="J450" s="70"/>
      <c r="K450" s="70"/>
    </row>
    <row r="451" spans="1:9" ht="14.25">
      <c r="A451" s="66"/>
      <c r="B451" s="220" t="s">
        <v>191</v>
      </c>
      <c r="C451" s="221" t="s">
        <v>192</v>
      </c>
      <c r="D451" s="222" t="s">
        <v>25</v>
      </c>
      <c r="E451" s="206">
        <v>0.457</v>
      </c>
      <c r="F451" s="229">
        <v>22.99</v>
      </c>
      <c r="G451" s="231">
        <v>10.51</v>
      </c>
      <c r="H451" s="4"/>
      <c r="I451" s="75"/>
    </row>
    <row r="452" spans="1:9" ht="14.25">
      <c r="A452" s="66"/>
      <c r="B452" s="220" t="s">
        <v>332</v>
      </c>
      <c r="C452" s="221" t="s">
        <v>123</v>
      </c>
      <c r="D452" s="222" t="s">
        <v>25</v>
      </c>
      <c r="E452" s="206">
        <v>0.229</v>
      </c>
      <c r="F452" s="229">
        <v>15.57</v>
      </c>
      <c r="G452" s="231">
        <v>3.57</v>
      </c>
      <c r="H452" s="4"/>
      <c r="I452" s="75"/>
    </row>
    <row r="453" spans="2:11" s="66" customFormat="1" ht="14.25">
      <c r="B453" s="224"/>
      <c r="C453" s="225"/>
      <c r="D453" s="225"/>
      <c r="E453" s="208"/>
      <c r="F453" s="257" t="s">
        <v>114</v>
      </c>
      <c r="G453" s="232">
        <v>14.08</v>
      </c>
      <c r="H453" s="70"/>
      <c r="I453" s="70"/>
      <c r="J453" s="70"/>
      <c r="K453" s="70"/>
    </row>
    <row r="454" spans="2:11" s="66" customFormat="1" ht="14.25">
      <c r="B454" s="302" t="s">
        <v>26</v>
      </c>
      <c r="C454" s="303"/>
      <c r="D454" s="211"/>
      <c r="E454" s="209"/>
      <c r="F454" s="256"/>
      <c r="G454" s="245"/>
      <c r="H454" s="70"/>
      <c r="I454" s="70"/>
      <c r="J454" s="70"/>
      <c r="K454" s="70"/>
    </row>
    <row r="455" spans="1:9" ht="22.5">
      <c r="A455" s="66"/>
      <c r="B455" s="220" t="s">
        <v>559</v>
      </c>
      <c r="C455" s="221" t="s">
        <v>560</v>
      </c>
      <c r="D455" s="222" t="s">
        <v>115</v>
      </c>
      <c r="E455" s="206">
        <v>1</v>
      </c>
      <c r="F455" s="229">
        <v>555.69</v>
      </c>
      <c r="G455" s="231">
        <v>555.69</v>
      </c>
      <c r="H455" s="4"/>
      <c r="I455" s="75"/>
    </row>
    <row r="456" spans="1:9" ht="22.5">
      <c r="A456" s="66"/>
      <c r="B456" s="220" t="s">
        <v>561</v>
      </c>
      <c r="C456" s="221" t="s">
        <v>562</v>
      </c>
      <c r="D456" s="222" t="s">
        <v>446</v>
      </c>
      <c r="E456" s="206">
        <v>0.012</v>
      </c>
      <c r="F456" s="229">
        <v>536.37</v>
      </c>
      <c r="G456" s="231">
        <v>6.44</v>
      </c>
      <c r="H456" s="4"/>
      <c r="I456" s="75"/>
    </row>
    <row r="457" spans="2:11" s="66" customFormat="1" ht="14.25">
      <c r="B457" s="224"/>
      <c r="C457" s="225"/>
      <c r="D457" s="225"/>
      <c r="E457" s="260"/>
      <c r="F457" s="257" t="s">
        <v>118</v>
      </c>
      <c r="G457" s="232">
        <v>562.13</v>
      </c>
      <c r="H457" s="70"/>
      <c r="I457" s="70"/>
      <c r="J457" s="70"/>
      <c r="K457" s="70"/>
    </row>
    <row r="458" spans="2:11" s="66" customFormat="1" ht="15" thickBot="1">
      <c r="B458" s="224"/>
      <c r="C458" s="226"/>
      <c r="D458" s="225"/>
      <c r="E458" s="219"/>
      <c r="F458" s="258"/>
      <c r="G458" s="233"/>
      <c r="H458" s="70"/>
      <c r="I458" s="70"/>
      <c r="J458" s="70"/>
      <c r="K458" s="70"/>
    </row>
    <row r="459" spans="2:11" s="66" customFormat="1" ht="15" thickBot="1">
      <c r="B459" s="227" t="s">
        <v>436</v>
      </c>
      <c r="C459" s="306"/>
      <c r="D459" s="306"/>
      <c r="E459" s="307"/>
      <c r="F459" s="258" t="s">
        <v>119</v>
      </c>
      <c r="G459" s="233">
        <v>576.21</v>
      </c>
      <c r="H459" s="70"/>
      <c r="I459" s="70"/>
      <c r="J459" s="70"/>
      <c r="K459" s="70"/>
    </row>
    <row r="460" spans="2:11" s="66" customFormat="1" ht="24">
      <c r="B460" s="212" t="s">
        <v>104</v>
      </c>
      <c r="C460" s="213" t="s">
        <v>105</v>
      </c>
      <c r="D460" s="214"/>
      <c r="E460" s="215"/>
      <c r="F460" s="254" t="s">
        <v>109</v>
      </c>
      <c r="G460" s="243" t="s">
        <v>24</v>
      </c>
      <c r="H460" s="70"/>
      <c r="I460" s="70"/>
      <c r="J460" s="70"/>
      <c r="K460" s="70"/>
    </row>
    <row r="461" spans="2:11" s="66" customFormat="1" ht="14.25">
      <c r="B461" s="216" t="s">
        <v>3</v>
      </c>
      <c r="C461" s="217" t="s">
        <v>110</v>
      </c>
      <c r="D461" s="217" t="s">
        <v>111</v>
      </c>
      <c r="E461" s="218" t="s">
        <v>112</v>
      </c>
      <c r="F461" s="255" t="s">
        <v>2</v>
      </c>
      <c r="G461" s="244" t="s">
        <v>8</v>
      </c>
      <c r="H461" s="70"/>
      <c r="I461" s="70"/>
      <c r="J461" s="70"/>
      <c r="K461" s="70"/>
    </row>
    <row r="462" spans="2:11" s="66" customFormat="1" ht="14.25">
      <c r="B462" s="304" t="s">
        <v>113</v>
      </c>
      <c r="C462" s="305"/>
      <c r="D462" s="211"/>
      <c r="E462" s="219"/>
      <c r="F462" s="256"/>
      <c r="G462" s="245"/>
      <c r="H462" s="70"/>
      <c r="I462" s="70"/>
      <c r="J462" s="70"/>
      <c r="K462" s="70"/>
    </row>
    <row r="463" spans="1:9" ht="14.25">
      <c r="A463" s="66"/>
      <c r="B463" s="220" t="s">
        <v>191</v>
      </c>
      <c r="C463" s="221" t="s">
        <v>192</v>
      </c>
      <c r="D463" s="222" t="s">
        <v>25</v>
      </c>
      <c r="E463" s="206">
        <v>0.07</v>
      </c>
      <c r="F463" s="229">
        <v>22.99</v>
      </c>
      <c r="G463" s="231">
        <v>1.61</v>
      </c>
      <c r="H463" s="4"/>
      <c r="I463" s="75"/>
    </row>
    <row r="464" spans="1:9" ht="14.25">
      <c r="A464" s="66"/>
      <c r="B464" s="220" t="s">
        <v>332</v>
      </c>
      <c r="C464" s="221" t="s">
        <v>123</v>
      </c>
      <c r="D464" s="222" t="s">
        <v>25</v>
      </c>
      <c r="E464" s="206">
        <v>0.007</v>
      </c>
      <c r="F464" s="229">
        <v>15.57</v>
      </c>
      <c r="G464" s="231">
        <v>0.11</v>
      </c>
      <c r="H464" s="4"/>
      <c r="I464" s="75"/>
    </row>
    <row r="465" spans="2:11" s="66" customFormat="1" ht="14.25">
      <c r="B465" s="224"/>
      <c r="C465" s="225"/>
      <c r="D465" s="225"/>
      <c r="E465" s="208"/>
      <c r="F465" s="257" t="s">
        <v>114</v>
      </c>
      <c r="G465" s="232">
        <v>1.72</v>
      </c>
      <c r="H465" s="70"/>
      <c r="I465" s="70"/>
      <c r="J465" s="70"/>
      <c r="K465" s="70"/>
    </row>
    <row r="466" spans="2:11" s="66" customFormat="1" ht="14.25">
      <c r="B466" s="302" t="s">
        <v>26</v>
      </c>
      <c r="C466" s="303"/>
      <c r="D466" s="211"/>
      <c r="E466" s="209"/>
      <c r="F466" s="256"/>
      <c r="G466" s="245"/>
      <c r="H466" s="70"/>
      <c r="I466" s="70"/>
      <c r="J466" s="70"/>
      <c r="K466" s="70"/>
    </row>
    <row r="467" spans="1:9" ht="33.75">
      <c r="A467" s="66"/>
      <c r="B467" s="220" t="s">
        <v>563</v>
      </c>
      <c r="C467" s="221" t="s">
        <v>564</v>
      </c>
      <c r="D467" s="222" t="s">
        <v>446</v>
      </c>
      <c r="E467" s="207">
        <v>0.0042</v>
      </c>
      <c r="F467" s="229">
        <v>465.49</v>
      </c>
      <c r="G467" s="231">
        <v>1.96</v>
      </c>
      <c r="H467" s="4"/>
      <c r="I467" s="75"/>
    </row>
    <row r="468" spans="2:11" s="66" customFormat="1" ht="14.25">
      <c r="B468" s="224"/>
      <c r="C468" s="225"/>
      <c r="D468" s="225"/>
      <c r="E468" s="260"/>
      <c r="F468" s="257" t="s">
        <v>118</v>
      </c>
      <c r="G468" s="232">
        <v>1.96</v>
      </c>
      <c r="H468" s="70"/>
      <c r="I468" s="70"/>
      <c r="J468" s="70"/>
      <c r="K468" s="70"/>
    </row>
    <row r="469" spans="2:11" s="66" customFormat="1" ht="15" thickBot="1">
      <c r="B469" s="224"/>
      <c r="C469" s="226"/>
      <c r="D469" s="225"/>
      <c r="E469" s="219"/>
      <c r="F469" s="258"/>
      <c r="G469" s="233"/>
      <c r="H469" s="70"/>
      <c r="I469" s="70"/>
      <c r="J469" s="70"/>
      <c r="K469" s="70"/>
    </row>
    <row r="470" spans="2:11" s="66" customFormat="1" ht="15" thickBot="1">
      <c r="B470" s="227" t="s">
        <v>436</v>
      </c>
      <c r="C470" s="306"/>
      <c r="D470" s="306"/>
      <c r="E470" s="307"/>
      <c r="F470" s="258" t="s">
        <v>119</v>
      </c>
      <c r="G470" s="233">
        <v>3.68</v>
      </c>
      <c r="H470" s="70"/>
      <c r="I470" s="70"/>
      <c r="J470" s="70"/>
      <c r="K470" s="70"/>
    </row>
    <row r="471" spans="2:11" s="66" customFormat="1" ht="14.25">
      <c r="B471" s="212" t="s">
        <v>570</v>
      </c>
      <c r="C471" s="213" t="s">
        <v>106</v>
      </c>
      <c r="D471" s="214"/>
      <c r="E471" s="215"/>
      <c r="F471" s="254" t="s">
        <v>109</v>
      </c>
      <c r="G471" s="243" t="s">
        <v>21</v>
      </c>
      <c r="H471" s="70"/>
      <c r="I471" s="70"/>
      <c r="J471" s="70"/>
      <c r="K471" s="70"/>
    </row>
    <row r="472" spans="2:11" s="66" customFormat="1" ht="14.25">
      <c r="B472" s="216" t="s">
        <v>3</v>
      </c>
      <c r="C472" s="217" t="s">
        <v>110</v>
      </c>
      <c r="D472" s="217" t="s">
        <v>111</v>
      </c>
      <c r="E472" s="218" t="s">
        <v>112</v>
      </c>
      <c r="F472" s="255" t="s">
        <v>2</v>
      </c>
      <c r="G472" s="244" t="s">
        <v>8</v>
      </c>
      <c r="H472" s="70"/>
      <c r="I472" s="70"/>
      <c r="J472" s="70"/>
      <c r="K472" s="70"/>
    </row>
    <row r="473" spans="2:11" s="66" customFormat="1" ht="14.25">
      <c r="B473" s="304" t="s">
        <v>113</v>
      </c>
      <c r="C473" s="305"/>
      <c r="D473" s="211"/>
      <c r="E473" s="219"/>
      <c r="F473" s="256"/>
      <c r="G473" s="245"/>
      <c r="H473" s="70"/>
      <c r="I473" s="70"/>
      <c r="J473" s="70"/>
      <c r="K473" s="70"/>
    </row>
    <row r="474" spans="1:9" ht="14.25">
      <c r="A474" s="66"/>
      <c r="B474" s="220" t="s">
        <v>191</v>
      </c>
      <c r="C474" s="221" t="s">
        <v>192</v>
      </c>
      <c r="D474" s="222" t="s">
        <v>25</v>
      </c>
      <c r="E474" s="206">
        <v>0.25</v>
      </c>
      <c r="F474" s="229">
        <v>22.99</v>
      </c>
      <c r="G474" s="231">
        <v>5.75</v>
      </c>
      <c r="H474" s="4"/>
      <c r="I474" s="75"/>
    </row>
    <row r="475" spans="1:9" ht="14.25">
      <c r="A475" s="66"/>
      <c r="B475" s="220" t="s">
        <v>332</v>
      </c>
      <c r="C475" s="221" t="s">
        <v>123</v>
      </c>
      <c r="D475" s="222" t="s">
        <v>25</v>
      </c>
      <c r="E475" s="206">
        <v>0.33</v>
      </c>
      <c r="F475" s="229">
        <v>15.57</v>
      </c>
      <c r="G475" s="231">
        <v>5.14</v>
      </c>
      <c r="H475" s="4"/>
      <c r="I475" s="75"/>
    </row>
    <row r="476" spans="2:11" s="66" customFormat="1" ht="14.25">
      <c r="B476" s="224"/>
      <c r="C476" s="225"/>
      <c r="D476" s="225"/>
      <c r="E476" s="208"/>
      <c r="F476" s="257" t="s">
        <v>114</v>
      </c>
      <c r="G476" s="232">
        <v>10.89</v>
      </c>
      <c r="H476" s="70"/>
      <c r="I476" s="70"/>
      <c r="J476" s="70"/>
      <c r="K476" s="70"/>
    </row>
    <row r="477" spans="2:11" s="66" customFormat="1" ht="14.25">
      <c r="B477" s="302" t="s">
        <v>26</v>
      </c>
      <c r="C477" s="303"/>
      <c r="D477" s="211"/>
      <c r="E477" s="209"/>
      <c r="F477" s="256"/>
      <c r="G477" s="245"/>
      <c r="H477" s="70"/>
      <c r="I477" s="70"/>
      <c r="J477" s="70"/>
      <c r="K477" s="70"/>
    </row>
    <row r="478" spans="2:11" s="66" customFormat="1" ht="14.25">
      <c r="B478" s="220">
        <v>370</v>
      </c>
      <c r="C478" s="221" t="s">
        <v>566</v>
      </c>
      <c r="D478" s="222" t="s">
        <v>446</v>
      </c>
      <c r="E478" s="209">
        <v>0.0015</v>
      </c>
      <c r="F478" s="256">
        <v>124.95</v>
      </c>
      <c r="G478" s="231">
        <v>0.19</v>
      </c>
      <c r="H478" s="70"/>
      <c r="I478" s="70"/>
      <c r="J478" s="70"/>
      <c r="K478" s="70"/>
    </row>
    <row r="479" spans="2:11" s="66" customFormat="1" ht="14.25">
      <c r="B479" s="220">
        <v>33</v>
      </c>
      <c r="C479" s="221" t="s">
        <v>567</v>
      </c>
      <c r="D479" s="211" t="s">
        <v>117</v>
      </c>
      <c r="E479" s="209">
        <v>0.39</v>
      </c>
      <c r="F479" s="256">
        <v>10.9</v>
      </c>
      <c r="G479" s="231">
        <v>4.25</v>
      </c>
      <c r="H479" s="70"/>
      <c r="I479" s="70"/>
      <c r="J479" s="70"/>
      <c r="K479" s="70"/>
    </row>
    <row r="480" spans="1:9" ht="14.25">
      <c r="A480" s="66"/>
      <c r="B480" s="220">
        <v>1379</v>
      </c>
      <c r="C480" s="221" t="s">
        <v>435</v>
      </c>
      <c r="D480" s="222" t="s">
        <v>117</v>
      </c>
      <c r="E480" s="206">
        <v>0.71</v>
      </c>
      <c r="F480" s="229">
        <v>0.55</v>
      </c>
      <c r="G480" s="231">
        <v>0.39</v>
      </c>
      <c r="H480" s="4"/>
      <c r="I480" s="75"/>
    </row>
    <row r="481" spans="2:11" s="66" customFormat="1" ht="14.25">
      <c r="B481" s="224"/>
      <c r="C481" s="225"/>
      <c r="D481" s="225"/>
      <c r="E481" s="260"/>
      <c r="F481" s="257" t="s">
        <v>118</v>
      </c>
      <c r="G481" s="232">
        <v>4.83</v>
      </c>
      <c r="H481" s="70"/>
      <c r="I481" s="75"/>
      <c r="J481" s="70"/>
      <c r="K481" s="70"/>
    </row>
    <row r="482" spans="2:11" s="66" customFormat="1" ht="15" thickBot="1">
      <c r="B482" s="224"/>
      <c r="C482" s="226"/>
      <c r="D482" s="225"/>
      <c r="E482" s="219"/>
      <c r="F482" s="258"/>
      <c r="G482" s="233"/>
      <c r="H482" s="70"/>
      <c r="I482" s="75"/>
      <c r="J482" s="70"/>
      <c r="K482" s="70"/>
    </row>
    <row r="483" spans="2:11" s="66" customFormat="1" ht="15" thickBot="1">
      <c r="B483" s="227" t="s">
        <v>436</v>
      </c>
      <c r="C483" s="323" t="s">
        <v>623</v>
      </c>
      <c r="D483" s="323"/>
      <c r="E483" s="324"/>
      <c r="F483" s="258" t="s">
        <v>119</v>
      </c>
      <c r="G483" s="233">
        <v>15.72</v>
      </c>
      <c r="H483" s="70"/>
      <c r="I483" s="75"/>
      <c r="J483" s="70"/>
      <c r="K483" s="70"/>
    </row>
    <row r="484" spans="2:11" s="66" customFormat="1" ht="36">
      <c r="B484" s="212" t="s">
        <v>107</v>
      </c>
      <c r="C484" s="213" t="s">
        <v>108</v>
      </c>
      <c r="D484" s="214"/>
      <c r="E484" s="215"/>
      <c r="F484" s="254" t="s">
        <v>109</v>
      </c>
      <c r="G484" s="243" t="s">
        <v>24</v>
      </c>
      <c r="H484" s="70"/>
      <c r="I484" s="75"/>
      <c r="J484" s="70"/>
      <c r="K484" s="70"/>
    </row>
    <row r="485" spans="2:11" s="66" customFormat="1" ht="14.25">
      <c r="B485" s="216" t="s">
        <v>3</v>
      </c>
      <c r="C485" s="217" t="s">
        <v>110</v>
      </c>
      <c r="D485" s="217" t="s">
        <v>111</v>
      </c>
      <c r="E485" s="218" t="s">
        <v>112</v>
      </c>
      <c r="F485" s="255" t="s">
        <v>2</v>
      </c>
      <c r="G485" s="244" t="s">
        <v>8</v>
      </c>
      <c r="H485" s="70"/>
      <c r="I485" s="75"/>
      <c r="J485" s="70"/>
      <c r="K485" s="70"/>
    </row>
    <row r="486" spans="2:11" s="66" customFormat="1" ht="14.25">
      <c r="B486" s="304" t="s">
        <v>113</v>
      </c>
      <c r="C486" s="305"/>
      <c r="D486" s="211"/>
      <c r="E486" s="219"/>
      <c r="F486" s="256"/>
      <c r="G486" s="245"/>
      <c r="H486" s="70"/>
      <c r="I486" s="75"/>
      <c r="J486" s="70"/>
      <c r="K486" s="70"/>
    </row>
    <row r="487" spans="1:10" ht="14.25">
      <c r="A487" s="66"/>
      <c r="B487" s="220" t="s">
        <v>191</v>
      </c>
      <c r="C487" s="221" t="s">
        <v>192</v>
      </c>
      <c r="D487" s="222" t="s">
        <v>25</v>
      </c>
      <c r="E487" s="206">
        <v>0.47</v>
      </c>
      <c r="F487" s="229">
        <v>22.99</v>
      </c>
      <c r="G487" s="231">
        <v>10.81</v>
      </c>
      <c r="H487" s="4"/>
      <c r="I487" s="270"/>
      <c r="J487" s="70"/>
    </row>
    <row r="488" spans="1:9" ht="14.25">
      <c r="A488" s="66"/>
      <c r="B488" s="220" t="s">
        <v>332</v>
      </c>
      <c r="C488" s="221" t="s">
        <v>123</v>
      </c>
      <c r="D488" s="222" t="s">
        <v>25</v>
      </c>
      <c r="E488" s="206">
        <v>0.171</v>
      </c>
      <c r="F488" s="229">
        <v>15.57</v>
      </c>
      <c r="G488" s="231">
        <v>2.66</v>
      </c>
      <c r="H488" s="4"/>
      <c r="I488" s="75"/>
    </row>
    <row r="489" spans="2:11" s="66" customFormat="1" ht="14.25">
      <c r="B489" s="224"/>
      <c r="C489" s="225"/>
      <c r="D489" s="225"/>
      <c r="E489" s="208"/>
      <c r="F489" s="257" t="s">
        <v>114</v>
      </c>
      <c r="G489" s="232">
        <v>13.47</v>
      </c>
      <c r="H489" s="70"/>
      <c r="I489" s="70"/>
      <c r="J489" s="70"/>
      <c r="K489" s="70"/>
    </row>
    <row r="490" spans="2:11" s="66" customFormat="1" ht="14.25">
      <c r="B490" s="302" t="s">
        <v>26</v>
      </c>
      <c r="C490" s="303"/>
      <c r="D490" s="211"/>
      <c r="E490" s="209"/>
      <c r="F490" s="256"/>
      <c r="G490" s="245"/>
      <c r="H490" s="70"/>
      <c r="I490" s="70"/>
      <c r="J490" s="70"/>
      <c r="K490" s="70"/>
    </row>
    <row r="491" spans="1:9" ht="22.5" customHeight="1">
      <c r="A491" s="66"/>
      <c r="B491" s="220" t="s">
        <v>568</v>
      </c>
      <c r="C491" s="221" t="s">
        <v>569</v>
      </c>
      <c r="D491" s="222" t="s">
        <v>446</v>
      </c>
      <c r="E491" s="207">
        <v>0.0376</v>
      </c>
      <c r="F491" s="229">
        <v>583.71</v>
      </c>
      <c r="G491" s="231">
        <v>21.95</v>
      </c>
      <c r="H491" s="4"/>
      <c r="I491" s="75"/>
    </row>
    <row r="492" spans="2:11" s="66" customFormat="1" ht="14.25">
      <c r="B492" s="224"/>
      <c r="C492" s="225"/>
      <c r="D492" s="225"/>
      <c r="E492" s="260"/>
      <c r="F492" s="257" t="s">
        <v>118</v>
      </c>
      <c r="G492" s="232">
        <v>21.95</v>
      </c>
      <c r="H492" s="70"/>
      <c r="I492" s="70"/>
      <c r="J492" s="70"/>
      <c r="K492" s="70"/>
    </row>
    <row r="493" spans="2:11" s="66" customFormat="1" ht="15" thickBot="1">
      <c r="B493" s="224"/>
      <c r="C493" s="226"/>
      <c r="D493" s="225"/>
      <c r="E493" s="219"/>
      <c r="F493" s="258"/>
      <c r="G493" s="233"/>
      <c r="H493" s="70"/>
      <c r="I493" s="70"/>
      <c r="J493" s="70"/>
      <c r="K493" s="70"/>
    </row>
    <row r="494" spans="2:11" s="66" customFormat="1" ht="15" thickBot="1">
      <c r="B494" s="227" t="s">
        <v>436</v>
      </c>
      <c r="C494" s="120"/>
      <c r="D494" s="268"/>
      <c r="E494" s="269"/>
      <c r="F494" s="258" t="s">
        <v>119</v>
      </c>
      <c r="G494" s="233">
        <v>35.42</v>
      </c>
      <c r="H494" s="70"/>
      <c r="I494" s="70"/>
      <c r="J494" s="70"/>
      <c r="K494" s="70"/>
    </row>
    <row r="495" spans="2:11" s="66" customFormat="1" ht="14.25">
      <c r="B495" s="212" t="s">
        <v>571</v>
      </c>
      <c r="C495" s="228" t="s">
        <v>407</v>
      </c>
      <c r="D495" s="214"/>
      <c r="E495" s="215"/>
      <c r="F495" s="254" t="s">
        <v>109</v>
      </c>
      <c r="G495" s="243" t="s">
        <v>24</v>
      </c>
      <c r="H495" s="70"/>
      <c r="I495" s="70"/>
      <c r="J495" s="70"/>
      <c r="K495" s="70"/>
    </row>
    <row r="496" spans="2:11" s="66" customFormat="1" ht="14.25">
      <c r="B496" s="216" t="s">
        <v>3</v>
      </c>
      <c r="C496" s="217" t="s">
        <v>110</v>
      </c>
      <c r="D496" s="217" t="s">
        <v>111</v>
      </c>
      <c r="E496" s="218" t="s">
        <v>112</v>
      </c>
      <c r="F496" s="255" t="s">
        <v>2</v>
      </c>
      <c r="G496" s="244" t="s">
        <v>8</v>
      </c>
      <c r="H496" s="70"/>
      <c r="I496" s="70"/>
      <c r="J496" s="70"/>
      <c r="K496" s="70"/>
    </row>
    <row r="497" spans="2:11" s="66" customFormat="1" ht="14.25">
      <c r="B497" s="304" t="s">
        <v>113</v>
      </c>
      <c r="C497" s="305"/>
      <c r="D497" s="211"/>
      <c r="E497" s="219"/>
      <c r="F497" s="256"/>
      <c r="G497" s="245"/>
      <c r="H497" s="70"/>
      <c r="I497" s="70"/>
      <c r="J497" s="70"/>
      <c r="K497" s="70"/>
    </row>
    <row r="498" spans="1:9" ht="14.25">
      <c r="A498" s="66"/>
      <c r="B498" s="220">
        <v>88256</v>
      </c>
      <c r="C498" s="221" t="s">
        <v>122</v>
      </c>
      <c r="D498" s="222" t="s">
        <v>25</v>
      </c>
      <c r="E498" s="206">
        <v>0.8</v>
      </c>
      <c r="F498" s="229">
        <v>22.91</v>
      </c>
      <c r="G498" s="231">
        <v>18.33</v>
      </c>
      <c r="H498" s="4"/>
      <c r="I498" s="75"/>
    </row>
    <row r="499" spans="1:9" ht="14.25">
      <c r="A499" s="66"/>
      <c r="B499" s="220">
        <v>88316</v>
      </c>
      <c r="C499" s="221" t="s">
        <v>123</v>
      </c>
      <c r="D499" s="222" t="s">
        <v>25</v>
      </c>
      <c r="E499" s="206">
        <v>0.42</v>
      </c>
      <c r="F499" s="229">
        <v>15.57</v>
      </c>
      <c r="G499" s="231">
        <v>6.54</v>
      </c>
      <c r="H499" s="4"/>
      <c r="I499" s="75"/>
    </row>
    <row r="500" spans="2:11" s="66" customFormat="1" ht="14.25">
      <c r="B500" s="224"/>
      <c r="C500" s="225"/>
      <c r="D500" s="225"/>
      <c r="E500" s="208"/>
      <c r="F500" s="257" t="s">
        <v>114</v>
      </c>
      <c r="G500" s="232">
        <v>24.87</v>
      </c>
      <c r="H500" s="70"/>
      <c r="I500" s="70"/>
      <c r="J500" s="70"/>
      <c r="K500" s="70"/>
    </row>
    <row r="501" spans="2:11" s="66" customFormat="1" ht="14.25">
      <c r="B501" s="302" t="s">
        <v>26</v>
      </c>
      <c r="C501" s="303"/>
      <c r="D501" s="211"/>
      <c r="E501" s="209"/>
      <c r="F501" s="256"/>
      <c r="G501" s="245"/>
      <c r="H501" s="70"/>
      <c r="I501" s="70"/>
      <c r="J501" s="70"/>
      <c r="K501" s="70"/>
    </row>
    <row r="502" spans="1:9" ht="14.25">
      <c r="A502" s="66"/>
      <c r="B502" s="220" t="s">
        <v>304</v>
      </c>
      <c r="C502" s="221" t="s">
        <v>403</v>
      </c>
      <c r="D502" s="222" t="s">
        <v>115</v>
      </c>
      <c r="E502" s="206">
        <v>1.2</v>
      </c>
      <c r="F502" s="229">
        <v>99.72</v>
      </c>
      <c r="G502" s="231">
        <v>119.66</v>
      </c>
      <c r="H502" s="4"/>
      <c r="I502" s="75"/>
    </row>
    <row r="503" spans="1:9" ht="14.25">
      <c r="A503" s="66"/>
      <c r="B503" s="220">
        <v>1381</v>
      </c>
      <c r="C503" s="221" t="s">
        <v>116</v>
      </c>
      <c r="D503" s="222" t="s">
        <v>117</v>
      </c>
      <c r="E503" s="206">
        <v>4.86</v>
      </c>
      <c r="F503" s="229">
        <v>0.55</v>
      </c>
      <c r="G503" s="231">
        <v>2.67</v>
      </c>
      <c r="H503" s="4"/>
      <c r="I503" s="75"/>
    </row>
    <row r="504" spans="1:9" ht="14.25">
      <c r="A504" s="66"/>
      <c r="B504" s="220">
        <v>34357</v>
      </c>
      <c r="C504" s="221" t="s">
        <v>121</v>
      </c>
      <c r="D504" s="222" t="s">
        <v>117</v>
      </c>
      <c r="E504" s="206">
        <v>0.42</v>
      </c>
      <c r="F504" s="229">
        <v>3.22</v>
      </c>
      <c r="G504" s="231">
        <v>1.35</v>
      </c>
      <c r="H504" s="4"/>
      <c r="I504" s="75"/>
    </row>
    <row r="505" spans="2:11" s="66" customFormat="1" ht="14.25">
      <c r="B505" s="224"/>
      <c r="C505" s="225"/>
      <c r="D505" s="225"/>
      <c r="E505" s="260"/>
      <c r="F505" s="257" t="s">
        <v>118</v>
      </c>
      <c r="G505" s="232">
        <v>123.68</v>
      </c>
      <c r="H505" s="70"/>
      <c r="I505" s="70"/>
      <c r="J505" s="70"/>
      <c r="K505" s="70"/>
    </row>
    <row r="506" spans="2:11" s="66" customFormat="1" ht="15" thickBot="1">
      <c r="B506" s="224"/>
      <c r="C506" s="226"/>
      <c r="D506" s="225"/>
      <c r="E506" s="219"/>
      <c r="F506" s="258"/>
      <c r="G506" s="233"/>
      <c r="H506" s="70"/>
      <c r="I506" s="70"/>
      <c r="J506" s="70"/>
      <c r="K506" s="70"/>
    </row>
    <row r="507" spans="2:11" s="66" customFormat="1" ht="48.75" thickBot="1">
      <c r="B507" s="227" t="s">
        <v>436</v>
      </c>
      <c r="C507" s="120" t="s">
        <v>574</v>
      </c>
      <c r="D507" s="268"/>
      <c r="E507" s="269"/>
      <c r="F507" s="258" t="s">
        <v>119</v>
      </c>
      <c r="G507" s="233">
        <v>148.55</v>
      </c>
      <c r="H507" s="70"/>
      <c r="I507" s="70"/>
      <c r="J507" s="70"/>
      <c r="K507" s="70"/>
    </row>
    <row r="508" spans="2:11" s="66" customFormat="1" ht="14.25">
      <c r="B508" s="212" t="s">
        <v>581</v>
      </c>
      <c r="C508" s="228" t="s">
        <v>61</v>
      </c>
      <c r="D508" s="214"/>
      <c r="E508" s="215"/>
      <c r="F508" s="254" t="s">
        <v>109</v>
      </c>
      <c r="G508" s="243" t="s">
        <v>24</v>
      </c>
      <c r="H508" s="70"/>
      <c r="I508" s="70"/>
      <c r="J508" s="70"/>
      <c r="K508" s="70"/>
    </row>
    <row r="509" spans="2:11" s="66" customFormat="1" ht="14.25">
      <c r="B509" s="216" t="s">
        <v>3</v>
      </c>
      <c r="C509" s="217" t="s">
        <v>110</v>
      </c>
      <c r="D509" s="217" t="s">
        <v>111</v>
      </c>
      <c r="E509" s="218" t="s">
        <v>112</v>
      </c>
      <c r="F509" s="255" t="s">
        <v>2</v>
      </c>
      <c r="G509" s="244" t="s">
        <v>8</v>
      </c>
      <c r="H509" s="70"/>
      <c r="I509" s="70"/>
      <c r="J509" s="70"/>
      <c r="K509" s="70"/>
    </row>
    <row r="510" spans="2:11" s="66" customFormat="1" ht="14.25">
      <c r="B510" s="304" t="s">
        <v>113</v>
      </c>
      <c r="C510" s="305"/>
      <c r="D510" s="211"/>
      <c r="E510" s="219"/>
      <c r="F510" s="256"/>
      <c r="G510" s="245"/>
      <c r="H510" s="70"/>
      <c r="I510" s="70"/>
      <c r="J510" s="70"/>
      <c r="K510" s="70"/>
    </row>
    <row r="511" spans="1:9" ht="14.25">
      <c r="A511" s="66"/>
      <c r="B511" s="220">
        <v>88256</v>
      </c>
      <c r="C511" s="221" t="s">
        <v>122</v>
      </c>
      <c r="D511" s="222" t="s">
        <v>25</v>
      </c>
      <c r="E511" s="206">
        <v>0.8</v>
      </c>
      <c r="F511" s="229">
        <v>22.91</v>
      </c>
      <c r="G511" s="231">
        <v>18.33</v>
      </c>
      <c r="H511" s="4"/>
      <c r="I511" s="75"/>
    </row>
    <row r="512" spans="1:9" ht="14.25">
      <c r="A512" s="66"/>
      <c r="B512" s="220">
        <v>88316</v>
      </c>
      <c r="C512" s="221" t="s">
        <v>123</v>
      </c>
      <c r="D512" s="222" t="s">
        <v>25</v>
      </c>
      <c r="E512" s="206">
        <v>0.42</v>
      </c>
      <c r="F512" s="229">
        <v>15.57</v>
      </c>
      <c r="G512" s="231">
        <v>6.54</v>
      </c>
      <c r="H512" s="4"/>
      <c r="I512" s="75"/>
    </row>
    <row r="513" spans="2:11" s="66" customFormat="1" ht="14.25">
      <c r="B513" s="224"/>
      <c r="C513" s="225"/>
      <c r="D513" s="225"/>
      <c r="E513" s="208"/>
      <c r="F513" s="257" t="s">
        <v>114</v>
      </c>
      <c r="G513" s="232">
        <v>24.87</v>
      </c>
      <c r="H513" s="70"/>
      <c r="I513" s="70"/>
      <c r="J513" s="70"/>
      <c r="K513" s="70"/>
    </row>
    <row r="514" spans="2:11" s="66" customFormat="1" ht="14.25">
      <c r="B514" s="302" t="s">
        <v>26</v>
      </c>
      <c r="C514" s="303"/>
      <c r="D514" s="211"/>
      <c r="E514" s="209"/>
      <c r="F514" s="256"/>
      <c r="G514" s="245"/>
      <c r="H514" s="70"/>
      <c r="I514" s="70"/>
      <c r="J514" s="70"/>
      <c r="K514" s="70"/>
    </row>
    <row r="515" spans="1:9" ht="14.25">
      <c r="A515" s="66"/>
      <c r="B515" s="220" t="s">
        <v>305</v>
      </c>
      <c r="C515" s="221" t="s">
        <v>572</v>
      </c>
      <c r="D515" s="222" t="s">
        <v>115</v>
      </c>
      <c r="E515" s="206">
        <v>1.1</v>
      </c>
      <c r="F515" s="229">
        <v>125.25</v>
      </c>
      <c r="G515" s="231">
        <v>137.78</v>
      </c>
      <c r="H515" s="4"/>
      <c r="I515" s="75"/>
    </row>
    <row r="516" spans="1:9" ht="14.25">
      <c r="A516" s="66"/>
      <c r="B516" s="220">
        <v>1381</v>
      </c>
      <c r="C516" s="221" t="s">
        <v>116</v>
      </c>
      <c r="D516" s="222" t="s">
        <v>117</v>
      </c>
      <c r="E516" s="206">
        <v>4.86</v>
      </c>
      <c r="F516" s="229">
        <v>0.55</v>
      </c>
      <c r="G516" s="231">
        <v>2.67</v>
      </c>
      <c r="H516" s="4"/>
      <c r="I516" s="75"/>
    </row>
    <row r="517" spans="1:9" ht="14.25">
      <c r="A517" s="66"/>
      <c r="B517" s="220">
        <v>34357</v>
      </c>
      <c r="C517" s="221" t="s">
        <v>121</v>
      </c>
      <c r="D517" s="222" t="s">
        <v>117</v>
      </c>
      <c r="E517" s="206">
        <v>0.42</v>
      </c>
      <c r="F517" s="229">
        <v>3.22</v>
      </c>
      <c r="G517" s="231">
        <v>1.35</v>
      </c>
      <c r="H517" s="4"/>
      <c r="I517" s="75"/>
    </row>
    <row r="518" spans="2:11" s="66" customFormat="1" ht="14.25">
      <c r="B518" s="224"/>
      <c r="C518" s="225"/>
      <c r="D518" s="225"/>
      <c r="E518" s="260"/>
      <c r="F518" s="257" t="s">
        <v>118</v>
      </c>
      <c r="G518" s="232">
        <v>141.8</v>
      </c>
      <c r="H518" s="70"/>
      <c r="I518" s="70"/>
      <c r="J518" s="70"/>
      <c r="K518" s="70"/>
    </row>
    <row r="519" spans="2:11" s="66" customFormat="1" ht="15" thickBot="1">
      <c r="B519" s="224"/>
      <c r="C519" s="226"/>
      <c r="D519" s="225"/>
      <c r="E519" s="219"/>
      <c r="F519" s="258"/>
      <c r="G519" s="233"/>
      <c r="H519" s="70"/>
      <c r="I519" s="70"/>
      <c r="J519" s="70"/>
      <c r="K519" s="70"/>
    </row>
    <row r="520" spans="2:11" s="66" customFormat="1" ht="48.75" thickBot="1">
      <c r="B520" s="227" t="s">
        <v>436</v>
      </c>
      <c r="C520" s="120" t="s">
        <v>574</v>
      </c>
      <c r="D520" s="268"/>
      <c r="E520" s="269"/>
      <c r="F520" s="258" t="s">
        <v>119</v>
      </c>
      <c r="G520" s="233">
        <v>166.67</v>
      </c>
      <c r="H520" s="70"/>
      <c r="I520" s="70"/>
      <c r="J520" s="70"/>
      <c r="K520" s="70"/>
    </row>
    <row r="521" spans="2:11" s="66" customFormat="1" ht="14.25">
      <c r="B521" s="212" t="s">
        <v>127</v>
      </c>
      <c r="C521" s="228" t="s">
        <v>128</v>
      </c>
      <c r="D521" s="214"/>
      <c r="E521" s="215"/>
      <c r="F521" s="254" t="s">
        <v>109</v>
      </c>
      <c r="G521" s="243" t="s">
        <v>24</v>
      </c>
      <c r="H521" s="70"/>
      <c r="I521" s="70"/>
      <c r="J521" s="70"/>
      <c r="K521" s="70"/>
    </row>
    <row r="522" spans="2:11" s="66" customFormat="1" ht="14.25">
      <c r="B522" s="216" t="s">
        <v>3</v>
      </c>
      <c r="C522" s="217" t="s">
        <v>110</v>
      </c>
      <c r="D522" s="217" t="s">
        <v>111</v>
      </c>
      <c r="E522" s="218" t="s">
        <v>112</v>
      </c>
      <c r="F522" s="255" t="s">
        <v>2</v>
      </c>
      <c r="G522" s="244" t="s">
        <v>8</v>
      </c>
      <c r="H522" s="70"/>
      <c r="I522" s="70"/>
      <c r="J522" s="70"/>
      <c r="K522" s="70"/>
    </row>
    <row r="523" spans="2:11" s="66" customFormat="1" ht="14.25">
      <c r="B523" s="304" t="s">
        <v>113</v>
      </c>
      <c r="C523" s="305"/>
      <c r="D523" s="211"/>
      <c r="E523" s="219"/>
      <c r="F523" s="256"/>
      <c r="G523" s="245"/>
      <c r="H523" s="70"/>
      <c r="I523" s="70"/>
      <c r="J523" s="70"/>
      <c r="K523" s="70"/>
    </row>
    <row r="524" spans="1:9" ht="14.25">
      <c r="A524" s="66"/>
      <c r="B524" s="220" t="s">
        <v>191</v>
      </c>
      <c r="C524" s="221" t="s">
        <v>192</v>
      </c>
      <c r="D524" s="222" t="s">
        <v>25</v>
      </c>
      <c r="E524" s="206">
        <v>2.22</v>
      </c>
      <c r="F524" s="229">
        <v>22.99</v>
      </c>
      <c r="G524" s="231">
        <v>51.04</v>
      </c>
      <c r="H524" s="4"/>
      <c r="I524" s="75"/>
    </row>
    <row r="525" spans="1:9" ht="14.25">
      <c r="A525" s="66"/>
      <c r="B525" s="220">
        <v>88316</v>
      </c>
      <c r="C525" s="221" t="s">
        <v>123</v>
      </c>
      <c r="D525" s="222" t="s">
        <v>25</v>
      </c>
      <c r="E525" s="206">
        <v>1.11</v>
      </c>
      <c r="F525" s="229">
        <v>15.57</v>
      </c>
      <c r="G525" s="231">
        <v>17.28</v>
      </c>
      <c r="H525" s="4"/>
      <c r="I525" s="75"/>
    </row>
    <row r="526" spans="2:11" s="66" customFormat="1" ht="14.25">
      <c r="B526" s="224"/>
      <c r="C526" s="225"/>
      <c r="D526" s="225"/>
      <c r="E526" s="208"/>
      <c r="F526" s="257" t="s">
        <v>114</v>
      </c>
      <c r="G526" s="232">
        <v>68.32</v>
      </c>
      <c r="H526" s="70"/>
      <c r="I526" s="70"/>
      <c r="J526" s="70"/>
      <c r="K526" s="70"/>
    </row>
    <row r="527" spans="2:11" s="66" customFormat="1" ht="14.25">
      <c r="B527" s="302" t="s">
        <v>26</v>
      </c>
      <c r="C527" s="303"/>
      <c r="D527" s="211"/>
      <c r="E527" s="209"/>
      <c r="F527" s="256"/>
      <c r="G527" s="245"/>
      <c r="H527" s="70"/>
      <c r="I527" s="70"/>
      <c r="J527" s="70"/>
      <c r="K527" s="70"/>
    </row>
    <row r="528" spans="1:9" ht="22.5">
      <c r="A528" s="66"/>
      <c r="B528" s="220" t="s">
        <v>575</v>
      </c>
      <c r="C528" s="221" t="s">
        <v>576</v>
      </c>
      <c r="D528" s="222" t="s">
        <v>5</v>
      </c>
      <c r="E528" s="206">
        <v>23.29</v>
      </c>
      <c r="F528" s="229">
        <v>2.77</v>
      </c>
      <c r="G528" s="231">
        <v>64.51</v>
      </c>
      <c r="H528" s="4"/>
      <c r="I528" s="75"/>
    </row>
    <row r="529" spans="1:9" ht="22.5">
      <c r="A529" s="66"/>
      <c r="B529" s="220" t="s">
        <v>577</v>
      </c>
      <c r="C529" s="221" t="s">
        <v>578</v>
      </c>
      <c r="D529" s="222" t="s">
        <v>446</v>
      </c>
      <c r="E529" s="206">
        <v>0.023</v>
      </c>
      <c r="F529" s="229">
        <v>475.92</v>
      </c>
      <c r="G529" s="231">
        <v>10.95</v>
      </c>
      <c r="H529" s="4"/>
      <c r="I529" s="75"/>
    </row>
    <row r="530" spans="2:11" s="66" customFormat="1" ht="14.25">
      <c r="B530" s="224"/>
      <c r="C530" s="225"/>
      <c r="D530" s="225"/>
      <c r="E530" s="260"/>
      <c r="F530" s="257" t="s">
        <v>118</v>
      </c>
      <c r="G530" s="232">
        <v>75.46</v>
      </c>
      <c r="H530" s="70"/>
      <c r="I530" s="70"/>
      <c r="J530" s="70"/>
      <c r="K530" s="70"/>
    </row>
    <row r="531" spans="2:11" s="66" customFormat="1" ht="15" thickBot="1">
      <c r="B531" s="224"/>
      <c r="C531" s="226"/>
      <c r="D531" s="225"/>
      <c r="E531" s="219"/>
      <c r="F531" s="258"/>
      <c r="G531" s="233"/>
      <c r="H531" s="70"/>
      <c r="I531" s="70"/>
      <c r="J531" s="70"/>
      <c r="K531" s="70"/>
    </row>
    <row r="532" spans="2:11" s="66" customFormat="1" ht="15" thickBot="1">
      <c r="B532" s="227" t="s">
        <v>436</v>
      </c>
      <c r="C532" s="120"/>
      <c r="D532" s="268"/>
      <c r="E532" s="269"/>
      <c r="F532" s="258" t="s">
        <v>119</v>
      </c>
      <c r="G532" s="233">
        <v>143.78</v>
      </c>
      <c r="H532" s="70"/>
      <c r="I532" s="70"/>
      <c r="J532" s="70"/>
      <c r="K532" s="70"/>
    </row>
    <row r="533" spans="2:11" s="66" customFormat="1" ht="24">
      <c r="B533" s="212" t="s">
        <v>130</v>
      </c>
      <c r="C533" s="213" t="s">
        <v>129</v>
      </c>
      <c r="D533" s="214"/>
      <c r="E533" s="215"/>
      <c r="F533" s="254" t="s">
        <v>109</v>
      </c>
      <c r="G533" s="243" t="s">
        <v>24</v>
      </c>
      <c r="H533" s="70"/>
      <c r="I533" s="70"/>
      <c r="J533" s="70"/>
      <c r="K533" s="70"/>
    </row>
    <row r="534" spans="2:11" s="66" customFormat="1" ht="14.25">
      <c r="B534" s="216" t="s">
        <v>3</v>
      </c>
      <c r="C534" s="217" t="s">
        <v>110</v>
      </c>
      <c r="D534" s="217" t="s">
        <v>111</v>
      </c>
      <c r="E534" s="218" t="s">
        <v>112</v>
      </c>
      <c r="F534" s="255" t="s">
        <v>2</v>
      </c>
      <c r="G534" s="244" t="s">
        <v>8</v>
      </c>
      <c r="H534" s="70"/>
      <c r="I534" s="70"/>
      <c r="J534" s="70"/>
      <c r="K534" s="70"/>
    </row>
    <row r="535" spans="2:11" s="66" customFormat="1" ht="14.25">
      <c r="B535" s="304" t="s">
        <v>113</v>
      </c>
      <c r="C535" s="305"/>
      <c r="D535" s="211"/>
      <c r="E535" s="219"/>
      <c r="F535" s="256"/>
      <c r="G535" s="245"/>
      <c r="H535" s="70"/>
      <c r="I535" s="70"/>
      <c r="J535" s="70"/>
      <c r="K535" s="70"/>
    </row>
    <row r="536" spans="1:9" ht="14.25">
      <c r="A536" s="66"/>
      <c r="B536" s="220" t="s">
        <v>191</v>
      </c>
      <c r="C536" s="221" t="s">
        <v>192</v>
      </c>
      <c r="D536" s="222" t="s">
        <v>25</v>
      </c>
      <c r="E536" s="207">
        <v>0.2718</v>
      </c>
      <c r="F536" s="229">
        <v>22.99</v>
      </c>
      <c r="G536" s="231">
        <v>6.25</v>
      </c>
      <c r="H536" s="4"/>
      <c r="I536" s="75"/>
    </row>
    <row r="537" spans="1:9" ht="14.25">
      <c r="A537" s="66"/>
      <c r="B537" s="220">
        <v>88316</v>
      </c>
      <c r="C537" s="221" t="s">
        <v>123</v>
      </c>
      <c r="D537" s="222" t="s">
        <v>25</v>
      </c>
      <c r="E537" s="207">
        <v>0.0741</v>
      </c>
      <c r="F537" s="229">
        <v>15.57</v>
      </c>
      <c r="G537" s="231">
        <v>1.15</v>
      </c>
      <c r="H537" s="4"/>
      <c r="I537" s="75"/>
    </row>
    <row r="538" spans="2:11" s="66" customFormat="1" ht="14.25">
      <c r="B538" s="224"/>
      <c r="C538" s="225"/>
      <c r="D538" s="225"/>
      <c r="E538" s="208"/>
      <c r="F538" s="257" t="s">
        <v>114</v>
      </c>
      <c r="G538" s="232">
        <v>7.4</v>
      </c>
      <c r="H538" s="70"/>
      <c r="I538" s="70"/>
      <c r="J538" s="70"/>
      <c r="K538" s="70"/>
    </row>
    <row r="539" spans="2:11" s="66" customFormat="1" ht="14.25">
      <c r="B539" s="302" t="s">
        <v>26</v>
      </c>
      <c r="C539" s="303"/>
      <c r="D539" s="211"/>
      <c r="E539" s="209"/>
      <c r="F539" s="256"/>
      <c r="G539" s="245"/>
      <c r="H539" s="70"/>
      <c r="I539" s="70"/>
      <c r="J539" s="70"/>
      <c r="K539" s="70"/>
    </row>
    <row r="540" spans="1:9" ht="22.5">
      <c r="A540" s="66"/>
      <c r="B540" s="220" t="s">
        <v>579</v>
      </c>
      <c r="C540" s="221" t="s">
        <v>580</v>
      </c>
      <c r="D540" s="222" t="s">
        <v>446</v>
      </c>
      <c r="E540" s="207">
        <v>0.0565</v>
      </c>
      <c r="F540" s="229">
        <v>333.54</v>
      </c>
      <c r="G540" s="231">
        <v>18.85</v>
      </c>
      <c r="H540" s="4"/>
      <c r="I540" s="75"/>
    </row>
    <row r="541" spans="2:11" s="66" customFormat="1" ht="14.25">
      <c r="B541" s="224"/>
      <c r="C541" s="225"/>
      <c r="D541" s="225"/>
      <c r="E541" s="260"/>
      <c r="F541" s="257" t="s">
        <v>118</v>
      </c>
      <c r="G541" s="232">
        <v>18.85</v>
      </c>
      <c r="H541" s="70"/>
      <c r="I541" s="70"/>
      <c r="J541" s="70"/>
      <c r="K541" s="70"/>
    </row>
    <row r="542" spans="2:11" s="66" customFormat="1" ht="15" thickBot="1">
      <c r="B542" s="224"/>
      <c r="C542" s="226"/>
      <c r="D542" s="225"/>
      <c r="E542" s="219"/>
      <c r="F542" s="258"/>
      <c r="G542" s="233"/>
      <c r="H542" s="70"/>
      <c r="I542" s="70"/>
      <c r="J542" s="70"/>
      <c r="K542" s="70"/>
    </row>
    <row r="543" spans="2:11" s="66" customFormat="1" ht="15" thickBot="1">
      <c r="B543" s="227" t="s">
        <v>436</v>
      </c>
      <c r="C543" s="120"/>
      <c r="D543" s="268"/>
      <c r="E543" s="269"/>
      <c r="F543" s="258" t="s">
        <v>119</v>
      </c>
      <c r="G543" s="233">
        <v>26.25</v>
      </c>
      <c r="H543" s="70"/>
      <c r="I543" s="70"/>
      <c r="J543" s="70"/>
      <c r="K543" s="70"/>
    </row>
    <row r="544" spans="2:11" s="66" customFormat="1" ht="14.25">
      <c r="B544" s="212" t="s">
        <v>582</v>
      </c>
      <c r="C544" s="228" t="s">
        <v>410</v>
      </c>
      <c r="D544" s="214"/>
      <c r="E544" s="215"/>
      <c r="F544" s="254" t="s">
        <v>109</v>
      </c>
      <c r="G544" s="243" t="s">
        <v>21</v>
      </c>
      <c r="H544" s="70"/>
      <c r="I544" s="70"/>
      <c r="J544" s="70"/>
      <c r="K544" s="70"/>
    </row>
    <row r="545" spans="2:11" s="66" customFormat="1" ht="14.25">
      <c r="B545" s="216" t="s">
        <v>3</v>
      </c>
      <c r="C545" s="217" t="s">
        <v>110</v>
      </c>
      <c r="D545" s="217" t="s">
        <v>111</v>
      </c>
      <c r="E545" s="218" t="s">
        <v>112</v>
      </c>
      <c r="F545" s="255" t="s">
        <v>2</v>
      </c>
      <c r="G545" s="244" t="s">
        <v>8</v>
      </c>
      <c r="H545" s="70"/>
      <c r="I545" s="70"/>
      <c r="J545" s="70"/>
      <c r="K545" s="70"/>
    </row>
    <row r="546" spans="2:11" s="66" customFormat="1" ht="14.25">
      <c r="B546" s="304" t="s">
        <v>113</v>
      </c>
      <c r="C546" s="305"/>
      <c r="D546" s="211"/>
      <c r="E546" s="219"/>
      <c r="F546" s="256"/>
      <c r="G546" s="245"/>
      <c r="H546" s="70"/>
      <c r="I546" s="70"/>
      <c r="J546" s="70"/>
      <c r="K546" s="70"/>
    </row>
    <row r="547" spans="1:9" ht="14.25">
      <c r="A547" s="66"/>
      <c r="B547" s="220" t="s">
        <v>188</v>
      </c>
      <c r="C547" s="221" t="s">
        <v>189</v>
      </c>
      <c r="D547" s="222" t="s">
        <v>25</v>
      </c>
      <c r="E547" s="206">
        <v>0.547</v>
      </c>
      <c r="F547" s="229">
        <v>22.49</v>
      </c>
      <c r="G547" s="231">
        <v>12.3</v>
      </c>
      <c r="H547" s="4"/>
      <c r="I547" s="75"/>
    </row>
    <row r="548" spans="1:9" ht="14.25">
      <c r="A548" s="66"/>
      <c r="B548" s="220">
        <v>88316</v>
      </c>
      <c r="C548" s="221" t="s">
        <v>123</v>
      </c>
      <c r="D548" s="222" t="s">
        <v>25</v>
      </c>
      <c r="E548" s="206">
        <v>0.273</v>
      </c>
      <c r="F548" s="229">
        <v>15.57</v>
      </c>
      <c r="G548" s="231">
        <v>4.25</v>
      </c>
      <c r="H548" s="4"/>
      <c r="I548" s="75"/>
    </row>
    <row r="549" spans="2:11" s="66" customFormat="1" ht="14.25">
      <c r="B549" s="224"/>
      <c r="C549" s="225"/>
      <c r="D549" s="225"/>
      <c r="E549" s="208"/>
      <c r="F549" s="257" t="s">
        <v>114</v>
      </c>
      <c r="G549" s="232">
        <v>16.55</v>
      </c>
      <c r="H549" s="70"/>
      <c r="I549" s="70"/>
      <c r="J549" s="70"/>
      <c r="K549" s="70"/>
    </row>
    <row r="550" spans="2:11" s="66" customFormat="1" ht="14.25">
      <c r="B550" s="302" t="s">
        <v>26</v>
      </c>
      <c r="C550" s="303"/>
      <c r="D550" s="211"/>
      <c r="E550" s="209"/>
      <c r="F550" s="256"/>
      <c r="G550" s="245"/>
      <c r="H550" s="70"/>
      <c r="I550" s="70"/>
      <c r="J550" s="70"/>
      <c r="K550" s="70"/>
    </row>
    <row r="551" spans="1:9" ht="14.25">
      <c r="A551" s="66"/>
      <c r="B551" s="220" t="s">
        <v>307</v>
      </c>
      <c r="C551" s="221" t="s">
        <v>208</v>
      </c>
      <c r="D551" s="222" t="s">
        <v>23</v>
      </c>
      <c r="E551" s="206">
        <v>1</v>
      </c>
      <c r="F551" s="229">
        <v>97.51</v>
      </c>
      <c r="G551" s="231">
        <v>97.51</v>
      </c>
      <c r="H551" s="4"/>
      <c r="I551" s="75"/>
    </row>
    <row r="552" spans="1:9" ht="14.25">
      <c r="A552" s="66"/>
      <c r="B552" s="220">
        <v>37595</v>
      </c>
      <c r="C552" s="221" t="s">
        <v>207</v>
      </c>
      <c r="D552" s="222" t="s">
        <v>117</v>
      </c>
      <c r="E552" s="206">
        <v>1.29</v>
      </c>
      <c r="F552" s="229">
        <v>1.69</v>
      </c>
      <c r="G552" s="231">
        <v>2.18</v>
      </c>
      <c r="H552" s="4"/>
      <c r="I552" s="75"/>
    </row>
    <row r="553" spans="1:9" ht="14.25">
      <c r="A553" s="66"/>
      <c r="B553" s="220">
        <v>34357</v>
      </c>
      <c r="C553" s="221" t="s">
        <v>121</v>
      </c>
      <c r="D553" s="222" t="s">
        <v>117</v>
      </c>
      <c r="E553" s="206">
        <v>0.063</v>
      </c>
      <c r="F553" s="229">
        <v>3.22</v>
      </c>
      <c r="G553" s="231">
        <v>0.2</v>
      </c>
      <c r="H553" s="4"/>
      <c r="I553" s="75"/>
    </row>
    <row r="554" spans="2:11" s="66" customFormat="1" ht="14.25">
      <c r="B554" s="224"/>
      <c r="C554" s="225"/>
      <c r="D554" s="225"/>
      <c r="E554" s="260"/>
      <c r="F554" s="257" t="s">
        <v>118</v>
      </c>
      <c r="G554" s="232">
        <v>99.89</v>
      </c>
      <c r="H554" s="70"/>
      <c r="I554" s="70"/>
      <c r="J554" s="70"/>
      <c r="K554" s="70"/>
    </row>
    <row r="555" spans="2:11" s="66" customFormat="1" ht="15" thickBot="1">
      <c r="B555" s="224"/>
      <c r="C555" s="226"/>
      <c r="D555" s="225"/>
      <c r="E555" s="219"/>
      <c r="F555" s="258"/>
      <c r="G555" s="233"/>
      <c r="H555" s="70"/>
      <c r="I555" s="70"/>
      <c r="J555" s="70"/>
      <c r="K555" s="70"/>
    </row>
    <row r="556" spans="2:11" s="66" customFormat="1" ht="24.75" thickBot="1">
      <c r="B556" s="227" t="s">
        <v>436</v>
      </c>
      <c r="C556" s="120" t="s">
        <v>622</v>
      </c>
      <c r="D556" s="268"/>
      <c r="E556" s="269"/>
      <c r="F556" s="258" t="s">
        <v>119</v>
      </c>
      <c r="G556" s="233">
        <v>116.44</v>
      </c>
      <c r="H556" s="70"/>
      <c r="I556" s="70"/>
      <c r="J556" s="70"/>
      <c r="K556" s="70"/>
    </row>
    <row r="557" spans="2:11" s="66" customFormat="1" ht="14.25">
      <c r="B557" s="212" t="s">
        <v>609</v>
      </c>
      <c r="C557" s="228" t="s">
        <v>610</v>
      </c>
      <c r="D557" s="214"/>
      <c r="E557" s="215"/>
      <c r="F557" s="254" t="s">
        <v>109</v>
      </c>
      <c r="G557" s="243" t="s">
        <v>24</v>
      </c>
      <c r="H557" s="70"/>
      <c r="I557" s="70"/>
      <c r="J557" s="70"/>
      <c r="K557" s="70"/>
    </row>
    <row r="558" spans="2:11" s="66" customFormat="1" ht="14.25">
      <c r="B558" s="216" t="s">
        <v>3</v>
      </c>
      <c r="C558" s="217" t="s">
        <v>110</v>
      </c>
      <c r="D558" s="217" t="s">
        <v>111</v>
      </c>
      <c r="E558" s="218" t="s">
        <v>112</v>
      </c>
      <c r="F558" s="255" t="s">
        <v>2</v>
      </c>
      <c r="G558" s="244" t="s">
        <v>8</v>
      </c>
      <c r="H558" s="70"/>
      <c r="I558" s="70"/>
      <c r="J558" s="70"/>
      <c r="K558" s="70"/>
    </row>
    <row r="559" spans="2:11" s="66" customFormat="1" ht="14.25">
      <c r="B559" s="302" t="s">
        <v>4</v>
      </c>
      <c r="C559" s="303"/>
      <c r="D559" s="211"/>
      <c r="E559" s="209"/>
      <c r="F559" s="256"/>
      <c r="G559" s="245"/>
      <c r="H559" s="70"/>
      <c r="I559" s="70"/>
      <c r="J559" s="70"/>
      <c r="K559" s="70"/>
    </row>
    <row r="560" spans="1:9" ht="14.25">
      <c r="A560" s="66"/>
      <c r="B560" s="220">
        <v>40648</v>
      </c>
      <c r="C560" s="221" t="s">
        <v>610</v>
      </c>
      <c r="D560" s="222" t="s">
        <v>115</v>
      </c>
      <c r="E560" s="206">
        <v>1</v>
      </c>
      <c r="F560" s="229">
        <v>168.96</v>
      </c>
      <c r="G560" s="231">
        <v>168.96</v>
      </c>
      <c r="H560" s="4"/>
      <c r="I560" s="75"/>
    </row>
    <row r="561" spans="2:11" s="66" customFormat="1" ht="14.25">
      <c r="B561" s="224"/>
      <c r="C561" s="225"/>
      <c r="D561" s="225"/>
      <c r="E561" s="260"/>
      <c r="F561" s="257" t="s">
        <v>242</v>
      </c>
      <c r="G561" s="232">
        <v>168.96</v>
      </c>
      <c r="H561" s="70"/>
      <c r="I561" s="70"/>
      <c r="J561" s="70"/>
      <c r="K561" s="70"/>
    </row>
    <row r="562" spans="2:11" s="66" customFormat="1" ht="15" thickBot="1">
      <c r="B562" s="224"/>
      <c r="C562" s="226"/>
      <c r="D562" s="225"/>
      <c r="E562" s="219"/>
      <c r="F562" s="258"/>
      <c r="G562" s="233"/>
      <c r="H562" s="70"/>
      <c r="I562" s="70"/>
      <c r="J562" s="70"/>
      <c r="K562" s="70"/>
    </row>
    <row r="563" spans="2:11" s="66" customFormat="1" ht="15" thickBot="1">
      <c r="B563" s="227" t="s">
        <v>436</v>
      </c>
      <c r="C563" s="120"/>
      <c r="D563" s="268"/>
      <c r="E563" s="269"/>
      <c r="F563" s="258" t="s">
        <v>119</v>
      </c>
      <c r="G563" s="233">
        <v>168.96</v>
      </c>
      <c r="H563" s="70"/>
      <c r="I563" s="70"/>
      <c r="J563" s="70"/>
      <c r="K563" s="70"/>
    </row>
    <row r="564" spans="2:7" ht="14.25">
      <c r="B564" s="212" t="s">
        <v>583</v>
      </c>
      <c r="C564" s="228" t="s">
        <v>643</v>
      </c>
      <c r="D564" s="214"/>
      <c r="E564" s="215"/>
      <c r="F564" s="254" t="s">
        <v>109</v>
      </c>
      <c r="G564" s="243" t="s">
        <v>21</v>
      </c>
    </row>
    <row r="565" spans="2:7" ht="14.25">
      <c r="B565" s="216" t="s">
        <v>3</v>
      </c>
      <c r="C565" s="217" t="s">
        <v>110</v>
      </c>
      <c r="D565" s="217" t="s">
        <v>111</v>
      </c>
      <c r="E565" s="218" t="s">
        <v>112</v>
      </c>
      <c r="F565" s="255" t="s">
        <v>2</v>
      </c>
      <c r="G565" s="244" t="s">
        <v>8</v>
      </c>
    </row>
    <row r="566" spans="2:7" ht="14.25">
      <c r="B566" s="302" t="s">
        <v>4</v>
      </c>
      <c r="C566" s="303"/>
      <c r="D566" s="211"/>
      <c r="E566" s="209"/>
      <c r="F566" s="256"/>
      <c r="G566" s="245"/>
    </row>
    <row r="567" spans="2:7" ht="14.25">
      <c r="B567" s="220" t="s">
        <v>308</v>
      </c>
      <c r="C567" s="221" t="s">
        <v>62</v>
      </c>
      <c r="D567" s="222" t="s">
        <v>23</v>
      </c>
      <c r="E567" s="206">
        <v>1</v>
      </c>
      <c r="F567" s="229">
        <v>74.43</v>
      </c>
      <c r="G567" s="231">
        <v>74.43</v>
      </c>
    </row>
    <row r="568" spans="2:7" ht="14.25">
      <c r="B568" s="224"/>
      <c r="C568" s="225"/>
      <c r="D568" s="225"/>
      <c r="E568" s="260"/>
      <c r="F568" s="257" t="s">
        <v>380</v>
      </c>
      <c r="G568" s="232">
        <v>74.43</v>
      </c>
    </row>
    <row r="569" spans="2:7" ht="15" thickBot="1">
      <c r="B569" s="224"/>
      <c r="C569" s="226"/>
      <c r="D569" s="225"/>
      <c r="E569" s="219"/>
      <c r="F569" s="258"/>
      <c r="G569" s="233"/>
    </row>
    <row r="570" spans="2:7" ht="15" thickBot="1">
      <c r="B570" s="227" t="s">
        <v>436</v>
      </c>
      <c r="C570" s="120" t="s">
        <v>173</v>
      </c>
      <c r="D570" s="268"/>
      <c r="E570" s="269"/>
      <c r="F570" s="258" t="s">
        <v>119</v>
      </c>
      <c r="G570" s="233">
        <v>74.43</v>
      </c>
    </row>
    <row r="571" spans="2:7" ht="14.25">
      <c r="B571" s="212" t="s">
        <v>585</v>
      </c>
      <c r="C571" s="228" t="s">
        <v>584</v>
      </c>
      <c r="D571" s="214"/>
      <c r="E571" s="215"/>
      <c r="F571" s="254" t="s">
        <v>109</v>
      </c>
      <c r="G571" s="243" t="s">
        <v>92</v>
      </c>
    </row>
    <row r="572" spans="2:7" ht="14.25">
      <c r="B572" s="216" t="s">
        <v>3</v>
      </c>
      <c r="C572" s="217" t="s">
        <v>110</v>
      </c>
      <c r="D572" s="217" t="s">
        <v>111</v>
      </c>
      <c r="E572" s="218" t="s">
        <v>112</v>
      </c>
      <c r="F572" s="255" t="s">
        <v>2</v>
      </c>
      <c r="G572" s="244" t="s">
        <v>8</v>
      </c>
    </row>
    <row r="573" spans="2:7" ht="14.25">
      <c r="B573" s="304" t="s">
        <v>113</v>
      </c>
      <c r="C573" s="305"/>
      <c r="D573" s="211"/>
      <c r="E573" s="209"/>
      <c r="F573" s="256"/>
      <c r="G573" s="245"/>
    </row>
    <row r="574" spans="2:7" ht="14.25">
      <c r="B574" s="220">
        <v>40811</v>
      </c>
      <c r="C574" s="221" t="s">
        <v>588</v>
      </c>
      <c r="D574" s="222" t="s">
        <v>586</v>
      </c>
      <c r="E574" s="206">
        <v>1</v>
      </c>
      <c r="F574" s="271">
        <v>17093.34</v>
      </c>
      <c r="G574" s="231">
        <v>17093.34</v>
      </c>
    </row>
    <row r="575" spans="2:8" ht="14.25">
      <c r="B575" s="224"/>
      <c r="C575" s="225"/>
      <c r="D575" s="225"/>
      <c r="E575" s="260"/>
      <c r="F575" s="257" t="s">
        <v>114</v>
      </c>
      <c r="G575" s="232">
        <v>17093.34</v>
      </c>
      <c r="H575" s="100"/>
    </row>
    <row r="576" spans="2:7" ht="15" thickBot="1">
      <c r="B576" s="224"/>
      <c r="C576" s="226"/>
      <c r="D576" s="225"/>
      <c r="E576" s="219"/>
      <c r="F576" s="258"/>
      <c r="G576" s="233"/>
    </row>
    <row r="577" spans="2:7" ht="15" thickBot="1">
      <c r="B577" s="227" t="s">
        <v>436</v>
      </c>
      <c r="C577" s="120" t="s">
        <v>592</v>
      </c>
      <c r="D577" s="268"/>
      <c r="E577" s="269"/>
      <c r="F577" s="258" t="s">
        <v>119</v>
      </c>
      <c r="G577" s="233">
        <v>17093.34</v>
      </c>
    </row>
    <row r="578" spans="2:7" ht="14.25">
      <c r="B578" s="212" t="s">
        <v>589</v>
      </c>
      <c r="C578" s="228" t="s">
        <v>587</v>
      </c>
      <c r="D578" s="214"/>
      <c r="E578" s="215"/>
      <c r="F578" s="254" t="s">
        <v>109</v>
      </c>
      <c r="G578" s="243" t="s">
        <v>92</v>
      </c>
    </row>
    <row r="579" spans="2:7" ht="14.25">
      <c r="B579" s="216" t="s">
        <v>3</v>
      </c>
      <c r="C579" s="217" t="s">
        <v>110</v>
      </c>
      <c r="D579" s="217" t="s">
        <v>111</v>
      </c>
      <c r="E579" s="218" t="s">
        <v>112</v>
      </c>
      <c r="F579" s="255" t="s">
        <v>2</v>
      </c>
      <c r="G579" s="244" t="s">
        <v>8</v>
      </c>
    </row>
    <row r="580" spans="2:7" ht="14.25">
      <c r="B580" s="304" t="s">
        <v>113</v>
      </c>
      <c r="C580" s="305"/>
      <c r="D580" s="211"/>
      <c r="E580" s="209"/>
      <c r="F580" s="256"/>
      <c r="G580" s="245"/>
    </row>
    <row r="581" spans="2:7" ht="14.25">
      <c r="B581" s="220">
        <v>40818</v>
      </c>
      <c r="C581" s="221" t="s">
        <v>587</v>
      </c>
      <c r="D581" s="222" t="s">
        <v>586</v>
      </c>
      <c r="E581" s="206">
        <v>1</v>
      </c>
      <c r="F581" s="229">
        <v>8630.23</v>
      </c>
      <c r="G581" s="231">
        <v>8630.23</v>
      </c>
    </row>
    <row r="582" spans="2:7" ht="14.25">
      <c r="B582" s="224"/>
      <c r="C582" s="225"/>
      <c r="D582" s="225"/>
      <c r="E582" s="260"/>
      <c r="F582" s="257" t="s">
        <v>114</v>
      </c>
      <c r="G582" s="232">
        <v>8630.23</v>
      </c>
    </row>
    <row r="583" spans="2:7" ht="15" thickBot="1">
      <c r="B583" s="224"/>
      <c r="C583" s="226"/>
      <c r="D583" s="225"/>
      <c r="E583" s="219"/>
      <c r="F583" s="258"/>
      <c r="G583" s="233"/>
    </row>
    <row r="584" spans="2:7" ht="15" thickBot="1">
      <c r="B584" s="227" t="s">
        <v>436</v>
      </c>
      <c r="C584" s="120" t="s">
        <v>592</v>
      </c>
      <c r="D584" s="268"/>
      <c r="E584" s="269"/>
      <c r="F584" s="258" t="s">
        <v>119</v>
      </c>
      <c r="G584" s="233">
        <v>8630.23</v>
      </c>
    </row>
    <row r="585" spans="2:7" ht="15" thickBot="1">
      <c r="B585" s="212" t="s">
        <v>590</v>
      </c>
      <c r="C585" s="228" t="s">
        <v>591</v>
      </c>
      <c r="D585" s="214"/>
      <c r="E585" s="215"/>
      <c r="F585" s="254" t="s">
        <v>109</v>
      </c>
      <c r="G585" s="243" t="s">
        <v>92</v>
      </c>
    </row>
    <row r="586" spans="2:7" ht="14.25">
      <c r="B586" s="212"/>
      <c r="C586" s="228"/>
      <c r="D586" s="214"/>
      <c r="E586" s="215"/>
      <c r="F586" s="254" t="s">
        <v>109</v>
      </c>
      <c r="G586" s="243" t="s">
        <v>21</v>
      </c>
    </row>
    <row r="587" spans="2:7" ht="14.25">
      <c r="B587" s="216" t="s">
        <v>3</v>
      </c>
      <c r="C587" s="217" t="s">
        <v>110</v>
      </c>
      <c r="D587" s="217" t="s">
        <v>111</v>
      </c>
      <c r="E587" s="218" t="s">
        <v>112</v>
      </c>
      <c r="F587" s="255" t="s">
        <v>2</v>
      </c>
      <c r="G587" s="244" t="s">
        <v>8</v>
      </c>
    </row>
    <row r="588" spans="2:7" ht="14.25">
      <c r="B588" s="304" t="s">
        <v>113</v>
      </c>
      <c r="C588" s="305"/>
      <c r="D588" s="211"/>
      <c r="E588" s="209"/>
      <c r="F588" s="256"/>
      <c r="G588" s="245"/>
    </row>
    <row r="589" spans="2:7" ht="14.25">
      <c r="B589" s="220">
        <v>40809</v>
      </c>
      <c r="C589" s="221" t="s">
        <v>591</v>
      </c>
      <c r="D589" s="222" t="s">
        <v>586</v>
      </c>
      <c r="E589" s="206">
        <v>1</v>
      </c>
      <c r="F589" s="229">
        <v>3825.1</v>
      </c>
      <c r="G589" s="231">
        <v>3825.1</v>
      </c>
    </row>
    <row r="590" spans="2:7" ht="14.25">
      <c r="B590" s="224"/>
      <c r="C590" s="225"/>
      <c r="D590" s="225"/>
      <c r="E590" s="260"/>
      <c r="F590" s="257" t="s">
        <v>114</v>
      </c>
      <c r="G590" s="232">
        <v>3825.1</v>
      </c>
    </row>
    <row r="591" spans="2:7" ht="15" thickBot="1">
      <c r="B591" s="224"/>
      <c r="C591" s="226"/>
      <c r="D591" s="225"/>
      <c r="E591" s="219"/>
      <c r="F591" s="258"/>
      <c r="G591" s="233"/>
    </row>
    <row r="592" spans="2:7" ht="15" thickBot="1">
      <c r="B592" s="227" t="s">
        <v>436</v>
      </c>
      <c r="C592" s="120" t="s">
        <v>592</v>
      </c>
      <c r="D592" s="268"/>
      <c r="E592" s="269"/>
      <c r="F592" s="258" t="s">
        <v>119</v>
      </c>
      <c r="G592" s="233">
        <v>3825.1</v>
      </c>
    </row>
    <row r="593" spans="2:11" s="66" customFormat="1" ht="14.25">
      <c r="B593" s="212" t="s">
        <v>132</v>
      </c>
      <c r="C593" s="228" t="s">
        <v>131</v>
      </c>
      <c r="D593" s="214"/>
      <c r="E593" s="215"/>
      <c r="F593" s="254" t="s">
        <v>109</v>
      </c>
      <c r="G593" s="243" t="s">
        <v>24</v>
      </c>
      <c r="H593" s="70"/>
      <c r="I593" s="70"/>
      <c r="J593" s="70"/>
      <c r="K593" s="70"/>
    </row>
    <row r="594" spans="2:11" s="66" customFormat="1" ht="14.25">
      <c r="B594" s="216" t="s">
        <v>3</v>
      </c>
      <c r="C594" s="217" t="s">
        <v>110</v>
      </c>
      <c r="D594" s="217" t="s">
        <v>111</v>
      </c>
      <c r="E594" s="218" t="s">
        <v>112</v>
      </c>
      <c r="F594" s="255" t="s">
        <v>2</v>
      </c>
      <c r="G594" s="244" t="s">
        <v>8</v>
      </c>
      <c r="H594" s="70"/>
      <c r="I594" s="70"/>
      <c r="J594" s="70"/>
      <c r="K594" s="70"/>
    </row>
    <row r="595" spans="2:11" s="66" customFormat="1" ht="14.25">
      <c r="B595" s="304" t="s">
        <v>113</v>
      </c>
      <c r="C595" s="305"/>
      <c r="D595" s="211"/>
      <c r="E595" s="219"/>
      <c r="F595" s="256"/>
      <c r="G595" s="245"/>
      <c r="H595" s="70"/>
      <c r="I595" s="70"/>
      <c r="J595" s="70"/>
      <c r="K595" s="70"/>
    </row>
    <row r="596" spans="1:9" ht="14.25">
      <c r="A596" s="66"/>
      <c r="B596" s="220" t="s">
        <v>593</v>
      </c>
      <c r="C596" s="221" t="s">
        <v>594</v>
      </c>
      <c r="D596" s="222" t="s">
        <v>25</v>
      </c>
      <c r="E596" s="206">
        <v>0.312</v>
      </c>
      <c r="F596" s="229">
        <v>23.98</v>
      </c>
      <c r="G596" s="231">
        <v>7.48</v>
      </c>
      <c r="H596" s="4"/>
      <c r="I596" s="75"/>
    </row>
    <row r="597" spans="1:9" ht="14.25">
      <c r="A597" s="66"/>
      <c r="B597" s="220" t="s">
        <v>332</v>
      </c>
      <c r="C597" s="221" t="s">
        <v>123</v>
      </c>
      <c r="D597" s="222" t="s">
        <v>25</v>
      </c>
      <c r="E597" s="206">
        <v>0.114</v>
      </c>
      <c r="F597" s="229">
        <v>15.57</v>
      </c>
      <c r="G597" s="231">
        <v>1.77</v>
      </c>
      <c r="H597" s="4"/>
      <c r="I597" s="75"/>
    </row>
    <row r="598" spans="2:11" s="66" customFormat="1" ht="14.25">
      <c r="B598" s="224"/>
      <c r="C598" s="225"/>
      <c r="D598" s="225"/>
      <c r="E598" s="208"/>
      <c r="F598" s="257" t="s">
        <v>114</v>
      </c>
      <c r="G598" s="232">
        <v>9.25</v>
      </c>
      <c r="H598" s="70"/>
      <c r="I598" s="70"/>
      <c r="J598" s="70"/>
      <c r="K598" s="70"/>
    </row>
    <row r="599" spans="2:11" s="66" customFormat="1" ht="14.25">
      <c r="B599" s="302" t="s">
        <v>26</v>
      </c>
      <c r="C599" s="303"/>
      <c r="D599" s="211"/>
      <c r="E599" s="209"/>
      <c r="F599" s="256"/>
      <c r="G599" s="245"/>
      <c r="H599" s="70"/>
      <c r="I599" s="70"/>
      <c r="J599" s="70"/>
      <c r="K599" s="70"/>
    </row>
    <row r="600" spans="1:9" ht="14.25">
      <c r="A600" s="66"/>
      <c r="B600" s="220" t="s">
        <v>595</v>
      </c>
      <c r="C600" s="221" t="s">
        <v>596</v>
      </c>
      <c r="D600" s="222" t="s">
        <v>5</v>
      </c>
      <c r="E600" s="206">
        <v>0.1</v>
      </c>
      <c r="F600" s="229">
        <v>0.41</v>
      </c>
      <c r="G600" s="231">
        <v>0.04</v>
      </c>
      <c r="H600" s="4"/>
      <c r="I600" s="75"/>
    </row>
    <row r="601" spans="1:9" ht="14.25">
      <c r="A601" s="66"/>
      <c r="B601" s="220" t="s">
        <v>597</v>
      </c>
      <c r="C601" s="221" t="s">
        <v>663</v>
      </c>
      <c r="D601" s="222" t="s">
        <v>598</v>
      </c>
      <c r="E601" s="206">
        <v>0.24</v>
      </c>
      <c r="F601" s="229">
        <v>9.5</v>
      </c>
      <c r="G601" s="231">
        <v>2.28</v>
      </c>
      <c r="H601" s="4"/>
      <c r="I601" s="75"/>
    </row>
    <row r="602" spans="2:11" s="66" customFormat="1" ht="14.25">
      <c r="B602" s="224"/>
      <c r="C602" s="225"/>
      <c r="D602" s="225"/>
      <c r="E602" s="260"/>
      <c r="F602" s="257" t="s">
        <v>118</v>
      </c>
      <c r="G602" s="232">
        <v>2.32</v>
      </c>
      <c r="H602" s="70"/>
      <c r="I602" s="70"/>
      <c r="J602" s="70"/>
      <c r="K602" s="70"/>
    </row>
    <row r="603" spans="2:11" s="66" customFormat="1" ht="15" thickBot="1">
      <c r="B603" s="224"/>
      <c r="C603" s="226"/>
      <c r="D603" s="225"/>
      <c r="E603" s="219"/>
      <c r="F603" s="258"/>
      <c r="G603" s="233"/>
      <c r="H603" s="70"/>
      <c r="I603" s="70"/>
      <c r="J603" s="70"/>
      <c r="K603" s="70"/>
    </row>
    <row r="604" spans="2:11" s="66" customFormat="1" ht="15" thickBot="1">
      <c r="B604" s="227" t="s">
        <v>436</v>
      </c>
      <c r="C604" s="120"/>
      <c r="D604" s="268"/>
      <c r="E604" s="269"/>
      <c r="F604" s="258" t="s">
        <v>119</v>
      </c>
      <c r="G604" s="233">
        <v>11.57</v>
      </c>
      <c r="H604" s="70"/>
      <c r="I604" s="70"/>
      <c r="J604" s="70"/>
      <c r="K604" s="70"/>
    </row>
    <row r="605" spans="2:11" s="66" customFormat="1" ht="24">
      <c r="B605" s="212" t="s">
        <v>134</v>
      </c>
      <c r="C605" s="213" t="s">
        <v>133</v>
      </c>
      <c r="D605" s="214"/>
      <c r="E605" s="215"/>
      <c r="F605" s="254" t="s">
        <v>109</v>
      </c>
      <c r="G605" s="243" t="s">
        <v>24</v>
      </c>
      <c r="H605" s="70"/>
      <c r="I605" s="70"/>
      <c r="J605" s="70"/>
      <c r="K605" s="70"/>
    </row>
    <row r="606" spans="2:11" s="66" customFormat="1" ht="14.25">
      <c r="B606" s="216" t="s">
        <v>3</v>
      </c>
      <c r="C606" s="217" t="s">
        <v>110</v>
      </c>
      <c r="D606" s="217" t="s">
        <v>111</v>
      </c>
      <c r="E606" s="218" t="s">
        <v>112</v>
      </c>
      <c r="F606" s="255" t="s">
        <v>2</v>
      </c>
      <c r="G606" s="244" t="s">
        <v>8</v>
      </c>
      <c r="H606" s="70"/>
      <c r="I606" s="70"/>
      <c r="J606" s="70"/>
      <c r="K606" s="70"/>
    </row>
    <row r="607" spans="2:11" s="66" customFormat="1" ht="14.25">
      <c r="B607" s="304" t="s">
        <v>113</v>
      </c>
      <c r="C607" s="305"/>
      <c r="D607" s="211"/>
      <c r="E607" s="219"/>
      <c r="F607" s="256"/>
      <c r="G607" s="245"/>
      <c r="H607" s="70"/>
      <c r="I607" s="70"/>
      <c r="J607" s="70"/>
      <c r="K607" s="70"/>
    </row>
    <row r="608" spans="1:9" ht="14.25">
      <c r="A608" s="66"/>
      <c r="B608" s="272">
        <v>88310</v>
      </c>
      <c r="C608" s="221" t="s">
        <v>594</v>
      </c>
      <c r="D608" s="222" t="s">
        <v>25</v>
      </c>
      <c r="E608" s="206">
        <v>0.187</v>
      </c>
      <c r="F608" s="229">
        <v>23.98</v>
      </c>
      <c r="G608" s="231">
        <v>4.48</v>
      </c>
      <c r="H608" s="4"/>
      <c r="I608" s="75"/>
    </row>
    <row r="609" spans="1:9" ht="14.25">
      <c r="A609" s="66"/>
      <c r="B609" s="272">
        <v>88316</v>
      </c>
      <c r="C609" s="221" t="s">
        <v>123</v>
      </c>
      <c r="D609" s="222" t="s">
        <v>25</v>
      </c>
      <c r="E609" s="206">
        <v>0.069</v>
      </c>
      <c r="F609" s="229">
        <v>15.57</v>
      </c>
      <c r="G609" s="231">
        <v>1.07</v>
      </c>
      <c r="H609" s="4"/>
      <c r="I609" s="75"/>
    </row>
    <row r="610" spans="2:11" s="66" customFormat="1" ht="14.25">
      <c r="B610" s="224"/>
      <c r="C610" s="225"/>
      <c r="D610" s="225"/>
      <c r="E610" s="208"/>
      <c r="F610" s="257" t="s">
        <v>114</v>
      </c>
      <c r="G610" s="232">
        <v>5.55</v>
      </c>
      <c r="H610" s="70"/>
      <c r="I610" s="70"/>
      <c r="J610" s="70"/>
      <c r="K610" s="70"/>
    </row>
    <row r="611" spans="2:11" s="66" customFormat="1" ht="14.25">
      <c r="B611" s="302" t="s">
        <v>26</v>
      </c>
      <c r="C611" s="303"/>
      <c r="D611" s="211"/>
      <c r="E611" s="209"/>
      <c r="F611" s="256"/>
      <c r="G611" s="245"/>
      <c r="H611" s="70"/>
      <c r="I611" s="70"/>
      <c r="J611" s="70"/>
      <c r="K611" s="70"/>
    </row>
    <row r="612" spans="1:9" ht="14.25">
      <c r="A612" s="66"/>
      <c r="B612" s="272">
        <v>7356</v>
      </c>
      <c r="C612" s="221" t="s">
        <v>600</v>
      </c>
      <c r="D612" s="222" t="s">
        <v>601</v>
      </c>
      <c r="E612" s="206">
        <v>0.33</v>
      </c>
      <c r="F612" s="229">
        <v>24.03</v>
      </c>
      <c r="G612" s="231">
        <v>7.93</v>
      </c>
      <c r="H612" s="4"/>
      <c r="I612" s="75"/>
    </row>
    <row r="613" spans="2:11" s="66" customFormat="1" ht="14.25">
      <c r="B613" s="224"/>
      <c r="C613" s="225"/>
      <c r="D613" s="225"/>
      <c r="E613" s="260"/>
      <c r="F613" s="257" t="s">
        <v>118</v>
      </c>
      <c r="G613" s="232">
        <v>7.93</v>
      </c>
      <c r="H613" s="70"/>
      <c r="I613" s="70"/>
      <c r="J613" s="70"/>
      <c r="K613" s="70"/>
    </row>
    <row r="614" spans="2:11" s="66" customFormat="1" ht="15" thickBot="1">
      <c r="B614" s="224"/>
      <c r="C614" s="226"/>
      <c r="D614" s="225"/>
      <c r="E614" s="219"/>
      <c r="F614" s="258"/>
      <c r="G614" s="233"/>
      <c r="H614" s="70"/>
      <c r="I614" s="70"/>
      <c r="J614" s="70"/>
      <c r="K614" s="70"/>
    </row>
    <row r="615" spans="2:11" s="66" customFormat="1" ht="15" thickBot="1">
      <c r="B615" s="227" t="s">
        <v>436</v>
      </c>
      <c r="C615" s="120"/>
      <c r="D615" s="268"/>
      <c r="E615" s="269"/>
      <c r="F615" s="258" t="s">
        <v>119</v>
      </c>
      <c r="G615" s="233">
        <v>13.48</v>
      </c>
      <c r="H615" s="70"/>
      <c r="I615" s="70"/>
      <c r="J615" s="70"/>
      <c r="K615" s="70"/>
    </row>
    <row r="616" spans="2:11" s="66" customFormat="1" ht="14.25">
      <c r="B616" s="212" t="s">
        <v>603</v>
      </c>
      <c r="C616" s="213" t="s">
        <v>604</v>
      </c>
      <c r="D616" s="214"/>
      <c r="E616" s="215"/>
      <c r="F616" s="254" t="s">
        <v>109</v>
      </c>
      <c r="G616" s="243" t="s">
        <v>24</v>
      </c>
      <c r="H616" s="70"/>
      <c r="I616" s="70"/>
      <c r="J616" s="70"/>
      <c r="K616" s="70"/>
    </row>
    <row r="617" spans="2:11" s="66" customFormat="1" ht="14.25">
      <c r="B617" s="216" t="s">
        <v>3</v>
      </c>
      <c r="C617" s="217" t="s">
        <v>110</v>
      </c>
      <c r="D617" s="217" t="s">
        <v>111</v>
      </c>
      <c r="E617" s="218" t="s">
        <v>112</v>
      </c>
      <c r="F617" s="255" t="s">
        <v>2</v>
      </c>
      <c r="G617" s="244" t="s">
        <v>8</v>
      </c>
      <c r="H617" s="70"/>
      <c r="I617" s="70"/>
      <c r="J617" s="70"/>
      <c r="K617" s="70"/>
    </row>
    <row r="618" spans="2:11" s="66" customFormat="1" ht="14.25">
      <c r="B618" s="304" t="s">
        <v>113</v>
      </c>
      <c r="C618" s="305"/>
      <c r="D618" s="211"/>
      <c r="E618" s="219"/>
      <c r="F618" s="256"/>
      <c r="G618" s="245"/>
      <c r="H618" s="70"/>
      <c r="I618" s="70"/>
      <c r="J618" s="70"/>
      <c r="K618" s="70"/>
    </row>
    <row r="619" spans="1:9" ht="14.25">
      <c r="A619" s="66"/>
      <c r="B619" s="272">
        <v>88310</v>
      </c>
      <c r="C619" s="221" t="s">
        <v>594</v>
      </c>
      <c r="D619" s="222" t="s">
        <v>25</v>
      </c>
      <c r="E619" s="206">
        <v>0.685</v>
      </c>
      <c r="F619" s="229">
        <v>23.98</v>
      </c>
      <c r="G619" s="231">
        <v>16.43</v>
      </c>
      <c r="H619" s="4"/>
      <c r="I619" s="75"/>
    </row>
    <row r="620" spans="1:9" ht="14.25">
      <c r="A620" s="66"/>
      <c r="B620" s="272">
        <v>88316</v>
      </c>
      <c r="C620" s="221" t="s">
        <v>123</v>
      </c>
      <c r="D620" s="222" t="s">
        <v>25</v>
      </c>
      <c r="E620" s="206">
        <v>0.685</v>
      </c>
      <c r="F620" s="229">
        <v>15.57</v>
      </c>
      <c r="G620" s="231">
        <v>10.67</v>
      </c>
      <c r="H620" s="4"/>
      <c r="I620" s="75"/>
    </row>
    <row r="621" spans="2:11" s="66" customFormat="1" ht="14.25">
      <c r="B621" s="224"/>
      <c r="C621" s="225"/>
      <c r="D621" s="225"/>
      <c r="E621" s="208"/>
      <c r="F621" s="257" t="s">
        <v>114</v>
      </c>
      <c r="G621" s="232">
        <v>27.1</v>
      </c>
      <c r="H621" s="70"/>
      <c r="I621" s="70"/>
      <c r="J621" s="70"/>
      <c r="K621" s="70"/>
    </row>
    <row r="622" spans="2:11" s="66" customFormat="1" ht="14.25">
      <c r="B622" s="302" t="s">
        <v>26</v>
      </c>
      <c r="C622" s="303"/>
      <c r="D622" s="211"/>
      <c r="E622" s="209"/>
      <c r="F622" s="256"/>
      <c r="G622" s="245"/>
      <c r="H622" s="70"/>
      <c r="I622" s="70"/>
      <c r="J622" s="70"/>
      <c r="K622" s="70"/>
    </row>
    <row r="623" spans="1:9" ht="14.25">
      <c r="A623" s="66"/>
      <c r="B623" s="272" t="s">
        <v>605</v>
      </c>
      <c r="C623" s="221" t="s">
        <v>602</v>
      </c>
      <c r="D623" s="222" t="s">
        <v>117</v>
      </c>
      <c r="E623" s="206">
        <v>0.5556</v>
      </c>
      <c r="F623" s="229">
        <v>42.83</v>
      </c>
      <c r="G623" s="231">
        <v>23.8</v>
      </c>
      <c r="H623" s="4"/>
      <c r="I623" s="75"/>
    </row>
    <row r="624" spans="2:11" s="66" customFormat="1" ht="14.25">
      <c r="B624" s="224"/>
      <c r="C624" s="225"/>
      <c r="D624" s="225"/>
      <c r="E624" s="260"/>
      <c r="F624" s="257" t="s">
        <v>118</v>
      </c>
      <c r="G624" s="232">
        <v>23.8</v>
      </c>
      <c r="H624" s="70"/>
      <c r="I624" s="70"/>
      <c r="J624" s="70"/>
      <c r="K624" s="70"/>
    </row>
    <row r="625" spans="2:11" s="66" customFormat="1" ht="15" thickBot="1">
      <c r="B625" s="224"/>
      <c r="C625" s="226"/>
      <c r="D625" s="225"/>
      <c r="E625" s="219"/>
      <c r="F625" s="258"/>
      <c r="G625" s="233"/>
      <c r="H625" s="70"/>
      <c r="I625" s="70"/>
      <c r="J625" s="70"/>
      <c r="K625" s="70"/>
    </row>
    <row r="626" spans="2:11" s="66" customFormat="1" ht="24.75" thickBot="1">
      <c r="B626" s="227" t="s">
        <v>436</v>
      </c>
      <c r="C626" s="120" t="s">
        <v>614</v>
      </c>
      <c r="D626" s="268"/>
      <c r="E626" s="269"/>
      <c r="F626" s="258" t="s">
        <v>119</v>
      </c>
      <c r="G626" s="233">
        <v>50.9</v>
      </c>
      <c r="H626" s="70"/>
      <c r="I626" s="70"/>
      <c r="J626" s="70"/>
      <c r="K626" s="70"/>
    </row>
    <row r="627" spans="2:11" s="66" customFormat="1" ht="14.25">
      <c r="B627" s="212" t="s">
        <v>606</v>
      </c>
      <c r="C627" s="213" t="s">
        <v>14</v>
      </c>
      <c r="D627" s="214"/>
      <c r="E627" s="215"/>
      <c r="F627" s="254" t="s">
        <v>109</v>
      </c>
      <c r="G627" s="243" t="s">
        <v>24</v>
      </c>
      <c r="H627" s="70"/>
      <c r="I627" s="70"/>
      <c r="J627" s="70"/>
      <c r="K627" s="70"/>
    </row>
    <row r="628" spans="2:11" s="66" customFormat="1" ht="14.25">
      <c r="B628" s="216" t="s">
        <v>3</v>
      </c>
      <c r="C628" s="217" t="s">
        <v>110</v>
      </c>
      <c r="D628" s="217" t="s">
        <v>111</v>
      </c>
      <c r="E628" s="218" t="s">
        <v>112</v>
      </c>
      <c r="F628" s="255" t="s">
        <v>2</v>
      </c>
      <c r="G628" s="244" t="s">
        <v>8</v>
      </c>
      <c r="H628" s="70"/>
      <c r="I628" s="70"/>
      <c r="J628" s="70"/>
      <c r="K628" s="70"/>
    </row>
    <row r="629" spans="2:11" s="66" customFormat="1" ht="14.25">
      <c r="B629" s="304" t="s">
        <v>113</v>
      </c>
      <c r="C629" s="305"/>
      <c r="D629" s="211"/>
      <c r="E629" s="219"/>
      <c r="F629" s="256"/>
      <c r="G629" s="245"/>
      <c r="H629" s="70"/>
      <c r="I629" s="70"/>
      <c r="J629" s="70"/>
      <c r="K629" s="70"/>
    </row>
    <row r="630" spans="1:9" ht="14.25">
      <c r="A630" s="66"/>
      <c r="B630" s="272">
        <v>88312</v>
      </c>
      <c r="C630" s="221" t="s">
        <v>608</v>
      </c>
      <c r="D630" s="222" t="s">
        <v>25</v>
      </c>
      <c r="E630" s="206">
        <v>0.3809</v>
      </c>
      <c r="F630" s="229">
        <v>25.34</v>
      </c>
      <c r="G630" s="231">
        <v>9.65</v>
      </c>
      <c r="H630" s="4"/>
      <c r="I630" s="75"/>
    </row>
    <row r="631" spans="1:9" ht="14.25">
      <c r="A631" s="66"/>
      <c r="B631" s="272">
        <v>88316</v>
      </c>
      <c r="C631" s="221" t="s">
        <v>123</v>
      </c>
      <c r="D631" s="222" t="s">
        <v>25</v>
      </c>
      <c r="E631" s="206">
        <v>0.3809</v>
      </c>
      <c r="F631" s="229">
        <v>15.57</v>
      </c>
      <c r="G631" s="231">
        <v>5.93</v>
      </c>
      <c r="H631" s="4"/>
      <c r="I631" s="75"/>
    </row>
    <row r="632" spans="2:11" s="66" customFormat="1" ht="14.25">
      <c r="B632" s="224"/>
      <c r="C632" s="225"/>
      <c r="D632" s="225"/>
      <c r="E632" s="208"/>
      <c r="F632" s="257" t="s">
        <v>114</v>
      </c>
      <c r="G632" s="232">
        <v>15.58</v>
      </c>
      <c r="H632" s="70"/>
      <c r="I632" s="70"/>
      <c r="J632" s="70"/>
      <c r="K632" s="70"/>
    </row>
    <row r="633" spans="2:11" s="66" customFormat="1" ht="14.25">
      <c r="B633" s="302" t="s">
        <v>26</v>
      </c>
      <c r="C633" s="303"/>
      <c r="D633" s="211"/>
      <c r="E633" s="209"/>
      <c r="F633" s="256"/>
      <c r="G633" s="245"/>
      <c r="H633" s="70"/>
      <c r="I633" s="70"/>
      <c r="J633" s="70"/>
      <c r="K633" s="70"/>
    </row>
    <row r="634" spans="1:9" ht="14.25">
      <c r="A634" s="66"/>
      <c r="B634" s="272" t="s">
        <v>611</v>
      </c>
      <c r="C634" s="221" t="s">
        <v>607</v>
      </c>
      <c r="D634" s="222" t="s">
        <v>601</v>
      </c>
      <c r="E634" s="206">
        <v>0.2268</v>
      </c>
      <c r="F634" s="229">
        <v>92.02</v>
      </c>
      <c r="G634" s="231">
        <v>20.87</v>
      </c>
      <c r="H634" s="4"/>
      <c r="I634" s="75"/>
    </row>
    <row r="635" spans="2:11" s="66" customFormat="1" ht="14.25">
      <c r="B635" s="224"/>
      <c r="C635" s="225"/>
      <c r="D635" s="225"/>
      <c r="E635" s="260"/>
      <c r="F635" s="257" t="s">
        <v>118</v>
      </c>
      <c r="G635" s="232">
        <v>20.87</v>
      </c>
      <c r="H635" s="70"/>
      <c r="I635" s="70"/>
      <c r="J635" s="70"/>
      <c r="K635" s="70"/>
    </row>
    <row r="636" spans="2:11" s="66" customFormat="1" ht="15" thickBot="1">
      <c r="B636" s="224"/>
      <c r="C636" s="226"/>
      <c r="D636" s="225"/>
      <c r="E636" s="219"/>
      <c r="F636" s="258"/>
      <c r="G636" s="233"/>
      <c r="H636" s="70"/>
      <c r="I636" s="70"/>
      <c r="J636" s="70"/>
      <c r="K636" s="70"/>
    </row>
    <row r="637" spans="2:11" s="66" customFormat="1" ht="15" thickBot="1">
      <c r="B637" s="227" t="s">
        <v>436</v>
      </c>
      <c r="C637" s="120" t="s">
        <v>621</v>
      </c>
      <c r="D637" s="268"/>
      <c r="E637" s="269"/>
      <c r="F637" s="258" t="s">
        <v>119</v>
      </c>
      <c r="G637" s="233">
        <v>36.45</v>
      </c>
      <c r="H637" s="70"/>
      <c r="I637" s="70"/>
      <c r="J637" s="70"/>
      <c r="K637" s="70"/>
    </row>
    <row r="638" spans="2:11" s="66" customFormat="1" ht="14.25">
      <c r="B638" s="212" t="s">
        <v>612</v>
      </c>
      <c r="C638" s="213" t="s">
        <v>13</v>
      </c>
      <c r="D638" s="214"/>
      <c r="E638" s="215"/>
      <c r="F638" s="254" t="s">
        <v>109</v>
      </c>
      <c r="G638" s="243" t="s">
        <v>24</v>
      </c>
      <c r="H638" s="70"/>
      <c r="I638" s="70"/>
      <c r="J638" s="70"/>
      <c r="K638" s="70"/>
    </row>
    <row r="639" spans="2:11" s="66" customFormat="1" ht="14.25">
      <c r="B639" s="216" t="s">
        <v>3</v>
      </c>
      <c r="C639" s="217" t="s">
        <v>110</v>
      </c>
      <c r="D639" s="217" t="s">
        <v>111</v>
      </c>
      <c r="E639" s="218" t="s">
        <v>112</v>
      </c>
      <c r="F639" s="255" t="s">
        <v>2</v>
      </c>
      <c r="G639" s="244" t="s">
        <v>8</v>
      </c>
      <c r="H639" s="70"/>
      <c r="I639" s="70"/>
      <c r="J639" s="70"/>
      <c r="K639" s="70"/>
    </row>
    <row r="640" spans="2:11" s="66" customFormat="1" ht="14.25">
      <c r="B640" s="304" t="s">
        <v>113</v>
      </c>
      <c r="C640" s="305"/>
      <c r="D640" s="211"/>
      <c r="E640" s="219"/>
      <c r="F640" s="256"/>
      <c r="G640" s="245"/>
      <c r="H640" s="70"/>
      <c r="I640" s="70"/>
      <c r="J640" s="70"/>
      <c r="K640" s="70"/>
    </row>
    <row r="641" spans="1:9" ht="14.25">
      <c r="A641" s="66"/>
      <c r="B641" s="272">
        <v>88316</v>
      </c>
      <c r="C641" s="221" t="s">
        <v>123</v>
      </c>
      <c r="D641" s="222" t="s">
        <v>25</v>
      </c>
      <c r="E641" s="206">
        <v>0.4</v>
      </c>
      <c r="F641" s="229">
        <v>15.57</v>
      </c>
      <c r="G641" s="231">
        <v>6.23</v>
      </c>
      <c r="H641" s="4"/>
      <c r="I641" s="75"/>
    </row>
    <row r="642" spans="2:11" s="66" customFormat="1" ht="14.25">
      <c r="B642" s="224"/>
      <c r="C642" s="225"/>
      <c r="D642" s="225"/>
      <c r="E642" s="208"/>
      <c r="F642" s="257" t="s">
        <v>114</v>
      </c>
      <c r="G642" s="232">
        <v>6.23</v>
      </c>
      <c r="H642" s="70"/>
      <c r="I642" s="70"/>
      <c r="J642" s="70"/>
      <c r="K642" s="70"/>
    </row>
    <row r="643" spans="2:11" s="66" customFormat="1" ht="15" thickBot="1">
      <c r="B643" s="224"/>
      <c r="C643" s="226"/>
      <c r="D643" s="225"/>
      <c r="E643" s="219"/>
      <c r="F643" s="258"/>
      <c r="G643" s="233"/>
      <c r="H643" s="70"/>
      <c r="I643" s="70"/>
      <c r="J643" s="70"/>
      <c r="K643" s="70"/>
    </row>
    <row r="644" spans="2:11" s="66" customFormat="1" ht="24.75" thickBot="1">
      <c r="B644" s="227" t="s">
        <v>436</v>
      </c>
      <c r="C644" s="120" t="s">
        <v>613</v>
      </c>
      <c r="D644" s="268"/>
      <c r="E644" s="269"/>
      <c r="F644" s="258" t="s">
        <v>119</v>
      </c>
      <c r="G644" s="233">
        <v>6.23</v>
      </c>
      <c r="H644" s="70"/>
      <c r="I644" s="70"/>
      <c r="J644" s="70"/>
      <c r="K644" s="70"/>
    </row>
    <row r="645" spans="2:11" s="66" customFormat="1" ht="24">
      <c r="B645" s="212" t="s">
        <v>135</v>
      </c>
      <c r="C645" s="213" t="s">
        <v>136</v>
      </c>
      <c r="D645" s="214"/>
      <c r="E645" s="215"/>
      <c r="F645" s="254" t="s">
        <v>109</v>
      </c>
      <c r="G645" s="243" t="s">
        <v>24</v>
      </c>
      <c r="H645" s="70"/>
      <c r="I645" s="70"/>
      <c r="J645" s="70"/>
      <c r="K645" s="70"/>
    </row>
    <row r="646" spans="2:11" s="66" customFormat="1" ht="14.25">
      <c r="B646" s="216" t="s">
        <v>3</v>
      </c>
      <c r="C646" s="217" t="s">
        <v>110</v>
      </c>
      <c r="D646" s="217" t="s">
        <v>111</v>
      </c>
      <c r="E646" s="218" t="s">
        <v>112</v>
      </c>
      <c r="F646" s="255" t="s">
        <v>2</v>
      </c>
      <c r="G646" s="244" t="s">
        <v>8</v>
      </c>
      <c r="H646" s="70"/>
      <c r="I646" s="70"/>
      <c r="J646" s="70"/>
      <c r="K646" s="70"/>
    </row>
    <row r="647" spans="2:11" s="66" customFormat="1" ht="14.25">
      <c r="B647" s="304" t="s">
        <v>113</v>
      </c>
      <c r="C647" s="305"/>
      <c r="D647" s="211"/>
      <c r="E647" s="219"/>
      <c r="F647" s="256"/>
      <c r="G647" s="245"/>
      <c r="H647" s="70"/>
      <c r="I647" s="70"/>
      <c r="J647" s="70"/>
      <c r="K647" s="70"/>
    </row>
    <row r="648" spans="1:9" ht="14.25">
      <c r="A648" s="66"/>
      <c r="B648" s="272">
        <v>88310</v>
      </c>
      <c r="C648" s="221" t="s">
        <v>594</v>
      </c>
      <c r="D648" s="222" t="s">
        <v>25</v>
      </c>
      <c r="E648" s="206">
        <v>0.244</v>
      </c>
      <c r="F648" s="229">
        <v>23.98</v>
      </c>
      <c r="G648" s="231">
        <v>5.85</v>
      </c>
      <c r="H648" s="4"/>
      <c r="I648" s="75"/>
    </row>
    <row r="649" spans="1:9" ht="14.25">
      <c r="A649" s="66"/>
      <c r="B649" s="272">
        <v>88316</v>
      </c>
      <c r="C649" s="221" t="s">
        <v>123</v>
      </c>
      <c r="D649" s="222" t="s">
        <v>25</v>
      </c>
      <c r="E649" s="206">
        <v>0.089</v>
      </c>
      <c r="F649" s="229">
        <v>15.57</v>
      </c>
      <c r="G649" s="231">
        <v>1.39</v>
      </c>
      <c r="H649" s="4"/>
      <c r="I649" s="75"/>
    </row>
    <row r="650" spans="2:11" s="66" customFormat="1" ht="14.25">
      <c r="B650" s="224"/>
      <c r="C650" s="225"/>
      <c r="D650" s="225"/>
      <c r="E650" s="208"/>
      <c r="F650" s="257" t="s">
        <v>114</v>
      </c>
      <c r="G650" s="232">
        <v>7.24</v>
      </c>
      <c r="H650" s="70"/>
      <c r="I650" s="70"/>
      <c r="J650" s="70"/>
      <c r="K650" s="70"/>
    </row>
    <row r="651" spans="2:11" s="66" customFormat="1" ht="14.25">
      <c r="B651" s="302" t="s">
        <v>26</v>
      </c>
      <c r="C651" s="303"/>
      <c r="D651" s="211"/>
      <c r="E651" s="209"/>
      <c r="F651" s="256"/>
      <c r="G651" s="245"/>
      <c r="H651" s="70"/>
      <c r="I651" s="70"/>
      <c r="J651" s="70"/>
      <c r="K651" s="70"/>
    </row>
    <row r="652" spans="1:9" ht="14.25">
      <c r="A652" s="66"/>
      <c r="B652" s="272" t="s">
        <v>599</v>
      </c>
      <c r="C652" s="221" t="s">
        <v>600</v>
      </c>
      <c r="D652" s="222" t="s">
        <v>601</v>
      </c>
      <c r="E652" s="206">
        <v>0.33</v>
      </c>
      <c r="F652" s="229">
        <v>24.03</v>
      </c>
      <c r="G652" s="231">
        <v>7.93</v>
      </c>
      <c r="H652" s="4"/>
      <c r="I652" s="75"/>
    </row>
    <row r="653" spans="2:11" s="66" customFormat="1" ht="14.25">
      <c r="B653" s="224"/>
      <c r="C653" s="225"/>
      <c r="D653" s="225"/>
      <c r="E653" s="260"/>
      <c r="F653" s="257" t="s">
        <v>118</v>
      </c>
      <c r="G653" s="232">
        <v>7.93</v>
      </c>
      <c r="H653" s="70"/>
      <c r="I653" s="70"/>
      <c r="J653" s="70"/>
      <c r="K653" s="70"/>
    </row>
    <row r="654" spans="2:11" s="66" customFormat="1" ht="15" thickBot="1">
      <c r="B654" s="224"/>
      <c r="C654" s="226"/>
      <c r="D654" s="225"/>
      <c r="E654" s="219"/>
      <c r="F654" s="258"/>
      <c r="G654" s="233"/>
      <c r="H654" s="70"/>
      <c r="I654" s="70"/>
      <c r="J654" s="70"/>
      <c r="K654" s="70"/>
    </row>
    <row r="655" spans="2:11" s="66" customFormat="1" ht="15" thickBot="1">
      <c r="B655" s="227" t="s">
        <v>436</v>
      </c>
      <c r="C655" s="120"/>
      <c r="D655" s="268"/>
      <c r="E655" s="269"/>
      <c r="F655" s="258" t="s">
        <v>119</v>
      </c>
      <c r="G655" s="233">
        <v>15.17</v>
      </c>
      <c r="H655" s="70"/>
      <c r="I655" s="70"/>
      <c r="J655" s="70"/>
      <c r="K655" s="70"/>
    </row>
    <row r="656" spans="2:11" s="66" customFormat="1" ht="14.25">
      <c r="B656" s="212" t="s">
        <v>615</v>
      </c>
      <c r="C656" s="213" t="s">
        <v>616</v>
      </c>
      <c r="D656" s="214"/>
      <c r="E656" s="215"/>
      <c r="F656" s="254" t="s">
        <v>109</v>
      </c>
      <c r="G656" s="243" t="s">
        <v>24</v>
      </c>
      <c r="H656" s="70"/>
      <c r="I656" s="70"/>
      <c r="J656" s="70"/>
      <c r="K656" s="70"/>
    </row>
    <row r="657" spans="2:11" s="66" customFormat="1" ht="14.25">
      <c r="B657" s="216" t="s">
        <v>3</v>
      </c>
      <c r="C657" s="217" t="s">
        <v>110</v>
      </c>
      <c r="D657" s="217" t="s">
        <v>111</v>
      </c>
      <c r="E657" s="218" t="s">
        <v>112</v>
      </c>
      <c r="F657" s="255" t="s">
        <v>2</v>
      </c>
      <c r="G657" s="244" t="s">
        <v>8</v>
      </c>
      <c r="H657" s="70"/>
      <c r="I657" s="70"/>
      <c r="J657" s="70"/>
      <c r="K657" s="70"/>
    </row>
    <row r="658" spans="2:11" s="66" customFormat="1" ht="14.25">
      <c r="B658" s="304" t="s">
        <v>113</v>
      </c>
      <c r="C658" s="305"/>
      <c r="D658" s="211"/>
      <c r="E658" s="219"/>
      <c r="F658" s="256"/>
      <c r="G658" s="245"/>
      <c r="H658" s="70"/>
      <c r="I658" s="70"/>
      <c r="J658" s="70"/>
      <c r="K658" s="70"/>
    </row>
    <row r="659" spans="1:9" ht="14.25">
      <c r="A659" s="66"/>
      <c r="B659" s="272">
        <v>88310</v>
      </c>
      <c r="C659" s="221" t="s">
        <v>594</v>
      </c>
      <c r="D659" s="222" t="s">
        <v>25</v>
      </c>
      <c r="E659" s="206">
        <v>0.4822</v>
      </c>
      <c r="F659" s="229">
        <v>23.98</v>
      </c>
      <c r="G659" s="231">
        <v>11.56</v>
      </c>
      <c r="H659" s="4"/>
      <c r="I659" s="75"/>
    </row>
    <row r="660" spans="1:9" ht="14.25">
      <c r="A660" s="66"/>
      <c r="B660" s="272">
        <v>88316</v>
      </c>
      <c r="C660" s="221" t="s">
        <v>123</v>
      </c>
      <c r="D660" s="222" t="s">
        <v>25</v>
      </c>
      <c r="E660" s="206">
        <v>0.2735</v>
      </c>
      <c r="F660" s="229">
        <v>15.57</v>
      </c>
      <c r="G660" s="231">
        <v>4.26</v>
      </c>
      <c r="H660" s="4"/>
      <c r="I660" s="75"/>
    </row>
    <row r="661" spans="2:11" s="66" customFormat="1" ht="14.25">
      <c r="B661" s="224"/>
      <c r="C661" s="225"/>
      <c r="D661" s="225"/>
      <c r="E661" s="208"/>
      <c r="F661" s="257" t="s">
        <v>114</v>
      </c>
      <c r="G661" s="232">
        <v>15.82</v>
      </c>
      <c r="H661" s="70"/>
      <c r="I661" s="70"/>
      <c r="J661" s="70"/>
      <c r="K661" s="70"/>
    </row>
    <row r="662" spans="2:11" s="66" customFormat="1" ht="14.25">
      <c r="B662" s="302" t="s">
        <v>26</v>
      </c>
      <c r="C662" s="303"/>
      <c r="D662" s="211"/>
      <c r="E662" s="209"/>
      <c r="F662" s="256"/>
      <c r="G662" s="245"/>
      <c r="H662" s="70"/>
      <c r="I662" s="70"/>
      <c r="J662" s="70"/>
      <c r="K662" s="70"/>
    </row>
    <row r="663" spans="1:9" ht="14.25">
      <c r="A663" s="66"/>
      <c r="B663" s="272">
        <v>3768</v>
      </c>
      <c r="C663" s="221" t="s">
        <v>617</v>
      </c>
      <c r="D663" s="222" t="s">
        <v>111</v>
      </c>
      <c r="E663" s="206">
        <v>0.18</v>
      </c>
      <c r="F663" s="229">
        <v>1.74</v>
      </c>
      <c r="G663" s="231">
        <v>0.31</v>
      </c>
      <c r="H663" s="4"/>
      <c r="I663" s="75"/>
    </row>
    <row r="664" spans="1:9" ht="14.25">
      <c r="A664" s="66"/>
      <c r="B664" s="272">
        <v>7288</v>
      </c>
      <c r="C664" s="221" t="s">
        <v>618</v>
      </c>
      <c r="D664" s="222" t="s">
        <v>601</v>
      </c>
      <c r="E664" s="206">
        <v>0.1097</v>
      </c>
      <c r="F664" s="229">
        <v>25.06</v>
      </c>
      <c r="G664" s="231">
        <v>2.75</v>
      </c>
      <c r="H664" s="4"/>
      <c r="I664" s="75"/>
    </row>
    <row r="665" spans="1:9" ht="14.25">
      <c r="A665" s="66"/>
      <c r="B665" s="272">
        <v>5318</v>
      </c>
      <c r="C665" s="221" t="s">
        <v>619</v>
      </c>
      <c r="D665" s="222" t="s">
        <v>601</v>
      </c>
      <c r="E665" s="206">
        <v>0.0329</v>
      </c>
      <c r="F665" s="229">
        <v>14.6</v>
      </c>
      <c r="G665" s="231">
        <v>0.48</v>
      </c>
      <c r="H665" s="4"/>
      <c r="I665" s="75"/>
    </row>
    <row r="666" spans="2:11" s="66" customFormat="1" ht="14.25">
      <c r="B666" s="224"/>
      <c r="C666" s="225"/>
      <c r="D666" s="225"/>
      <c r="E666" s="260"/>
      <c r="F666" s="257" t="s">
        <v>118</v>
      </c>
      <c r="G666" s="232">
        <v>3.54</v>
      </c>
      <c r="H666" s="70"/>
      <c r="I666" s="70"/>
      <c r="J666" s="70"/>
      <c r="K666" s="70"/>
    </row>
    <row r="667" spans="2:11" s="66" customFormat="1" ht="15" thickBot="1">
      <c r="B667" s="224"/>
      <c r="C667" s="226"/>
      <c r="D667" s="225"/>
      <c r="E667" s="219"/>
      <c r="F667" s="258"/>
      <c r="G667" s="233"/>
      <c r="H667" s="70"/>
      <c r="I667" s="70"/>
      <c r="J667" s="70"/>
      <c r="K667" s="70"/>
    </row>
    <row r="668" spans="2:11" s="66" customFormat="1" ht="24.75" thickBot="1">
      <c r="B668" s="227" t="s">
        <v>436</v>
      </c>
      <c r="C668" s="120" t="s">
        <v>620</v>
      </c>
      <c r="D668" s="268"/>
      <c r="E668" s="269"/>
      <c r="F668" s="258" t="s">
        <v>119</v>
      </c>
      <c r="G668" s="233">
        <v>19.36</v>
      </c>
      <c r="H668" s="70"/>
      <c r="I668" s="70"/>
      <c r="J668" s="70"/>
      <c r="K668" s="70"/>
    </row>
    <row r="669" spans="2:11" s="66" customFormat="1" ht="14.25">
      <c r="B669" s="212" t="s">
        <v>644</v>
      </c>
      <c r="C669" s="228" t="s">
        <v>408</v>
      </c>
      <c r="D669" s="214"/>
      <c r="E669" s="215"/>
      <c r="F669" s="254" t="s">
        <v>109</v>
      </c>
      <c r="G669" s="243" t="s">
        <v>24</v>
      </c>
      <c r="H669" s="70"/>
      <c r="I669" s="70"/>
      <c r="J669" s="70"/>
      <c r="K669" s="70"/>
    </row>
    <row r="670" spans="2:11" s="66" customFormat="1" ht="14.25">
      <c r="B670" s="216" t="s">
        <v>3</v>
      </c>
      <c r="C670" s="217" t="s">
        <v>110</v>
      </c>
      <c r="D670" s="217" t="s">
        <v>111</v>
      </c>
      <c r="E670" s="218" t="s">
        <v>112</v>
      </c>
      <c r="F670" s="255" t="s">
        <v>2</v>
      </c>
      <c r="G670" s="244" t="s">
        <v>8</v>
      </c>
      <c r="H670" s="70"/>
      <c r="I670" s="70"/>
      <c r="J670" s="70"/>
      <c r="K670" s="70"/>
    </row>
    <row r="671" spans="2:11" s="66" customFormat="1" ht="14.25">
      <c r="B671" s="304" t="s">
        <v>113</v>
      </c>
      <c r="C671" s="305"/>
      <c r="D671" s="211"/>
      <c r="E671" s="219"/>
      <c r="F671" s="256"/>
      <c r="G671" s="245"/>
      <c r="H671" s="70"/>
      <c r="I671" s="70"/>
      <c r="J671" s="70"/>
      <c r="K671" s="70"/>
    </row>
    <row r="672" spans="1:9" ht="14.25">
      <c r="A672" s="66"/>
      <c r="B672" s="220" t="s">
        <v>188</v>
      </c>
      <c r="C672" s="221" t="s">
        <v>189</v>
      </c>
      <c r="D672" s="222" t="s">
        <v>25</v>
      </c>
      <c r="E672" s="223">
        <v>6.403</v>
      </c>
      <c r="F672" s="229">
        <v>22.49</v>
      </c>
      <c r="G672" s="231">
        <v>144</v>
      </c>
      <c r="H672" s="4"/>
      <c r="I672" s="75"/>
    </row>
    <row r="673" spans="1:9" ht="14.25">
      <c r="A673" s="66"/>
      <c r="B673" s="220">
        <v>88316</v>
      </c>
      <c r="C673" s="221" t="s">
        <v>123</v>
      </c>
      <c r="D673" s="222" t="s">
        <v>25</v>
      </c>
      <c r="E673" s="223">
        <v>3.2703</v>
      </c>
      <c r="F673" s="229">
        <v>15.57</v>
      </c>
      <c r="G673" s="231">
        <v>50.92</v>
      </c>
      <c r="H673" s="4"/>
      <c r="I673" s="75"/>
    </row>
    <row r="674" spans="2:11" s="66" customFormat="1" ht="14.25">
      <c r="B674" s="224"/>
      <c r="C674" s="225"/>
      <c r="D674" s="225"/>
      <c r="E674" s="208"/>
      <c r="F674" s="257" t="s">
        <v>114</v>
      </c>
      <c r="G674" s="232">
        <v>194.92</v>
      </c>
      <c r="H674" s="70"/>
      <c r="I674" s="70"/>
      <c r="J674" s="70"/>
      <c r="K674" s="70"/>
    </row>
    <row r="675" spans="2:11" s="66" customFormat="1" ht="14.25">
      <c r="B675" s="302" t="s">
        <v>26</v>
      </c>
      <c r="C675" s="303"/>
      <c r="D675" s="211"/>
      <c r="E675" s="209"/>
      <c r="F675" s="256"/>
      <c r="G675" s="245"/>
      <c r="H675" s="70"/>
      <c r="I675" s="70"/>
      <c r="J675" s="70"/>
      <c r="K675" s="70"/>
    </row>
    <row r="676" spans="1:9" ht="14.25">
      <c r="A676" s="66"/>
      <c r="B676" s="220" t="s">
        <v>233</v>
      </c>
      <c r="C676" s="221" t="s">
        <v>234</v>
      </c>
      <c r="D676" s="222" t="s">
        <v>117</v>
      </c>
      <c r="E676" s="223">
        <v>1.2813</v>
      </c>
      <c r="F676" s="229">
        <v>37.61</v>
      </c>
      <c r="G676" s="231">
        <v>48.19</v>
      </c>
      <c r="H676" s="4"/>
      <c r="I676" s="75"/>
    </row>
    <row r="677" spans="1:9" ht="22.5">
      <c r="A677" s="66"/>
      <c r="B677" s="220" t="s">
        <v>196</v>
      </c>
      <c r="C677" s="221" t="s">
        <v>197</v>
      </c>
      <c r="D677" s="222" t="s">
        <v>5</v>
      </c>
      <c r="E677" s="223">
        <v>20</v>
      </c>
      <c r="F677" s="229">
        <v>0.98</v>
      </c>
      <c r="G677" s="231">
        <v>19.6</v>
      </c>
      <c r="H677" s="4"/>
      <c r="I677" s="75"/>
    </row>
    <row r="678" spans="1:9" ht="14.25">
      <c r="A678" s="66"/>
      <c r="B678" s="220" t="s">
        <v>642</v>
      </c>
      <c r="C678" s="221" t="s">
        <v>408</v>
      </c>
      <c r="D678" s="222" t="s">
        <v>115</v>
      </c>
      <c r="E678" s="223">
        <v>1.05</v>
      </c>
      <c r="F678" s="229">
        <v>796.66</v>
      </c>
      <c r="G678" s="231">
        <v>836.49</v>
      </c>
      <c r="H678" s="4"/>
      <c r="I678" s="75"/>
    </row>
    <row r="679" spans="1:9" ht="14.25">
      <c r="A679" s="66"/>
      <c r="B679" s="220" t="s">
        <v>214</v>
      </c>
      <c r="C679" s="221" t="s">
        <v>215</v>
      </c>
      <c r="D679" s="222" t="s">
        <v>117</v>
      </c>
      <c r="E679" s="223">
        <v>0.0513</v>
      </c>
      <c r="F679" s="229">
        <v>68.02</v>
      </c>
      <c r="G679" s="231">
        <v>3.49</v>
      </c>
      <c r="H679" s="4"/>
      <c r="I679" s="75"/>
    </row>
    <row r="680" spans="1:9" ht="22.5">
      <c r="A680" s="66"/>
      <c r="B680" s="220" t="s">
        <v>235</v>
      </c>
      <c r="C680" s="221" t="s">
        <v>236</v>
      </c>
      <c r="D680" s="222" t="s">
        <v>5</v>
      </c>
      <c r="E680" s="223">
        <v>2.5806</v>
      </c>
      <c r="F680" s="229">
        <v>21.8</v>
      </c>
      <c r="G680" s="231">
        <v>56.26</v>
      </c>
      <c r="H680" s="4"/>
      <c r="I680" s="75"/>
    </row>
    <row r="681" spans="2:11" s="66" customFormat="1" ht="14.25">
      <c r="B681" s="224"/>
      <c r="C681" s="225"/>
      <c r="D681" s="225"/>
      <c r="E681" s="260"/>
      <c r="F681" s="257" t="s">
        <v>118</v>
      </c>
      <c r="G681" s="232">
        <v>964.03</v>
      </c>
      <c r="H681" s="70"/>
      <c r="I681" s="70"/>
      <c r="J681" s="70"/>
      <c r="K681" s="70"/>
    </row>
    <row r="682" spans="2:11" s="66" customFormat="1" ht="15" thickBot="1">
      <c r="B682" s="224"/>
      <c r="C682" s="226"/>
      <c r="D682" s="225"/>
      <c r="E682" s="219"/>
      <c r="F682" s="258"/>
      <c r="G682" s="233"/>
      <c r="H682" s="70"/>
      <c r="I682" s="70"/>
      <c r="J682" s="70"/>
      <c r="K682" s="70"/>
    </row>
    <row r="683" spans="2:11" s="66" customFormat="1" ht="36.75" thickBot="1">
      <c r="B683" s="227" t="s">
        <v>436</v>
      </c>
      <c r="C683" s="120" t="s">
        <v>645</v>
      </c>
      <c r="D683" s="268"/>
      <c r="E683" s="269"/>
      <c r="F683" s="258" t="s">
        <v>119</v>
      </c>
      <c r="G683" s="233">
        <v>1158.95</v>
      </c>
      <c r="H683" s="70"/>
      <c r="I683" s="70"/>
      <c r="J683" s="70"/>
      <c r="K683" s="70"/>
    </row>
    <row r="684" spans="2:11" s="66" customFormat="1" ht="14.25">
      <c r="B684" s="212" t="s">
        <v>646</v>
      </c>
      <c r="C684" s="213" t="s">
        <v>238</v>
      </c>
      <c r="D684" s="214"/>
      <c r="E684" s="215"/>
      <c r="F684" s="254" t="s">
        <v>109</v>
      </c>
      <c r="G684" s="243" t="s">
        <v>88</v>
      </c>
      <c r="H684" s="70"/>
      <c r="I684" s="70"/>
      <c r="J684" s="70"/>
      <c r="K684" s="70"/>
    </row>
    <row r="685" spans="2:11" s="66" customFormat="1" ht="14.25">
      <c r="B685" s="216" t="s">
        <v>3</v>
      </c>
      <c r="C685" s="217" t="s">
        <v>110</v>
      </c>
      <c r="D685" s="217" t="s">
        <v>111</v>
      </c>
      <c r="E685" s="218" t="s">
        <v>112</v>
      </c>
      <c r="F685" s="255" t="s">
        <v>2</v>
      </c>
      <c r="G685" s="244" t="s">
        <v>8</v>
      </c>
      <c r="H685" s="70"/>
      <c r="I685" s="70"/>
      <c r="J685" s="70"/>
      <c r="K685" s="70"/>
    </row>
    <row r="686" spans="2:11" s="66" customFormat="1" ht="14.25">
      <c r="B686" s="302" t="s">
        <v>26</v>
      </c>
      <c r="C686" s="303"/>
      <c r="D686" s="211"/>
      <c r="E686" s="209"/>
      <c r="F686" s="256"/>
      <c r="G686" s="245"/>
      <c r="H686" s="70"/>
      <c r="I686" s="70"/>
      <c r="J686" s="70"/>
      <c r="K686" s="70"/>
    </row>
    <row r="687" spans="1:9" ht="14.25">
      <c r="A687" s="66"/>
      <c r="B687" s="220" t="s">
        <v>309</v>
      </c>
      <c r="C687" s="221" t="s">
        <v>238</v>
      </c>
      <c r="D687" s="222" t="s">
        <v>5</v>
      </c>
      <c r="E687" s="206">
        <v>1</v>
      </c>
      <c r="F687" s="229">
        <v>610.67</v>
      </c>
      <c r="G687" s="231">
        <v>610.67</v>
      </c>
      <c r="H687" s="4"/>
      <c r="I687" s="75"/>
    </row>
    <row r="688" spans="2:11" s="66" customFormat="1" ht="14.25">
      <c r="B688" s="224"/>
      <c r="C688" s="225"/>
      <c r="D688" s="225"/>
      <c r="E688" s="260"/>
      <c r="F688" s="257" t="s">
        <v>118</v>
      </c>
      <c r="G688" s="232">
        <v>610.67</v>
      </c>
      <c r="H688" s="70"/>
      <c r="I688" s="70"/>
      <c r="J688" s="70"/>
      <c r="K688" s="70"/>
    </row>
    <row r="689" spans="2:11" s="66" customFormat="1" ht="15" thickBot="1">
      <c r="B689" s="224"/>
      <c r="C689" s="226"/>
      <c r="D689" s="225"/>
      <c r="E689" s="219"/>
      <c r="F689" s="258"/>
      <c r="G689" s="233"/>
      <c r="H689" s="70"/>
      <c r="I689" s="70"/>
      <c r="J689" s="70"/>
      <c r="K689" s="70"/>
    </row>
    <row r="690" spans="2:11" s="66" customFormat="1" ht="15" thickBot="1">
      <c r="B690" s="227" t="s">
        <v>436</v>
      </c>
      <c r="C690" s="120"/>
      <c r="D690" s="268"/>
      <c r="E690" s="269"/>
      <c r="F690" s="258" t="s">
        <v>119</v>
      </c>
      <c r="G690" s="233">
        <v>610.67</v>
      </c>
      <c r="H690" s="70"/>
      <c r="I690" s="70"/>
      <c r="J690" s="70"/>
      <c r="K690" s="70"/>
    </row>
    <row r="691" spans="2:11" s="66" customFormat="1" ht="14.25">
      <c r="B691" s="212" t="s">
        <v>647</v>
      </c>
      <c r="C691" s="228" t="s">
        <v>35</v>
      </c>
      <c r="D691" s="214"/>
      <c r="E691" s="215"/>
      <c r="F691" s="254" t="s">
        <v>109</v>
      </c>
      <c r="G691" s="243" t="s">
        <v>88</v>
      </c>
      <c r="H691" s="70"/>
      <c r="I691" s="70"/>
      <c r="J691" s="70"/>
      <c r="K691" s="70"/>
    </row>
    <row r="692" spans="2:11" s="66" customFormat="1" ht="14.25">
      <c r="B692" s="216" t="s">
        <v>3</v>
      </c>
      <c r="C692" s="217" t="s">
        <v>110</v>
      </c>
      <c r="D692" s="217" t="s">
        <v>111</v>
      </c>
      <c r="E692" s="218" t="s">
        <v>112</v>
      </c>
      <c r="F692" s="255" t="s">
        <v>2</v>
      </c>
      <c r="G692" s="244" t="s">
        <v>8</v>
      </c>
      <c r="H692" s="70"/>
      <c r="I692" s="70"/>
      <c r="J692" s="70"/>
      <c r="K692" s="70"/>
    </row>
    <row r="693" spans="2:11" s="66" customFormat="1" ht="14.25">
      <c r="B693" s="304" t="s">
        <v>113</v>
      </c>
      <c r="C693" s="305"/>
      <c r="D693" s="211"/>
      <c r="E693" s="219"/>
      <c r="F693" s="256"/>
      <c r="G693" s="245"/>
      <c r="H693" s="70"/>
      <c r="I693" s="70"/>
      <c r="J693" s="70"/>
      <c r="K693" s="70"/>
    </row>
    <row r="694" spans="1:9" ht="14.25">
      <c r="A694" s="66"/>
      <c r="B694" s="220">
        <v>90443</v>
      </c>
      <c r="C694" s="221" t="s">
        <v>239</v>
      </c>
      <c r="D694" s="222" t="s">
        <v>23</v>
      </c>
      <c r="E694" s="223">
        <v>1</v>
      </c>
      <c r="F694" s="229">
        <v>11.3</v>
      </c>
      <c r="G694" s="231">
        <v>11.3</v>
      </c>
      <c r="H694" s="4"/>
      <c r="I694" s="75"/>
    </row>
    <row r="695" spans="1:9" ht="14.25">
      <c r="A695" s="66"/>
      <c r="B695" s="220">
        <v>90467</v>
      </c>
      <c r="C695" s="221" t="s">
        <v>240</v>
      </c>
      <c r="D695" s="222" t="s">
        <v>23</v>
      </c>
      <c r="E695" s="223">
        <v>1</v>
      </c>
      <c r="F695" s="229">
        <v>17.92</v>
      </c>
      <c r="G695" s="231">
        <v>17.92</v>
      </c>
      <c r="H695" s="4"/>
      <c r="I695" s="75"/>
    </row>
    <row r="696" spans="2:11" s="66" customFormat="1" ht="14.25">
      <c r="B696" s="224"/>
      <c r="C696" s="225"/>
      <c r="D696" s="225"/>
      <c r="E696" s="208"/>
      <c r="F696" s="257" t="s">
        <v>114</v>
      </c>
      <c r="G696" s="232">
        <v>29.22</v>
      </c>
      <c r="H696" s="70"/>
      <c r="I696" s="70"/>
      <c r="J696" s="70"/>
      <c r="K696" s="70"/>
    </row>
    <row r="697" spans="2:11" s="66" customFormat="1" ht="14.25">
      <c r="B697" s="302" t="s">
        <v>26</v>
      </c>
      <c r="C697" s="303"/>
      <c r="D697" s="211"/>
      <c r="E697" s="209"/>
      <c r="F697" s="256"/>
      <c r="G697" s="245"/>
      <c r="H697" s="70"/>
      <c r="I697" s="70"/>
      <c r="J697" s="70"/>
      <c r="K697" s="70"/>
    </row>
    <row r="698" spans="1:9" ht="14.25">
      <c r="A698" s="66"/>
      <c r="B698" s="220" t="s">
        <v>310</v>
      </c>
      <c r="C698" s="221" t="s">
        <v>35</v>
      </c>
      <c r="D698" s="222" t="s">
        <v>5</v>
      </c>
      <c r="E698" s="223">
        <v>1</v>
      </c>
      <c r="F698" s="229">
        <v>1301.3</v>
      </c>
      <c r="G698" s="231">
        <v>1301.3</v>
      </c>
      <c r="H698" s="4"/>
      <c r="I698" s="75"/>
    </row>
    <row r="699" spans="2:11" s="66" customFormat="1" ht="14.25">
      <c r="B699" s="224"/>
      <c r="C699" s="225"/>
      <c r="D699" s="225"/>
      <c r="E699" s="260"/>
      <c r="F699" s="257" t="s">
        <v>118</v>
      </c>
      <c r="G699" s="232">
        <v>1301.3</v>
      </c>
      <c r="H699" s="70"/>
      <c r="I699" s="70"/>
      <c r="J699" s="70"/>
      <c r="K699" s="70"/>
    </row>
    <row r="700" spans="2:11" s="66" customFormat="1" ht="15" thickBot="1">
      <c r="B700" s="224"/>
      <c r="C700" s="226"/>
      <c r="D700" s="225"/>
      <c r="E700" s="219"/>
      <c r="F700" s="258"/>
      <c r="G700" s="233"/>
      <c r="H700" s="70"/>
      <c r="I700" s="70"/>
      <c r="J700" s="70"/>
      <c r="K700" s="70"/>
    </row>
    <row r="701" spans="2:11" s="66" customFormat="1" ht="15" thickBot="1">
      <c r="B701" s="227" t="s">
        <v>436</v>
      </c>
      <c r="C701" s="120"/>
      <c r="D701" s="268"/>
      <c r="E701" s="269"/>
      <c r="F701" s="258" t="s">
        <v>119</v>
      </c>
      <c r="G701" s="233">
        <v>1330.52</v>
      </c>
      <c r="H701" s="70"/>
      <c r="I701" s="70"/>
      <c r="J701" s="70"/>
      <c r="K701" s="70"/>
    </row>
    <row r="702" spans="2:11" s="66" customFormat="1" ht="14.25">
      <c r="B702" s="212" t="s">
        <v>648</v>
      </c>
      <c r="C702" s="228" t="s">
        <v>36</v>
      </c>
      <c r="D702" s="214"/>
      <c r="E702" s="215"/>
      <c r="F702" s="254" t="s">
        <v>109</v>
      </c>
      <c r="G702" s="243" t="s">
        <v>88</v>
      </c>
      <c r="H702" s="70"/>
      <c r="I702" s="70"/>
      <c r="J702" s="70"/>
      <c r="K702" s="70"/>
    </row>
    <row r="703" spans="2:11" s="66" customFormat="1" ht="14.25">
      <c r="B703" s="216" t="s">
        <v>3</v>
      </c>
      <c r="C703" s="217" t="s">
        <v>110</v>
      </c>
      <c r="D703" s="217" t="s">
        <v>111</v>
      </c>
      <c r="E703" s="218" t="s">
        <v>112</v>
      </c>
      <c r="F703" s="255" t="s">
        <v>2</v>
      </c>
      <c r="G703" s="244" t="s">
        <v>8</v>
      </c>
      <c r="H703" s="70"/>
      <c r="I703" s="70"/>
      <c r="J703" s="70"/>
      <c r="K703" s="70"/>
    </row>
    <row r="704" spans="2:11" s="66" customFormat="1" ht="14.25">
      <c r="B704" s="304" t="s">
        <v>113</v>
      </c>
      <c r="C704" s="305"/>
      <c r="D704" s="211"/>
      <c r="E704" s="219"/>
      <c r="F704" s="256"/>
      <c r="G704" s="245"/>
      <c r="H704" s="70"/>
      <c r="I704" s="70"/>
      <c r="J704" s="70"/>
      <c r="K704" s="70"/>
    </row>
    <row r="705" spans="1:9" ht="14.25">
      <c r="A705" s="66"/>
      <c r="B705" s="220">
        <v>90443</v>
      </c>
      <c r="C705" s="221" t="s">
        <v>239</v>
      </c>
      <c r="D705" s="222" t="s">
        <v>23</v>
      </c>
      <c r="E705" s="223">
        <v>1</v>
      </c>
      <c r="F705" s="229">
        <v>11.3</v>
      </c>
      <c r="G705" s="231">
        <v>11.3</v>
      </c>
      <c r="H705" s="4"/>
      <c r="I705" s="75"/>
    </row>
    <row r="706" spans="1:9" ht="14.25">
      <c r="A706" s="66"/>
      <c r="B706" s="220">
        <v>90467</v>
      </c>
      <c r="C706" s="221" t="s">
        <v>240</v>
      </c>
      <c r="D706" s="222" t="s">
        <v>23</v>
      </c>
      <c r="E706" s="223">
        <v>1</v>
      </c>
      <c r="F706" s="229">
        <v>17.92</v>
      </c>
      <c r="G706" s="231">
        <v>17.92</v>
      </c>
      <c r="H706" s="4"/>
      <c r="I706" s="75"/>
    </row>
    <row r="707" spans="2:11" s="66" customFormat="1" ht="14.25">
      <c r="B707" s="224"/>
      <c r="C707" s="225"/>
      <c r="D707" s="225"/>
      <c r="E707" s="208"/>
      <c r="F707" s="257" t="s">
        <v>114</v>
      </c>
      <c r="G707" s="232">
        <v>29.22</v>
      </c>
      <c r="H707" s="70"/>
      <c r="I707" s="70"/>
      <c r="J707" s="70"/>
      <c r="K707" s="70"/>
    </row>
    <row r="708" spans="2:11" s="66" customFormat="1" ht="14.25">
      <c r="B708" s="302" t="s">
        <v>26</v>
      </c>
      <c r="C708" s="303"/>
      <c r="D708" s="211"/>
      <c r="E708" s="209"/>
      <c r="F708" s="256"/>
      <c r="G708" s="245"/>
      <c r="H708" s="70"/>
      <c r="I708" s="70"/>
      <c r="J708" s="70"/>
      <c r="K708" s="70"/>
    </row>
    <row r="709" spans="1:9" ht="14.25">
      <c r="A709" s="66"/>
      <c r="B709" s="220" t="s">
        <v>311</v>
      </c>
      <c r="C709" s="221" t="s">
        <v>36</v>
      </c>
      <c r="D709" s="222" t="s">
        <v>5</v>
      </c>
      <c r="E709" s="223">
        <v>1</v>
      </c>
      <c r="F709" s="229">
        <v>658.9</v>
      </c>
      <c r="G709" s="231">
        <v>658.9</v>
      </c>
      <c r="H709" s="4"/>
      <c r="I709" s="75"/>
    </row>
    <row r="710" spans="2:11" s="66" customFormat="1" ht="14.25">
      <c r="B710" s="224"/>
      <c r="C710" s="225"/>
      <c r="D710" s="225"/>
      <c r="E710" s="260"/>
      <c r="F710" s="257" t="s">
        <v>118</v>
      </c>
      <c r="G710" s="232">
        <v>658.9</v>
      </c>
      <c r="H710" s="70"/>
      <c r="I710" s="70"/>
      <c r="J710" s="70"/>
      <c r="K710" s="70"/>
    </row>
    <row r="711" spans="2:11" s="66" customFormat="1" ht="15" thickBot="1">
      <c r="B711" s="224"/>
      <c r="C711" s="226"/>
      <c r="D711" s="225"/>
      <c r="E711" s="219"/>
      <c r="F711" s="258"/>
      <c r="G711" s="233"/>
      <c r="H711" s="70"/>
      <c r="I711" s="70"/>
      <c r="J711" s="70"/>
      <c r="K711" s="70"/>
    </row>
    <row r="712" spans="2:11" s="66" customFormat="1" ht="15" thickBot="1">
      <c r="B712" s="227" t="s">
        <v>436</v>
      </c>
      <c r="C712" s="120"/>
      <c r="D712" s="268"/>
      <c r="E712" s="269"/>
      <c r="F712" s="258" t="s">
        <v>119</v>
      </c>
      <c r="G712" s="233">
        <v>688.12</v>
      </c>
      <c r="H712" s="70"/>
      <c r="I712" s="70"/>
      <c r="J712" s="70"/>
      <c r="K712" s="70"/>
    </row>
    <row r="713" spans="2:11" s="66" customFormat="1" ht="14.25">
      <c r="B713" s="212" t="s">
        <v>649</v>
      </c>
      <c r="C713" s="228" t="s">
        <v>401</v>
      </c>
      <c r="D713" s="214"/>
      <c r="E713" s="215"/>
      <c r="F713" s="254" t="s">
        <v>109</v>
      </c>
      <c r="G713" s="243" t="s">
        <v>88</v>
      </c>
      <c r="H713" s="70"/>
      <c r="I713" s="70"/>
      <c r="J713" s="70"/>
      <c r="K713" s="70"/>
    </row>
    <row r="714" spans="2:11" s="66" customFormat="1" ht="14.25">
      <c r="B714" s="216" t="s">
        <v>3</v>
      </c>
      <c r="C714" s="217" t="s">
        <v>110</v>
      </c>
      <c r="D714" s="217" t="s">
        <v>111</v>
      </c>
      <c r="E714" s="218" t="s">
        <v>112</v>
      </c>
      <c r="F714" s="255" t="s">
        <v>2</v>
      </c>
      <c r="G714" s="244" t="s">
        <v>8</v>
      </c>
      <c r="H714" s="70"/>
      <c r="I714" s="70"/>
      <c r="J714" s="70"/>
      <c r="K714" s="70"/>
    </row>
    <row r="715" spans="2:11" s="66" customFormat="1" ht="14.25">
      <c r="B715" s="304" t="s">
        <v>113</v>
      </c>
      <c r="C715" s="305"/>
      <c r="D715" s="211"/>
      <c r="E715" s="219"/>
      <c r="F715" s="256"/>
      <c r="G715" s="245"/>
      <c r="H715" s="70"/>
      <c r="I715" s="70"/>
      <c r="J715" s="70"/>
      <c r="K715" s="70"/>
    </row>
    <row r="716" spans="1:9" ht="14.25">
      <c r="A716" s="66"/>
      <c r="B716" s="220">
        <v>90443</v>
      </c>
      <c r="C716" s="221" t="s">
        <v>239</v>
      </c>
      <c r="D716" s="222" t="s">
        <v>23</v>
      </c>
      <c r="E716" s="223">
        <v>1</v>
      </c>
      <c r="F716" s="229">
        <v>11.3</v>
      </c>
      <c r="G716" s="231">
        <v>11.3</v>
      </c>
      <c r="H716" s="4"/>
      <c r="I716" s="75"/>
    </row>
    <row r="717" spans="1:9" ht="14.25">
      <c r="A717" s="66"/>
      <c r="B717" s="220">
        <v>90467</v>
      </c>
      <c r="C717" s="221" t="s">
        <v>240</v>
      </c>
      <c r="D717" s="222" t="s">
        <v>23</v>
      </c>
      <c r="E717" s="223">
        <v>1</v>
      </c>
      <c r="F717" s="229">
        <v>17.92</v>
      </c>
      <c r="G717" s="231">
        <v>17.92</v>
      </c>
      <c r="H717" s="4"/>
      <c r="I717" s="75"/>
    </row>
    <row r="718" spans="2:11" s="66" customFormat="1" ht="14.25">
      <c r="B718" s="224"/>
      <c r="C718" s="225"/>
      <c r="D718" s="225"/>
      <c r="E718" s="208"/>
      <c r="F718" s="257" t="s">
        <v>114</v>
      </c>
      <c r="G718" s="232">
        <v>29.22</v>
      </c>
      <c r="H718" s="70"/>
      <c r="I718" s="70"/>
      <c r="J718" s="70"/>
      <c r="K718" s="70"/>
    </row>
    <row r="719" spans="2:11" s="66" customFormat="1" ht="14.25">
      <c r="B719" s="302" t="s">
        <v>26</v>
      </c>
      <c r="C719" s="303"/>
      <c r="D719" s="211"/>
      <c r="E719" s="209"/>
      <c r="F719" s="256"/>
      <c r="G719" s="245"/>
      <c r="H719" s="70"/>
      <c r="I719" s="70"/>
      <c r="J719" s="70"/>
      <c r="K719" s="70"/>
    </row>
    <row r="720" spans="1:9" ht="14.25">
      <c r="A720" s="66"/>
      <c r="B720" s="220" t="s">
        <v>312</v>
      </c>
      <c r="C720" s="267" t="s">
        <v>401</v>
      </c>
      <c r="D720" s="222" t="s">
        <v>5</v>
      </c>
      <c r="E720" s="223">
        <v>1</v>
      </c>
      <c r="F720" s="229">
        <v>354.2</v>
      </c>
      <c r="G720" s="231">
        <v>354.2</v>
      </c>
      <c r="H720" s="4"/>
      <c r="I720" s="75"/>
    </row>
    <row r="721" spans="2:11" s="66" customFormat="1" ht="14.25">
      <c r="B721" s="224"/>
      <c r="C721" s="225"/>
      <c r="D721" s="225"/>
      <c r="E721" s="260"/>
      <c r="F721" s="257" t="s">
        <v>118</v>
      </c>
      <c r="G721" s="232">
        <v>354.2</v>
      </c>
      <c r="H721" s="70"/>
      <c r="I721" s="70"/>
      <c r="J721" s="70"/>
      <c r="K721" s="70"/>
    </row>
    <row r="722" spans="2:11" s="66" customFormat="1" ht="15" thickBot="1">
      <c r="B722" s="224"/>
      <c r="C722" s="226"/>
      <c r="D722" s="225"/>
      <c r="E722" s="219"/>
      <c r="F722" s="258"/>
      <c r="G722" s="233"/>
      <c r="H722" s="70"/>
      <c r="I722" s="70"/>
      <c r="J722" s="70"/>
      <c r="K722" s="70"/>
    </row>
    <row r="723" spans="2:11" s="66" customFormat="1" ht="15" thickBot="1">
      <c r="B723" s="227" t="s">
        <v>436</v>
      </c>
      <c r="C723" s="120"/>
      <c r="D723" s="268"/>
      <c r="E723" s="269"/>
      <c r="F723" s="258" t="s">
        <v>119</v>
      </c>
      <c r="G723" s="233">
        <v>383.42</v>
      </c>
      <c r="H723" s="70"/>
      <c r="I723" s="70"/>
      <c r="J723" s="70"/>
      <c r="K723" s="70"/>
    </row>
    <row r="724" spans="2:11" s="66" customFormat="1" ht="14.25">
      <c r="B724" s="212" t="s">
        <v>650</v>
      </c>
      <c r="C724" s="213" t="s">
        <v>241</v>
      </c>
      <c r="D724" s="214"/>
      <c r="E724" s="215"/>
      <c r="F724" s="254" t="s">
        <v>109</v>
      </c>
      <c r="G724" s="243" t="s">
        <v>88</v>
      </c>
      <c r="H724" s="70"/>
      <c r="I724" s="70"/>
      <c r="J724" s="70"/>
      <c r="K724" s="70"/>
    </row>
    <row r="725" spans="2:11" s="66" customFormat="1" ht="14.25">
      <c r="B725" s="216" t="s">
        <v>3</v>
      </c>
      <c r="C725" s="217" t="s">
        <v>110</v>
      </c>
      <c r="D725" s="217" t="s">
        <v>111</v>
      </c>
      <c r="E725" s="218" t="s">
        <v>112</v>
      </c>
      <c r="F725" s="255" t="s">
        <v>2</v>
      </c>
      <c r="G725" s="244" t="s">
        <v>8</v>
      </c>
      <c r="H725" s="70"/>
      <c r="I725" s="70"/>
      <c r="J725" s="70"/>
      <c r="K725" s="70"/>
    </row>
    <row r="726" spans="2:11" s="66" customFormat="1" ht="14.25">
      <c r="B726" s="302" t="s">
        <v>4</v>
      </c>
      <c r="C726" s="303"/>
      <c r="D726" s="211"/>
      <c r="E726" s="209"/>
      <c r="F726" s="256"/>
      <c r="G726" s="245"/>
      <c r="H726" s="70"/>
      <c r="I726" s="70"/>
      <c r="J726" s="70"/>
      <c r="K726" s="70"/>
    </row>
    <row r="727" spans="1:9" ht="14.25">
      <c r="A727" s="66"/>
      <c r="B727" s="220" t="s">
        <v>313</v>
      </c>
      <c r="C727" s="221" t="s">
        <v>382</v>
      </c>
      <c r="D727" s="222" t="s">
        <v>5</v>
      </c>
      <c r="E727" s="206">
        <v>1</v>
      </c>
      <c r="F727" s="229">
        <v>59.68</v>
      </c>
      <c r="G727" s="231">
        <v>59.68</v>
      </c>
      <c r="H727" s="4"/>
      <c r="I727" s="75"/>
    </row>
    <row r="728" spans="2:11" s="66" customFormat="1" ht="14.25">
      <c r="B728" s="224"/>
      <c r="C728" s="225"/>
      <c r="D728" s="225"/>
      <c r="E728" s="260"/>
      <c r="F728" s="257" t="s">
        <v>242</v>
      </c>
      <c r="G728" s="232">
        <v>59.68</v>
      </c>
      <c r="H728" s="70"/>
      <c r="I728" s="70"/>
      <c r="J728" s="70"/>
      <c r="K728" s="70"/>
    </row>
    <row r="729" spans="2:11" s="66" customFormat="1" ht="15" thickBot="1">
      <c r="B729" s="224"/>
      <c r="C729" s="226"/>
      <c r="D729" s="225"/>
      <c r="E729" s="219"/>
      <c r="F729" s="258"/>
      <c r="G729" s="233"/>
      <c r="H729" s="70"/>
      <c r="I729" s="70"/>
      <c r="J729" s="70"/>
      <c r="K729" s="70"/>
    </row>
    <row r="730" spans="2:11" s="66" customFormat="1" ht="15" thickBot="1">
      <c r="B730" s="227" t="s">
        <v>436</v>
      </c>
      <c r="C730" s="120"/>
      <c r="D730" s="268"/>
      <c r="E730" s="269"/>
      <c r="F730" s="258" t="s">
        <v>119</v>
      </c>
      <c r="G730" s="233">
        <v>59.68</v>
      </c>
      <c r="H730" s="70"/>
      <c r="I730" s="70"/>
      <c r="J730" s="70"/>
      <c r="K730" s="70"/>
    </row>
    <row r="731" spans="2:11" s="66" customFormat="1" ht="14.25">
      <c r="B731" s="212" t="s">
        <v>176</v>
      </c>
      <c r="C731" s="213" t="s">
        <v>177</v>
      </c>
      <c r="D731" s="214"/>
      <c r="E731" s="215"/>
      <c r="F731" s="254" t="s">
        <v>109</v>
      </c>
      <c r="G731" s="243" t="s">
        <v>24</v>
      </c>
      <c r="H731" s="70"/>
      <c r="I731" s="70"/>
      <c r="J731" s="70"/>
      <c r="K731" s="70"/>
    </row>
    <row r="732" spans="2:11" s="66" customFormat="1" ht="14.25">
      <c r="B732" s="216" t="s">
        <v>3</v>
      </c>
      <c r="C732" s="217" t="s">
        <v>110</v>
      </c>
      <c r="D732" s="217" t="s">
        <v>111</v>
      </c>
      <c r="E732" s="218" t="s">
        <v>112</v>
      </c>
      <c r="F732" s="255" t="s">
        <v>2</v>
      </c>
      <c r="G732" s="244" t="s">
        <v>8</v>
      </c>
      <c r="H732" s="70"/>
      <c r="I732" s="70"/>
      <c r="J732" s="70"/>
      <c r="K732" s="70"/>
    </row>
    <row r="733" spans="2:11" s="66" customFormat="1" ht="14.25">
      <c r="B733" s="304" t="s">
        <v>113</v>
      </c>
      <c r="C733" s="305"/>
      <c r="D733" s="211"/>
      <c r="E733" s="219"/>
      <c r="F733" s="256"/>
      <c r="G733" s="245"/>
      <c r="H733" s="70"/>
      <c r="I733" s="70"/>
      <c r="J733" s="70"/>
      <c r="K733" s="70"/>
    </row>
    <row r="734" spans="1:9" ht="14.25">
      <c r="A734" s="66"/>
      <c r="B734" s="220">
        <v>88316</v>
      </c>
      <c r="C734" s="221" t="s">
        <v>123</v>
      </c>
      <c r="D734" s="222" t="s">
        <v>25</v>
      </c>
      <c r="E734" s="223">
        <v>0.493</v>
      </c>
      <c r="F734" s="229">
        <v>15.57</v>
      </c>
      <c r="G734" s="231">
        <v>7.68</v>
      </c>
      <c r="H734" s="4"/>
      <c r="I734" s="75"/>
    </row>
    <row r="735" spans="2:11" s="66" customFormat="1" ht="14.25">
      <c r="B735" s="224"/>
      <c r="C735" s="225"/>
      <c r="D735" s="225"/>
      <c r="E735" s="208"/>
      <c r="F735" s="257" t="s">
        <v>114</v>
      </c>
      <c r="G735" s="232">
        <v>7.68</v>
      </c>
      <c r="H735" s="70"/>
      <c r="I735" s="70"/>
      <c r="J735" s="70"/>
      <c r="K735" s="70"/>
    </row>
    <row r="736" spans="2:11" s="66" customFormat="1" ht="14.25">
      <c r="B736" s="302" t="s">
        <v>26</v>
      </c>
      <c r="C736" s="303"/>
      <c r="D736" s="211"/>
      <c r="E736" s="209"/>
      <c r="F736" s="256"/>
      <c r="G736" s="245"/>
      <c r="H736" s="70"/>
      <c r="I736" s="70"/>
      <c r="J736" s="70"/>
      <c r="K736" s="70"/>
    </row>
    <row r="737" spans="1:9" ht="22.5">
      <c r="A737" s="66"/>
      <c r="B737" s="220" t="s">
        <v>651</v>
      </c>
      <c r="C737" s="267" t="s">
        <v>652</v>
      </c>
      <c r="D737" s="222" t="s">
        <v>601</v>
      </c>
      <c r="E737" s="206">
        <v>0.044</v>
      </c>
      <c r="F737" s="229">
        <v>11.08</v>
      </c>
      <c r="G737" s="231">
        <v>0.49</v>
      </c>
      <c r="H737" s="4"/>
      <c r="I737" s="75"/>
    </row>
    <row r="738" spans="2:11" s="66" customFormat="1" ht="14.25">
      <c r="B738" s="224"/>
      <c r="C738" s="225"/>
      <c r="D738" s="225"/>
      <c r="E738" s="260"/>
      <c r="F738" s="257" t="s">
        <v>118</v>
      </c>
      <c r="G738" s="232">
        <v>0.49</v>
      </c>
      <c r="H738" s="70"/>
      <c r="I738" s="70"/>
      <c r="J738" s="70"/>
      <c r="K738" s="70"/>
    </row>
    <row r="739" spans="2:11" s="66" customFormat="1" ht="15" thickBot="1">
      <c r="B739" s="224"/>
      <c r="C739" s="226"/>
      <c r="D739" s="225"/>
      <c r="E739" s="219"/>
      <c r="F739" s="258"/>
      <c r="G739" s="233"/>
      <c r="H739" s="70"/>
      <c r="I739" s="70"/>
      <c r="J739" s="70"/>
      <c r="K739" s="70"/>
    </row>
    <row r="740" spans="2:11" s="66" customFormat="1" ht="15" thickBot="1">
      <c r="B740" s="227" t="s">
        <v>436</v>
      </c>
      <c r="C740" s="120"/>
      <c r="D740" s="268"/>
      <c r="E740" s="269"/>
      <c r="F740" s="258" t="s">
        <v>119</v>
      </c>
      <c r="G740" s="233">
        <v>8.17</v>
      </c>
      <c r="H740" s="70"/>
      <c r="I740" s="70"/>
      <c r="J740" s="70"/>
      <c r="K740" s="70"/>
    </row>
    <row r="741" spans="2:11" s="66" customFormat="1" ht="14.25">
      <c r="B741" s="212" t="s">
        <v>653</v>
      </c>
      <c r="C741" s="213" t="s">
        <v>338</v>
      </c>
      <c r="D741" s="214"/>
      <c r="E741" s="215"/>
      <c r="F741" s="254" t="s">
        <v>109</v>
      </c>
      <c r="G741" s="243" t="s">
        <v>24</v>
      </c>
      <c r="H741" s="70"/>
      <c r="I741" s="70"/>
      <c r="J741" s="70"/>
      <c r="K741" s="70"/>
    </row>
    <row r="742" spans="2:11" s="66" customFormat="1" ht="14.25">
      <c r="B742" s="216" t="s">
        <v>3</v>
      </c>
      <c r="C742" s="217" t="s">
        <v>110</v>
      </c>
      <c r="D742" s="217" t="s">
        <v>111</v>
      </c>
      <c r="E742" s="218" t="s">
        <v>112</v>
      </c>
      <c r="F742" s="255" t="s">
        <v>2</v>
      </c>
      <c r="G742" s="244" t="s">
        <v>8</v>
      </c>
      <c r="H742" s="70"/>
      <c r="I742" s="70"/>
      <c r="J742" s="70"/>
      <c r="K742" s="70"/>
    </row>
    <row r="743" spans="2:11" s="66" customFormat="1" ht="14.25">
      <c r="B743" s="302" t="s">
        <v>4</v>
      </c>
      <c r="C743" s="303"/>
      <c r="D743" s="211"/>
      <c r="E743" s="209"/>
      <c r="F743" s="256"/>
      <c r="G743" s="245"/>
      <c r="H743" s="70"/>
      <c r="I743" s="70"/>
      <c r="J743" s="70"/>
      <c r="K743" s="70"/>
    </row>
    <row r="744" spans="1:9" ht="14.25">
      <c r="A744" s="66"/>
      <c r="B744" s="220" t="s">
        <v>672</v>
      </c>
      <c r="C744" s="221" t="s">
        <v>336</v>
      </c>
      <c r="D744" s="222" t="s">
        <v>58</v>
      </c>
      <c r="E744" s="206">
        <v>0.5</v>
      </c>
      <c r="F744" s="229">
        <v>8.2</v>
      </c>
      <c r="G744" s="231">
        <v>4.1</v>
      </c>
      <c r="H744" s="4"/>
      <c r="I744" s="75"/>
    </row>
    <row r="745" spans="1:9" ht="14.25">
      <c r="A745" s="66"/>
      <c r="B745" s="220" t="s">
        <v>671</v>
      </c>
      <c r="C745" s="221" t="s">
        <v>337</v>
      </c>
      <c r="D745" s="222" t="s">
        <v>58</v>
      </c>
      <c r="E745" s="206">
        <v>0.5</v>
      </c>
      <c r="F745" s="229">
        <v>8.1</v>
      </c>
      <c r="G745" s="231">
        <v>4.05</v>
      </c>
      <c r="H745" s="4"/>
      <c r="I745" s="75"/>
    </row>
    <row r="746" spans="2:11" s="66" customFormat="1" ht="14.25">
      <c r="B746" s="224"/>
      <c r="C746" s="225"/>
      <c r="D746" s="225"/>
      <c r="E746" s="260"/>
      <c r="F746" s="257" t="s">
        <v>242</v>
      </c>
      <c r="G746" s="232">
        <v>8.15</v>
      </c>
      <c r="H746" s="70"/>
      <c r="I746" s="70"/>
      <c r="J746" s="70"/>
      <c r="K746" s="70"/>
    </row>
    <row r="747" spans="2:11" s="66" customFormat="1" ht="15" thickBot="1">
      <c r="B747" s="224"/>
      <c r="C747" s="226"/>
      <c r="D747" s="225"/>
      <c r="E747" s="219"/>
      <c r="F747" s="258"/>
      <c r="G747" s="233"/>
      <c r="H747" s="70"/>
      <c r="I747" s="70"/>
      <c r="J747" s="70"/>
      <c r="K747" s="70"/>
    </row>
    <row r="748" spans="2:11" s="66" customFormat="1" ht="15" thickBot="1">
      <c r="B748" s="227" t="s">
        <v>436</v>
      </c>
      <c r="C748" s="120" t="s">
        <v>673</v>
      </c>
      <c r="D748" s="268"/>
      <c r="E748" s="269"/>
      <c r="F748" s="258" t="s">
        <v>119</v>
      </c>
      <c r="G748" s="233">
        <v>8.15</v>
      </c>
      <c r="H748" s="70"/>
      <c r="I748" s="70"/>
      <c r="J748" s="70"/>
      <c r="K748" s="70"/>
    </row>
    <row r="750" spans="2:3" ht="15.75">
      <c r="B750" s="275"/>
      <c r="C750" s="276" t="s">
        <v>664</v>
      </c>
    </row>
    <row r="751" spans="2:3" ht="15.75">
      <c r="B751" s="277" t="s">
        <v>666</v>
      </c>
      <c r="C751" s="278" t="s">
        <v>665</v>
      </c>
    </row>
    <row r="752" spans="2:3" ht="15.75">
      <c r="B752" s="277" t="s">
        <v>667</v>
      </c>
      <c r="C752" s="278" t="s">
        <v>668</v>
      </c>
    </row>
  </sheetData>
  <mergeCells count="157">
    <mergeCell ref="B539:C539"/>
    <mergeCell ref="B573:C573"/>
    <mergeCell ref="B580:C580"/>
    <mergeCell ref="B588:C588"/>
    <mergeCell ref="B595:C595"/>
    <mergeCell ref="B546:C546"/>
    <mergeCell ref="B550:C550"/>
    <mergeCell ref="B559:C559"/>
    <mergeCell ref="B733:C733"/>
    <mergeCell ref="B647:C647"/>
    <mergeCell ref="B651:C651"/>
    <mergeCell ref="B658:C658"/>
    <mergeCell ref="B662:C662"/>
    <mergeCell ref="B629:C629"/>
    <mergeCell ref="B633:C633"/>
    <mergeCell ref="B640:C640"/>
    <mergeCell ref="B686:C686"/>
    <mergeCell ref="B486:C486"/>
    <mergeCell ref="B490:C490"/>
    <mergeCell ref="B523:C523"/>
    <mergeCell ref="B527:C527"/>
    <mergeCell ref="B535:C535"/>
    <mergeCell ref="B466:C466"/>
    <mergeCell ref="C470:E470"/>
    <mergeCell ref="B473:C473"/>
    <mergeCell ref="B477:C477"/>
    <mergeCell ref="C483:E483"/>
    <mergeCell ref="B510:C510"/>
    <mergeCell ref="B514:C514"/>
    <mergeCell ref="B497:C497"/>
    <mergeCell ref="B501:C501"/>
    <mergeCell ref="C447:E447"/>
    <mergeCell ref="B450:C450"/>
    <mergeCell ref="B454:C454"/>
    <mergeCell ref="C459:E459"/>
    <mergeCell ref="B462:C462"/>
    <mergeCell ref="C403:E403"/>
    <mergeCell ref="C416:E416"/>
    <mergeCell ref="B419:C419"/>
    <mergeCell ref="B423:C423"/>
    <mergeCell ref="C430:E430"/>
    <mergeCell ref="B437:C437"/>
    <mergeCell ref="C391:E391"/>
    <mergeCell ref="B394:C394"/>
    <mergeCell ref="B398:C398"/>
    <mergeCell ref="C354:E354"/>
    <mergeCell ref="B357:C357"/>
    <mergeCell ref="B361:C361"/>
    <mergeCell ref="C366:E366"/>
    <mergeCell ref="C377:E377"/>
    <mergeCell ref="B373:C373"/>
    <mergeCell ref="B345:C345"/>
    <mergeCell ref="B349:C349"/>
    <mergeCell ref="B298:C298"/>
    <mergeCell ref="C304:E304"/>
    <mergeCell ref="B307:C307"/>
    <mergeCell ref="B311:C311"/>
    <mergeCell ref="C316:E316"/>
    <mergeCell ref="B380:C380"/>
    <mergeCell ref="B384:C384"/>
    <mergeCell ref="C342:E342"/>
    <mergeCell ref="B319:C319"/>
    <mergeCell ref="B323:C323"/>
    <mergeCell ref="C328:E328"/>
    <mergeCell ref="B180:C180"/>
    <mergeCell ref="B184:C184"/>
    <mergeCell ref="C188:E188"/>
    <mergeCell ref="B191:C191"/>
    <mergeCell ref="B195:C195"/>
    <mergeCell ref="C203:E203"/>
    <mergeCell ref="B206:C206"/>
    <mergeCell ref="B210:C210"/>
    <mergeCell ref="C218:E218"/>
    <mergeCell ref="C165:E165"/>
    <mergeCell ref="B331:C331"/>
    <mergeCell ref="B337:C337"/>
    <mergeCell ref="C177:E177"/>
    <mergeCell ref="C256:E256"/>
    <mergeCell ref="B259:C259"/>
    <mergeCell ref="B263:C263"/>
    <mergeCell ref="C267:E267"/>
    <mergeCell ref="B270:C270"/>
    <mergeCell ref="B274:C274"/>
    <mergeCell ref="C279:E279"/>
    <mergeCell ref="B282:C282"/>
    <mergeCell ref="B286:C286"/>
    <mergeCell ref="C291:E291"/>
    <mergeCell ref="B294:C294"/>
    <mergeCell ref="B172:C172"/>
    <mergeCell ref="B247:C247"/>
    <mergeCell ref="B251:C251"/>
    <mergeCell ref="B235:C235"/>
    <mergeCell ref="B239:C239"/>
    <mergeCell ref="C244:E244"/>
    <mergeCell ref="B221:C221"/>
    <mergeCell ref="B225:C225"/>
    <mergeCell ref="C232:E232"/>
    <mergeCell ref="C145:E145"/>
    <mergeCell ref="B148:C148"/>
    <mergeCell ref="B151:C151"/>
    <mergeCell ref="B158:C158"/>
    <mergeCell ref="B161:C161"/>
    <mergeCell ref="C155:E155"/>
    <mergeCell ref="C75:E75"/>
    <mergeCell ref="C84:E84"/>
    <mergeCell ref="C93:E93"/>
    <mergeCell ref="C101:E101"/>
    <mergeCell ref="C109:E109"/>
    <mergeCell ref="B78:C78"/>
    <mergeCell ref="B87:C87"/>
    <mergeCell ref="B96:C96"/>
    <mergeCell ref="B104:C104"/>
    <mergeCell ref="B112:C112"/>
    <mergeCell ref="B140:C140"/>
    <mergeCell ref="C127:E127"/>
    <mergeCell ref="C137:E137"/>
    <mergeCell ref="B33:C33"/>
    <mergeCell ref="B42:C42"/>
    <mergeCell ref="B51:C51"/>
    <mergeCell ref="B60:C60"/>
    <mergeCell ref="B69:C69"/>
    <mergeCell ref="C66:E66"/>
    <mergeCell ref="B8:G9"/>
    <mergeCell ref="B10:G10"/>
    <mergeCell ref="B433:C433"/>
    <mergeCell ref="B168:C168"/>
    <mergeCell ref="B369:C369"/>
    <mergeCell ref="B406:C406"/>
    <mergeCell ref="B410:C410"/>
    <mergeCell ref="B13:C13"/>
    <mergeCell ref="B18:C18"/>
    <mergeCell ref="B25:C25"/>
    <mergeCell ref="C22:E22"/>
    <mergeCell ref="C30:E30"/>
    <mergeCell ref="C39:E39"/>
    <mergeCell ref="C48:E48"/>
    <mergeCell ref="C57:E57"/>
    <mergeCell ref="B116:C116"/>
    <mergeCell ref="B130:C130"/>
    <mergeCell ref="B133:C133"/>
    <mergeCell ref="B743:C743"/>
    <mergeCell ref="B697:C697"/>
    <mergeCell ref="B704:C704"/>
    <mergeCell ref="B708:C708"/>
    <mergeCell ref="B726:C726"/>
    <mergeCell ref="B715:C715"/>
    <mergeCell ref="B719:C719"/>
    <mergeCell ref="B693:C693"/>
    <mergeCell ref="B566:C566"/>
    <mergeCell ref="B671:C671"/>
    <mergeCell ref="B675:C675"/>
    <mergeCell ref="B599:C599"/>
    <mergeCell ref="B607:C607"/>
    <mergeCell ref="B611:C611"/>
    <mergeCell ref="B618:C618"/>
    <mergeCell ref="B622:C622"/>
    <mergeCell ref="B736:C736"/>
  </mergeCells>
  <conditionalFormatting sqref="B411:E411 B560:E560 B698:C698 E698 B169:E170 B374:E374 B113:E113 D152:E152 B88:E90 B174:E174 B240:E241 B236:E237 B196:E200 B211:E213 B226:E229 B264:E264 B215:E215 B312:E313 B399:E400 B456:E456 B491:E491 B529:E529 E641">
    <cfRule type="expression" priority="757" dxfId="51" stopIfTrue="1">
      <formula>AND($A88&lt;&gt;"COMPOSICAO",$A88&lt;&gt;"INSUMO",$A88&lt;&gt;"")</formula>
    </cfRule>
    <cfRule type="expression" priority="758" dxfId="50" stopIfTrue="1">
      <formula>AND(OR($A88="COMPOSICAO",$A88="INSUMO",$A88&lt;&gt;""),$A88&lt;&gt;"")</formula>
    </cfRule>
  </conditionalFormatting>
  <conditionalFormatting sqref="D408:E408 E407">
    <cfRule type="expression" priority="759" dxfId="51" stopIfTrue="1">
      <formula>AND($A407&lt;&gt;"COMPOSICAO",$A407&lt;&gt;"INSUMO",$A407&lt;&gt;"")</formula>
    </cfRule>
    <cfRule type="expression" priority="760" dxfId="50" stopIfTrue="1">
      <formula>AND(OR($A407="COMPOSICAO",$A407="INSUMO",$A407&lt;&gt;""),$A407&lt;&gt;"")</formula>
    </cfRule>
  </conditionalFormatting>
  <conditionalFormatting sqref="B408:C408">
    <cfRule type="expression" priority="755" dxfId="51" stopIfTrue="1">
      <formula>AND($A408&lt;&gt;"COMPOSICAO",$A408&lt;&gt;"INSUMO",$A408&lt;&gt;"")</formula>
    </cfRule>
    <cfRule type="expression" priority="756" dxfId="50" stopIfTrue="1">
      <formula>AND(OR($A408="COMPOSICAO",$A408="INSUMO",$A408&lt;&gt;""),$A408&lt;&gt;"")</formula>
    </cfRule>
  </conditionalFormatting>
  <conditionalFormatting sqref="B567:E567">
    <cfRule type="expression" priority="733" dxfId="51" stopIfTrue="1">
      <formula>AND($A567&lt;&gt;"COMPOSICAO",$A567&lt;&gt;"INSUMO",$A567&lt;&gt;"")</formula>
    </cfRule>
    <cfRule type="expression" priority="734" dxfId="50" stopIfTrue="1">
      <formula>AND(OR($A567="COMPOSICAO",$A567="INSUMO",$A567&lt;&gt;""),$A567&lt;&gt;"")</formula>
    </cfRule>
  </conditionalFormatting>
  <conditionalFormatting sqref="B434:C434">
    <cfRule type="expression" priority="685" dxfId="51" stopIfTrue="1">
      <formula>AND($A434&lt;&gt;"COMPOSICAO",$A434&lt;&gt;"INSUMO",$A434&lt;&gt;"")</formula>
    </cfRule>
    <cfRule type="expression" priority="686" dxfId="50" stopIfTrue="1">
      <formula>AND(OR($A434="COMPOSICAO",$A434="INSUMO",$A434&lt;&gt;""),$A434&lt;&gt;"")</formula>
    </cfRule>
  </conditionalFormatting>
  <conditionalFormatting sqref="B412:E412">
    <cfRule type="expression" priority="719" dxfId="51" stopIfTrue="1">
      <formula>AND($A412&lt;&gt;"COMPOSICAO",$A412&lt;&gt;"INSUMO",$A412&lt;&gt;"")</formula>
    </cfRule>
    <cfRule type="expression" priority="720" dxfId="50" stopIfTrue="1">
      <formula>AND(OR($A412="COMPOSICAO",$A412="INSUMO",$A412&lt;&gt;""),$A412&lt;&gt;"")</formula>
    </cfRule>
  </conditionalFormatting>
  <conditionalFormatting sqref="B438:C444">
    <cfRule type="expression" priority="677" dxfId="51" stopIfTrue="1">
      <formula>AND($A438&lt;&gt;"COMPOSICAO",$A438&lt;&gt;"INSUMO",$A438&lt;&gt;"")</formula>
    </cfRule>
    <cfRule type="expression" priority="678" dxfId="50" stopIfTrue="1">
      <formula>AND(OR($A438="COMPOSICAO",$A438="INSUMO",$A438&lt;&gt;""),$A438&lt;&gt;"")</formula>
    </cfRule>
  </conditionalFormatting>
  <conditionalFormatting sqref="B413:E413">
    <cfRule type="expression" priority="715" dxfId="51" stopIfTrue="1">
      <formula>AND($A413&lt;&gt;"COMPOSICAO",$A413&lt;&gt;"INSUMO",$A413&lt;&gt;"")</formula>
    </cfRule>
    <cfRule type="expression" priority="716" dxfId="50" stopIfTrue="1">
      <formula>AND(OR($A413="COMPOSICAO",$A413="INSUMO",$A413&lt;&gt;""),$A413&lt;&gt;"")</formula>
    </cfRule>
  </conditionalFormatting>
  <conditionalFormatting sqref="B499:C499">
    <cfRule type="expression" priority="671" dxfId="51" stopIfTrue="1">
      <formula>AND($A499&lt;&gt;"COMPOSICAO",$A499&lt;&gt;"INSUMO",$A499&lt;&gt;"")</formula>
    </cfRule>
    <cfRule type="expression" priority="672" dxfId="50" stopIfTrue="1">
      <formula>AND(OR($A499="COMPOSICAO",$A499="INSUMO",$A499&lt;&gt;""),$A499&lt;&gt;"")</formula>
    </cfRule>
  </conditionalFormatting>
  <conditionalFormatting sqref="D407">
    <cfRule type="expression" priority="711" dxfId="51" stopIfTrue="1">
      <formula>AND($A407&lt;&gt;"COMPOSICAO",$A407&lt;&gt;"INSUMO",$A407&lt;&gt;"")</formula>
    </cfRule>
    <cfRule type="expression" priority="712" dxfId="50" stopIfTrue="1">
      <formula>AND(OR($A407="COMPOSICAO",$A407="INSUMO",$A407&lt;&gt;""),$A407&lt;&gt;"")</formula>
    </cfRule>
  </conditionalFormatting>
  <conditionalFormatting sqref="B407:C407">
    <cfRule type="expression" priority="709" dxfId="51" stopIfTrue="1">
      <formula>AND($A407&lt;&gt;"COMPOSICAO",$A407&lt;&gt;"INSUMO",$A407&lt;&gt;"")</formula>
    </cfRule>
    <cfRule type="expression" priority="710" dxfId="50" stopIfTrue="1">
      <formula>AND(OR($A407="COMPOSICAO",$A407="INSUMO",$A407&lt;&gt;""),$A407&lt;&gt;"")</formula>
    </cfRule>
  </conditionalFormatting>
  <conditionalFormatting sqref="D435:E435">
    <cfRule type="expression" priority="703" dxfId="51" stopIfTrue="1">
      <formula>AND($A435&lt;&gt;"COMPOSICAO",$A435&lt;&gt;"INSUMO",$A435&lt;&gt;"")</formula>
    </cfRule>
    <cfRule type="expression" priority="704" dxfId="50" stopIfTrue="1">
      <formula>AND(OR($A435="COMPOSICAO",$A435="INSUMO",$A435&lt;&gt;""),$A435&lt;&gt;"")</formula>
    </cfRule>
  </conditionalFormatting>
  <conditionalFormatting sqref="B435:C435">
    <cfRule type="expression" priority="699" dxfId="51" stopIfTrue="1">
      <formula>AND($A435&lt;&gt;"COMPOSICAO",$A435&lt;&gt;"INSUMO",$A435&lt;&gt;"")</formula>
    </cfRule>
    <cfRule type="expression" priority="700" dxfId="50" stopIfTrue="1">
      <formula>AND(OR($A435="COMPOSICAO",$A435="INSUMO",$A435&lt;&gt;""),$A435&lt;&gt;"")</formula>
    </cfRule>
  </conditionalFormatting>
  <conditionalFormatting sqref="D438:E444">
    <cfRule type="expression" priority="679" dxfId="51" stopIfTrue="1">
      <formula>AND($A438&lt;&gt;"COMPOSICAO",$A438&lt;&gt;"INSUMO",$A438&lt;&gt;"")</formula>
    </cfRule>
    <cfRule type="expression" priority="680" dxfId="50" stopIfTrue="1">
      <formula>AND(OR($A438="COMPOSICAO",$A438="INSUMO",$A438&lt;&gt;""),$A438&lt;&gt;"")</formula>
    </cfRule>
  </conditionalFormatting>
  <conditionalFormatting sqref="D434:E434">
    <cfRule type="expression" priority="687" dxfId="51" stopIfTrue="1">
      <formula>AND($A434&lt;&gt;"COMPOSICAO",$A434&lt;&gt;"INSUMO",$A434&lt;&gt;"")</formula>
    </cfRule>
    <cfRule type="expression" priority="688" dxfId="50" stopIfTrue="1">
      <formula>AND(OR($A434="COMPOSICAO",$A434="INSUMO",$A434&lt;&gt;""),$A434&lt;&gt;"")</formula>
    </cfRule>
  </conditionalFormatting>
  <conditionalFormatting sqref="B502:E504">
    <cfRule type="expression" priority="673" dxfId="51" stopIfTrue="1">
      <formula>AND($A502&lt;&gt;"COMPOSICAO",$A502&lt;&gt;"INSUMO",$A502&lt;&gt;"")</formula>
    </cfRule>
    <cfRule type="expression" priority="674" dxfId="50" stopIfTrue="1">
      <formula>AND(OR($A502="COMPOSICAO",$A502="INSUMO",$A502&lt;&gt;""),$A502&lt;&gt;"")</formula>
    </cfRule>
  </conditionalFormatting>
  <conditionalFormatting sqref="B515 D515:E515">
    <cfRule type="expression" priority="667" dxfId="51" stopIfTrue="1">
      <formula>AND($A515&lt;&gt;"COMPOSICAO",$A515&lt;&gt;"INSUMO",$A515&lt;&gt;"")</formula>
    </cfRule>
    <cfRule type="expression" priority="668" dxfId="50" stopIfTrue="1">
      <formula>AND(OR($A515="COMPOSICAO",$A515="INSUMO",$A515&lt;&gt;""),$A515&lt;&gt;"")</formula>
    </cfRule>
  </conditionalFormatting>
  <conditionalFormatting sqref="B498:E498 D499:E499">
    <cfRule type="expression" priority="675" dxfId="51" stopIfTrue="1">
      <formula>AND($A498&lt;&gt;"COMPOSICAO",$A498&lt;&gt;"INSUMO",$A498&lt;&gt;"")</formula>
    </cfRule>
    <cfRule type="expression" priority="676" dxfId="50" stopIfTrue="1">
      <formula>AND(OR($A498="COMPOSICAO",$A498="INSUMO",$A498&lt;&gt;""),$A498&lt;&gt;"")</formula>
    </cfRule>
  </conditionalFormatting>
  <conditionalFormatting sqref="B548:C548">
    <cfRule type="expression" priority="651" dxfId="51" stopIfTrue="1">
      <formula>AND($A548&lt;&gt;"COMPOSICAO",$A548&lt;&gt;"INSUMO",$A548&lt;&gt;"")</formula>
    </cfRule>
    <cfRule type="expression" priority="652" dxfId="50" stopIfTrue="1">
      <formula>AND(OR($A548="COMPOSICAO",$A548="INSUMO",$A548&lt;&gt;""),$A548&lt;&gt;"")</formula>
    </cfRule>
  </conditionalFormatting>
  <conditionalFormatting sqref="B551:E553">
    <cfRule type="expression" priority="653" dxfId="51" stopIfTrue="1">
      <formula>AND($A551&lt;&gt;"COMPOSICAO",$A551&lt;&gt;"INSUMO",$A551&lt;&gt;"")</formula>
    </cfRule>
    <cfRule type="expression" priority="654" dxfId="50" stopIfTrue="1">
      <formula>AND(OR($A551="COMPOSICAO",$A551="INSUMO",$A551&lt;&gt;""),$A551&lt;&gt;"")</formula>
    </cfRule>
  </conditionalFormatting>
  <conditionalFormatting sqref="B547:E547 D548:E548">
    <cfRule type="expression" priority="655" dxfId="51" stopIfTrue="1">
      <formula>AND($A547&lt;&gt;"COMPOSICAO",$A547&lt;&gt;"INSUMO",$A547&lt;&gt;"")</formula>
    </cfRule>
    <cfRule type="expression" priority="656" dxfId="50" stopIfTrue="1">
      <formula>AND(OR($A547="COMPOSICAO",$A547="INSUMO",$A547&lt;&gt;""),$A547&lt;&gt;"")</formula>
    </cfRule>
  </conditionalFormatting>
  <conditionalFormatting sqref="B676:E676 B677:D677">
    <cfRule type="expression" priority="509" dxfId="51" stopIfTrue="1">
      <formula>AND($A676&lt;&gt;"COMPOSICAO",$A676&lt;&gt;"INSUMO",$A676&lt;&gt;"")</formula>
    </cfRule>
    <cfRule type="expression" priority="510" dxfId="50" stopIfTrue="1">
      <formula>AND(OR($A676="COMPOSICAO",$A676="INSUMO",$A676&lt;&gt;""),$A676&lt;&gt;"")</formula>
    </cfRule>
  </conditionalFormatting>
  <conditionalFormatting sqref="E672:E673">
    <cfRule type="expression" priority="507" dxfId="51" stopIfTrue="1">
      <formula>AND($A672&lt;&gt;"COMPOSICAO",$A672&lt;&gt;"INSUMO",$A672&lt;&gt;"")</formula>
    </cfRule>
    <cfRule type="expression" priority="508" dxfId="50" stopIfTrue="1">
      <formula>AND(OR($A672="COMPOSICAO",$A672="INSUMO",$A672&lt;&gt;""),$A672&lt;&gt;"")</formula>
    </cfRule>
  </conditionalFormatting>
  <conditionalFormatting sqref="E677">
    <cfRule type="expression" priority="505" dxfId="51" stopIfTrue="1">
      <formula>AND($A677&lt;&gt;"COMPOSICAO",$A677&lt;&gt;"INSUMO",$A677&lt;&gt;"")</formula>
    </cfRule>
    <cfRule type="expression" priority="506" dxfId="50" stopIfTrue="1">
      <formula>AND(OR($A677="COMPOSICAO",$A677="INSUMO",$A677&lt;&gt;""),$A677&lt;&gt;"")</formula>
    </cfRule>
  </conditionalFormatting>
  <conditionalFormatting sqref="D673">
    <cfRule type="expression" priority="503" dxfId="51" stopIfTrue="1">
      <formula>AND($A673&lt;&gt;"COMPOSICAO",$A673&lt;&gt;"INSUMO",$A673&lt;&gt;"")</formula>
    </cfRule>
    <cfRule type="expression" priority="504" dxfId="50" stopIfTrue="1">
      <formula>AND(OR($A673="COMPOSICAO",$A673="INSUMO",$A673&lt;&gt;""),$A673&lt;&gt;"")</formula>
    </cfRule>
  </conditionalFormatting>
  <conditionalFormatting sqref="B673:C673">
    <cfRule type="expression" priority="501" dxfId="51" stopIfTrue="1">
      <formula>AND($A673&lt;&gt;"COMPOSICAO",$A673&lt;&gt;"INSUMO",$A673&lt;&gt;"")</formula>
    </cfRule>
    <cfRule type="expression" priority="502" dxfId="50" stopIfTrue="1">
      <formula>AND(OR($A673="COMPOSICAO",$A673="INSUMO",$A673&lt;&gt;""),$A673&lt;&gt;"")</formula>
    </cfRule>
  </conditionalFormatting>
  <conditionalFormatting sqref="D672">
    <cfRule type="expression" priority="499" dxfId="51" stopIfTrue="1">
      <formula>AND($A672&lt;&gt;"COMPOSICAO",$A672&lt;&gt;"INSUMO",$A672&lt;&gt;"")</formula>
    </cfRule>
    <cfRule type="expression" priority="500" dxfId="50" stopIfTrue="1">
      <formula>AND(OR($A672="COMPOSICAO",$A672="INSUMO",$A672&lt;&gt;""),$A672&lt;&gt;"")</formula>
    </cfRule>
  </conditionalFormatting>
  <conditionalFormatting sqref="B672:C672">
    <cfRule type="expression" priority="497" dxfId="51" stopIfTrue="1">
      <formula>AND($A672&lt;&gt;"COMPOSICAO",$A672&lt;&gt;"INSUMO",$A672&lt;&gt;"")</formula>
    </cfRule>
    <cfRule type="expression" priority="498" dxfId="50" stopIfTrue="1">
      <formula>AND(OR($A672="COMPOSICAO",$A672="INSUMO",$A672&lt;&gt;""),$A672&lt;&gt;"")</formula>
    </cfRule>
  </conditionalFormatting>
  <conditionalFormatting sqref="B678:D680">
    <cfRule type="expression" priority="495" dxfId="51" stopIfTrue="1">
      <formula>AND($A678&lt;&gt;"COMPOSICAO",$A678&lt;&gt;"INSUMO",$A678&lt;&gt;"")</formula>
    </cfRule>
    <cfRule type="expression" priority="496" dxfId="50" stopIfTrue="1">
      <formula>AND(OR($A678="COMPOSICAO",$A678="INSUMO",$A678&lt;&gt;""),$A678&lt;&gt;"")</formula>
    </cfRule>
  </conditionalFormatting>
  <conditionalFormatting sqref="E678:E680">
    <cfRule type="expression" priority="493" dxfId="51" stopIfTrue="1">
      <formula>AND($A678&lt;&gt;"COMPOSICAO",$A678&lt;&gt;"INSUMO",$A678&lt;&gt;"")</formula>
    </cfRule>
    <cfRule type="expression" priority="494" dxfId="50" stopIfTrue="1">
      <formula>AND(OR($A678="COMPOSICAO",$A678="INSUMO",$A678&lt;&gt;""),$A678&lt;&gt;"")</formula>
    </cfRule>
  </conditionalFormatting>
  <conditionalFormatting sqref="B687:E687">
    <cfRule type="expression" priority="491" dxfId="51" stopIfTrue="1">
      <formula>AND($A687&lt;&gt;"COMPOSICAO",$A687&lt;&gt;"INSUMO",$A687&lt;&gt;"")</formula>
    </cfRule>
    <cfRule type="expression" priority="492" dxfId="50" stopIfTrue="1">
      <formula>AND(OR($A687="COMPOSICAO",$A687="INSUMO",$A687&lt;&gt;""),$A687&lt;&gt;"")</formula>
    </cfRule>
  </conditionalFormatting>
  <conditionalFormatting sqref="E694:E695">
    <cfRule type="expression" priority="487" dxfId="51" stopIfTrue="1">
      <formula>AND($A694&lt;&gt;"COMPOSICAO",$A694&lt;&gt;"INSUMO",$A694&lt;&gt;"")</formula>
    </cfRule>
    <cfRule type="expression" priority="488" dxfId="50" stopIfTrue="1">
      <formula>AND(OR($A694="COMPOSICAO",$A694="INSUMO",$A694&lt;&gt;""),$A694&lt;&gt;"")</formula>
    </cfRule>
  </conditionalFormatting>
  <conditionalFormatting sqref="D695">
    <cfRule type="expression" priority="483" dxfId="51" stopIfTrue="1">
      <formula>AND($A695&lt;&gt;"COMPOSICAO",$A695&lt;&gt;"INSUMO",$A695&lt;&gt;"")</formula>
    </cfRule>
    <cfRule type="expression" priority="484" dxfId="50" stopIfTrue="1">
      <formula>AND(OR($A695="COMPOSICAO",$A695="INSUMO",$A695&lt;&gt;""),$A695&lt;&gt;"")</formula>
    </cfRule>
  </conditionalFormatting>
  <conditionalFormatting sqref="B695:C695">
    <cfRule type="expression" priority="481" dxfId="51" stopIfTrue="1">
      <formula>AND($A695&lt;&gt;"COMPOSICAO",$A695&lt;&gt;"INSUMO",$A695&lt;&gt;"")</formula>
    </cfRule>
    <cfRule type="expression" priority="482" dxfId="50" stopIfTrue="1">
      <formula>AND(OR($A695="COMPOSICAO",$A695="INSUMO",$A695&lt;&gt;""),$A695&lt;&gt;"")</formula>
    </cfRule>
  </conditionalFormatting>
  <conditionalFormatting sqref="D694">
    <cfRule type="expression" priority="479" dxfId="51" stopIfTrue="1">
      <formula>AND($A694&lt;&gt;"COMPOSICAO",$A694&lt;&gt;"INSUMO",$A694&lt;&gt;"")</formula>
    </cfRule>
    <cfRule type="expression" priority="480" dxfId="50" stopIfTrue="1">
      <formula>AND(OR($A694="COMPOSICAO",$A694="INSUMO",$A694&lt;&gt;""),$A694&lt;&gt;"")</formula>
    </cfRule>
  </conditionalFormatting>
  <conditionalFormatting sqref="B694:C694">
    <cfRule type="expression" priority="477" dxfId="51" stopIfTrue="1">
      <formula>AND($A694&lt;&gt;"COMPOSICAO",$A694&lt;&gt;"INSUMO",$A694&lt;&gt;"")</formula>
    </cfRule>
    <cfRule type="expression" priority="478" dxfId="50" stopIfTrue="1">
      <formula>AND(OR($A694="COMPOSICAO",$A694="INSUMO",$A694&lt;&gt;""),$A694&lt;&gt;"")</formula>
    </cfRule>
  </conditionalFormatting>
  <conditionalFormatting sqref="D698">
    <cfRule type="expression" priority="471" dxfId="51" stopIfTrue="1">
      <formula>AND($A698&lt;&gt;"COMPOSICAO",$A698&lt;&gt;"INSUMO",$A698&lt;&gt;"")</formula>
    </cfRule>
    <cfRule type="expression" priority="472" dxfId="50" stopIfTrue="1">
      <formula>AND(OR($A698="COMPOSICAO",$A698="INSUMO",$A698&lt;&gt;""),$A698&lt;&gt;"")</formula>
    </cfRule>
  </conditionalFormatting>
  <conditionalFormatting sqref="B709:C709 E709">
    <cfRule type="expression" priority="469" dxfId="51" stopIfTrue="1">
      <formula>AND($A709&lt;&gt;"COMPOSICAO",$A709&lt;&gt;"INSUMO",$A709&lt;&gt;"")</formula>
    </cfRule>
    <cfRule type="expression" priority="470" dxfId="50" stopIfTrue="1">
      <formula>AND(OR($A709="COMPOSICAO",$A709="INSUMO",$A709&lt;&gt;""),$A709&lt;&gt;"")</formula>
    </cfRule>
  </conditionalFormatting>
  <conditionalFormatting sqref="E705:E706">
    <cfRule type="expression" priority="467" dxfId="51" stopIfTrue="1">
      <formula>AND($A705&lt;&gt;"COMPOSICAO",$A705&lt;&gt;"INSUMO",$A705&lt;&gt;"")</formula>
    </cfRule>
    <cfRule type="expression" priority="468" dxfId="50" stopIfTrue="1">
      <formula>AND(OR($A705="COMPOSICAO",$A705="INSUMO",$A705&lt;&gt;""),$A705&lt;&gt;"")</formula>
    </cfRule>
  </conditionalFormatting>
  <conditionalFormatting sqref="D706">
    <cfRule type="expression" priority="465" dxfId="51" stopIfTrue="1">
      <formula>AND($A706&lt;&gt;"COMPOSICAO",$A706&lt;&gt;"INSUMO",$A706&lt;&gt;"")</formula>
    </cfRule>
    <cfRule type="expression" priority="466" dxfId="50" stopIfTrue="1">
      <formula>AND(OR($A706="COMPOSICAO",$A706="INSUMO",$A706&lt;&gt;""),$A706&lt;&gt;"")</formula>
    </cfRule>
  </conditionalFormatting>
  <conditionalFormatting sqref="B706:C706">
    <cfRule type="expression" priority="463" dxfId="51" stopIfTrue="1">
      <formula>AND($A706&lt;&gt;"COMPOSICAO",$A706&lt;&gt;"INSUMO",$A706&lt;&gt;"")</formula>
    </cfRule>
    <cfRule type="expression" priority="464" dxfId="50" stopIfTrue="1">
      <formula>AND(OR($A706="COMPOSICAO",$A706="INSUMO",$A706&lt;&gt;""),$A706&lt;&gt;"")</formula>
    </cfRule>
  </conditionalFormatting>
  <conditionalFormatting sqref="D705">
    <cfRule type="expression" priority="461" dxfId="51" stopIfTrue="1">
      <formula>AND($A705&lt;&gt;"COMPOSICAO",$A705&lt;&gt;"INSUMO",$A705&lt;&gt;"")</formula>
    </cfRule>
    <cfRule type="expression" priority="462" dxfId="50" stopIfTrue="1">
      <formula>AND(OR($A705="COMPOSICAO",$A705="INSUMO",$A705&lt;&gt;""),$A705&lt;&gt;"")</formula>
    </cfRule>
  </conditionalFormatting>
  <conditionalFormatting sqref="B705:C705">
    <cfRule type="expression" priority="459" dxfId="51" stopIfTrue="1">
      <formula>AND($A705&lt;&gt;"COMPOSICAO",$A705&lt;&gt;"INSUMO",$A705&lt;&gt;"")</formula>
    </cfRule>
    <cfRule type="expression" priority="460" dxfId="50" stopIfTrue="1">
      <formula>AND(OR($A705="COMPOSICAO",$A705="INSUMO",$A705&lt;&gt;""),$A705&lt;&gt;"")</formula>
    </cfRule>
  </conditionalFormatting>
  <conditionalFormatting sqref="D709">
    <cfRule type="expression" priority="457" dxfId="51" stopIfTrue="1">
      <formula>AND($A709&lt;&gt;"COMPOSICAO",$A709&lt;&gt;"INSUMO",$A709&lt;&gt;"")</formula>
    </cfRule>
    <cfRule type="expression" priority="458" dxfId="50" stopIfTrue="1">
      <formula>AND(OR($A709="COMPOSICAO",$A709="INSUMO",$A709&lt;&gt;""),$A709&lt;&gt;"")</formula>
    </cfRule>
  </conditionalFormatting>
  <conditionalFormatting sqref="B727:C727 E727">
    <cfRule type="expression" priority="455" dxfId="51" stopIfTrue="1">
      <formula>AND($A727&lt;&gt;"COMPOSICAO",$A727&lt;&gt;"INSUMO",$A727&lt;&gt;"")</formula>
    </cfRule>
    <cfRule type="expression" priority="456" dxfId="50" stopIfTrue="1">
      <formula>AND(OR($A727="COMPOSICAO",$A727="INSUMO",$A727&lt;&gt;""),$A727&lt;&gt;"")</formula>
    </cfRule>
  </conditionalFormatting>
  <conditionalFormatting sqref="B744:D744">
    <cfRule type="expression" priority="439" dxfId="51" stopIfTrue="1">
      <formula>AND($A744&lt;&gt;"COMPOSICAO",$A744&lt;&gt;"INSUMO",$A744&lt;&gt;"")</formula>
    </cfRule>
    <cfRule type="expression" priority="440" dxfId="50" stopIfTrue="1">
      <formula>AND(OR($A744="COMPOSICAO",$A744="INSUMO",$A744&lt;&gt;""),$A744&lt;&gt;"")</formula>
    </cfRule>
  </conditionalFormatting>
  <conditionalFormatting sqref="E744">
    <cfRule type="expression" priority="437" dxfId="51" stopIfTrue="1">
      <formula>AND($A744&lt;&gt;"COMPOSICAO",$A744&lt;&gt;"INSUMO",$A744&lt;&gt;"")</formula>
    </cfRule>
    <cfRule type="expression" priority="438" dxfId="50" stopIfTrue="1">
      <formula>AND(OR($A744="COMPOSICAO",$A744="INSUMO",$A744&lt;&gt;""),$A744&lt;&gt;"")</formula>
    </cfRule>
  </conditionalFormatting>
  <conditionalFormatting sqref="D370">
    <cfRule type="expression" priority="427" dxfId="51" stopIfTrue="1">
      <formula>AND($A370&lt;&gt;"COMPOSICAO",$A370&lt;&gt;"INSUMO",$A370&lt;&gt;"")</formula>
    </cfRule>
    <cfRule type="expression" priority="428" dxfId="50" stopIfTrue="1">
      <formula>AND(OR($A370="COMPOSICAO",$A370="INSUMO",$A370&lt;&gt;""),$A370&lt;&gt;"")</formula>
    </cfRule>
  </conditionalFormatting>
  <conditionalFormatting sqref="B370:C370">
    <cfRule type="expression" priority="425" dxfId="51" stopIfTrue="1">
      <formula>AND($A370&lt;&gt;"COMPOSICAO",$A370&lt;&gt;"INSUMO",$A370&lt;&gt;"")</formula>
    </cfRule>
    <cfRule type="expression" priority="426" dxfId="50" stopIfTrue="1">
      <formula>AND(OR($A370="COMPOSICAO",$A370="INSUMO",$A370&lt;&gt;""),$A370&lt;&gt;"")</formula>
    </cfRule>
  </conditionalFormatting>
  <conditionalFormatting sqref="D371:E371 E370">
    <cfRule type="expression" priority="431" dxfId="51" stopIfTrue="1">
      <formula>AND($A370&lt;&gt;"COMPOSICAO",$A370&lt;&gt;"INSUMO",$A370&lt;&gt;"")</formula>
    </cfRule>
    <cfRule type="expression" priority="432" dxfId="50" stopIfTrue="1">
      <formula>AND(OR($A370="COMPOSICAO",$A370="INSUMO",$A370&lt;&gt;""),$A370&lt;&gt;"")</formula>
    </cfRule>
  </conditionalFormatting>
  <conditionalFormatting sqref="B371:C371">
    <cfRule type="expression" priority="429" dxfId="51" stopIfTrue="1">
      <formula>AND($A371&lt;&gt;"COMPOSICAO",$A371&lt;&gt;"INSUMO",$A371&lt;&gt;"")</formula>
    </cfRule>
    <cfRule type="expression" priority="430" dxfId="50" stopIfTrue="1">
      <formula>AND(OR($A371="COMPOSICAO",$A371="INSUMO",$A371&lt;&gt;""),$A371&lt;&gt;"")</formula>
    </cfRule>
  </conditionalFormatting>
  <conditionalFormatting sqref="B745:D745">
    <cfRule type="expression" priority="423" dxfId="51" stopIfTrue="1">
      <formula>AND($A745&lt;&gt;"COMPOSICAO",$A745&lt;&gt;"INSUMO",$A745&lt;&gt;"")</formula>
    </cfRule>
    <cfRule type="expression" priority="424" dxfId="50" stopIfTrue="1">
      <formula>AND(OR($A745="COMPOSICAO",$A745="INSUMO",$A745&lt;&gt;""),$A745&lt;&gt;"")</formula>
    </cfRule>
  </conditionalFormatting>
  <conditionalFormatting sqref="E745">
    <cfRule type="expression" priority="421" dxfId="51" stopIfTrue="1">
      <formula>AND($A745&lt;&gt;"COMPOSICAO",$A745&lt;&gt;"INSUMO",$A745&lt;&gt;"")</formula>
    </cfRule>
    <cfRule type="expression" priority="422" dxfId="50" stopIfTrue="1">
      <formula>AND(OR($A745="COMPOSICAO",$A745="INSUMO",$A745&lt;&gt;""),$A745&lt;&gt;"")</formula>
    </cfRule>
  </conditionalFormatting>
  <conditionalFormatting sqref="D727">
    <cfRule type="expression" priority="419" dxfId="51" stopIfTrue="1">
      <formula>AND($A727&lt;&gt;"COMPOSICAO",$A727&lt;&gt;"INSUMO",$A727&lt;&gt;"")</formula>
    </cfRule>
    <cfRule type="expression" priority="420" dxfId="50" stopIfTrue="1">
      <formula>AND(OR($A727="COMPOSICAO",$A727="INSUMO",$A727&lt;&gt;""),$A727&lt;&gt;"")</formula>
    </cfRule>
  </conditionalFormatting>
  <conditionalFormatting sqref="B720:C720 E720">
    <cfRule type="expression" priority="417" dxfId="51" stopIfTrue="1">
      <formula>AND($A720&lt;&gt;"COMPOSICAO",$A720&lt;&gt;"INSUMO",$A720&lt;&gt;"")</formula>
    </cfRule>
    <cfRule type="expression" priority="418" dxfId="50" stopIfTrue="1">
      <formula>AND(OR($A720="COMPOSICAO",$A720="INSUMO",$A720&lt;&gt;""),$A720&lt;&gt;"")</formula>
    </cfRule>
  </conditionalFormatting>
  <conditionalFormatting sqref="E716:E717">
    <cfRule type="expression" priority="415" dxfId="51" stopIfTrue="1">
      <formula>AND($A716&lt;&gt;"COMPOSICAO",$A716&lt;&gt;"INSUMO",$A716&lt;&gt;"")</formula>
    </cfRule>
    <cfRule type="expression" priority="416" dxfId="50" stopIfTrue="1">
      <formula>AND(OR($A716="COMPOSICAO",$A716="INSUMO",$A716&lt;&gt;""),$A716&lt;&gt;"")</formula>
    </cfRule>
  </conditionalFormatting>
  <conditionalFormatting sqref="D717">
    <cfRule type="expression" priority="413" dxfId="51" stopIfTrue="1">
      <formula>AND($A717&lt;&gt;"COMPOSICAO",$A717&lt;&gt;"INSUMO",$A717&lt;&gt;"")</formula>
    </cfRule>
    <cfRule type="expression" priority="414" dxfId="50" stopIfTrue="1">
      <formula>AND(OR($A717="COMPOSICAO",$A717="INSUMO",$A717&lt;&gt;""),$A717&lt;&gt;"")</formula>
    </cfRule>
  </conditionalFormatting>
  <conditionalFormatting sqref="B717:C717">
    <cfRule type="expression" priority="411" dxfId="51" stopIfTrue="1">
      <formula>AND($A717&lt;&gt;"COMPOSICAO",$A717&lt;&gt;"INSUMO",$A717&lt;&gt;"")</formula>
    </cfRule>
    <cfRule type="expression" priority="412" dxfId="50" stopIfTrue="1">
      <formula>AND(OR($A717="COMPOSICAO",$A717="INSUMO",$A717&lt;&gt;""),$A717&lt;&gt;"")</formula>
    </cfRule>
  </conditionalFormatting>
  <conditionalFormatting sqref="D716">
    <cfRule type="expression" priority="409" dxfId="51" stopIfTrue="1">
      <formula>AND($A716&lt;&gt;"COMPOSICAO",$A716&lt;&gt;"INSUMO",$A716&lt;&gt;"")</formula>
    </cfRule>
    <cfRule type="expression" priority="410" dxfId="50" stopIfTrue="1">
      <formula>AND(OR($A716="COMPOSICAO",$A716="INSUMO",$A716&lt;&gt;""),$A716&lt;&gt;"")</formula>
    </cfRule>
  </conditionalFormatting>
  <conditionalFormatting sqref="B716:C716">
    <cfRule type="expression" priority="407" dxfId="51" stopIfTrue="1">
      <formula>AND($A716&lt;&gt;"COMPOSICAO",$A716&lt;&gt;"INSUMO",$A716&lt;&gt;"")</formula>
    </cfRule>
    <cfRule type="expression" priority="408" dxfId="50" stopIfTrue="1">
      <formula>AND(OR($A716="COMPOSICAO",$A716="INSUMO",$A716&lt;&gt;""),$A716&lt;&gt;"")</formula>
    </cfRule>
  </conditionalFormatting>
  <conditionalFormatting sqref="D720">
    <cfRule type="expression" priority="405" dxfId="51" stopIfTrue="1">
      <formula>AND($A720&lt;&gt;"COMPOSICAO",$A720&lt;&gt;"INSUMO",$A720&lt;&gt;"")</formula>
    </cfRule>
    <cfRule type="expression" priority="406" dxfId="50" stopIfTrue="1">
      <formula>AND(OR($A720="COMPOSICAO",$A720="INSUMO",$A720&lt;&gt;""),$A720&lt;&gt;"")</formula>
    </cfRule>
  </conditionalFormatting>
  <conditionalFormatting sqref="B512:C512">
    <cfRule type="expression" priority="401" dxfId="51" stopIfTrue="1">
      <formula>AND($A512&lt;&gt;"COMPOSICAO",$A512&lt;&gt;"INSUMO",$A512&lt;&gt;"")</formula>
    </cfRule>
    <cfRule type="expression" priority="402" dxfId="50" stopIfTrue="1">
      <formula>AND(OR($A512="COMPOSICAO",$A512="INSUMO",$A512&lt;&gt;""),$A512&lt;&gt;"")</formula>
    </cfRule>
  </conditionalFormatting>
  <conditionalFormatting sqref="B511:E511 D512:E512">
    <cfRule type="expression" priority="403" dxfId="51" stopIfTrue="1">
      <formula>AND($A511&lt;&gt;"COMPOSICAO",$A511&lt;&gt;"INSUMO",$A511&lt;&gt;"")</formula>
    </cfRule>
    <cfRule type="expression" priority="404" dxfId="50" stopIfTrue="1">
      <formula>AND(OR($A511="COMPOSICAO",$A511="INSUMO",$A511&lt;&gt;""),$A511&lt;&gt;"")</formula>
    </cfRule>
  </conditionalFormatting>
  <conditionalFormatting sqref="C515">
    <cfRule type="expression" priority="399" dxfId="51" stopIfTrue="1">
      <formula>AND($A515&lt;&gt;"COMPOSICAO",$A515&lt;&gt;"INSUMO",$A515&lt;&gt;"")</formula>
    </cfRule>
    <cfRule type="expression" priority="400" dxfId="50" stopIfTrue="1">
      <formula>AND(OR($A515="COMPOSICAO",$A515="INSUMO",$A515&lt;&gt;""),$A515&lt;&gt;"")</formula>
    </cfRule>
  </conditionalFormatting>
  <conditionalFormatting sqref="B516:E517">
    <cfRule type="expression" priority="397" dxfId="51" stopIfTrue="1">
      <formula>AND($A516&lt;&gt;"COMPOSICAO",$A516&lt;&gt;"INSUMO",$A516&lt;&gt;"")</formula>
    </cfRule>
    <cfRule type="expression" priority="398" dxfId="50" stopIfTrue="1">
      <formula>AND(OR($A516="COMPOSICAO",$A516="INSUMO",$A516&lt;&gt;""),$A516&lt;&gt;"")</formula>
    </cfRule>
  </conditionalFormatting>
  <conditionalFormatting sqref="B14:E16">
    <cfRule type="expression" priority="395" dxfId="51" stopIfTrue="1">
      <formula>AND($A14&lt;&gt;"COMPOSICAO",$A14&lt;&gt;"INSUMO",$A14&lt;&gt;"")</formula>
    </cfRule>
    <cfRule type="expression" priority="396" dxfId="50" stopIfTrue="1">
      <formula>AND(OR($A14="COMPOSICAO",$A14="INSUMO",$A14&lt;&gt;""),$A14&lt;&gt;"")</formula>
    </cfRule>
  </conditionalFormatting>
  <conditionalFormatting sqref="B26:E27">
    <cfRule type="expression" priority="393" dxfId="51" stopIfTrue="1">
      <formula>AND($A26&lt;&gt;"COMPOSICAO",$A26&lt;&gt;"INSUMO",$A26&lt;&gt;"")</formula>
    </cfRule>
    <cfRule type="expression" priority="394" dxfId="50" stopIfTrue="1">
      <formula>AND(OR($A26="COMPOSICAO",$A26="INSUMO",$A26&lt;&gt;""),$A26&lt;&gt;"")</formula>
    </cfRule>
  </conditionalFormatting>
  <conditionalFormatting sqref="B34:E36">
    <cfRule type="expression" priority="391" dxfId="51" stopIfTrue="1">
      <formula>AND($A34&lt;&gt;"COMPOSICAO",$A34&lt;&gt;"INSUMO",$A34&lt;&gt;"")</formula>
    </cfRule>
    <cfRule type="expression" priority="392" dxfId="50" stopIfTrue="1">
      <formula>AND(OR($A34="COMPOSICAO",$A34="INSUMO",$A34&lt;&gt;""),$A34&lt;&gt;"")</formula>
    </cfRule>
  </conditionalFormatting>
  <conditionalFormatting sqref="B43:E45">
    <cfRule type="expression" priority="389" dxfId="51" stopIfTrue="1">
      <formula>AND($A43&lt;&gt;"COMPOSICAO",$A43&lt;&gt;"INSUMO",$A43&lt;&gt;"")</formula>
    </cfRule>
    <cfRule type="expression" priority="390" dxfId="50" stopIfTrue="1">
      <formula>AND(OR($A43="COMPOSICAO",$A43="INSUMO",$A43&lt;&gt;""),$A43&lt;&gt;"")</formula>
    </cfRule>
  </conditionalFormatting>
  <conditionalFormatting sqref="B52:E53 B54:C54 E54">
    <cfRule type="expression" priority="387" dxfId="51" stopIfTrue="1">
      <formula>AND($A52&lt;&gt;"COMPOSICAO",$A52&lt;&gt;"INSUMO",$A52&lt;&gt;"")</formula>
    </cfRule>
    <cfRule type="expression" priority="388" dxfId="50" stopIfTrue="1">
      <formula>AND(OR($A52="COMPOSICAO",$A52="INSUMO",$A52&lt;&gt;""),$A52&lt;&gt;"")</formula>
    </cfRule>
  </conditionalFormatting>
  <conditionalFormatting sqref="B61:E63">
    <cfRule type="expression" priority="385" dxfId="51" stopIfTrue="1">
      <formula>AND($A61&lt;&gt;"COMPOSICAO",$A61&lt;&gt;"INSUMO",$A61&lt;&gt;"")</formula>
    </cfRule>
    <cfRule type="expression" priority="386" dxfId="50" stopIfTrue="1">
      <formula>AND(OR($A61="COMPOSICAO",$A61="INSUMO",$A61&lt;&gt;""),$A61&lt;&gt;"")</formula>
    </cfRule>
  </conditionalFormatting>
  <conditionalFormatting sqref="B70:E72">
    <cfRule type="expression" priority="383" dxfId="51" stopIfTrue="1">
      <formula>AND($A70&lt;&gt;"COMPOSICAO",$A70&lt;&gt;"INSUMO",$A70&lt;&gt;"")</formula>
    </cfRule>
    <cfRule type="expression" priority="384" dxfId="50" stopIfTrue="1">
      <formula>AND(OR($A70="COMPOSICAO",$A70="INSUMO",$A70&lt;&gt;""),$A70&lt;&gt;"")</formula>
    </cfRule>
  </conditionalFormatting>
  <conditionalFormatting sqref="B79:E80">
    <cfRule type="expression" priority="381" dxfId="51" stopIfTrue="1">
      <formula>AND($A79&lt;&gt;"COMPOSICAO",$A79&lt;&gt;"INSUMO",$A79&lt;&gt;"")</formula>
    </cfRule>
    <cfRule type="expression" priority="382" dxfId="50" stopIfTrue="1">
      <formula>AND(OR($A79="COMPOSICAO",$A79="INSUMO",$A79&lt;&gt;""),$A79&lt;&gt;"")</formula>
    </cfRule>
  </conditionalFormatting>
  <conditionalFormatting sqref="B97:E98">
    <cfRule type="expression" priority="377" dxfId="51" stopIfTrue="1">
      <formula>AND($A97&lt;&gt;"COMPOSICAO",$A97&lt;&gt;"INSUMO",$A97&lt;&gt;"")</formula>
    </cfRule>
    <cfRule type="expression" priority="378" dxfId="50" stopIfTrue="1">
      <formula>AND(OR($A97="COMPOSICAO",$A97="INSUMO",$A97&lt;&gt;""),$A97&lt;&gt;"")</formula>
    </cfRule>
  </conditionalFormatting>
  <conditionalFormatting sqref="B105:E106">
    <cfRule type="expression" priority="375" dxfId="51" stopIfTrue="1">
      <formula>AND($A105&lt;&gt;"COMPOSICAO",$A105&lt;&gt;"INSUMO",$A105&lt;&gt;"")</formula>
    </cfRule>
    <cfRule type="expression" priority="376" dxfId="50" stopIfTrue="1">
      <formula>AND(OR($A105="COMPOSICAO",$A105="INSUMO",$A105&lt;&gt;""),$A105&lt;&gt;"")</formula>
    </cfRule>
  </conditionalFormatting>
  <conditionalFormatting sqref="B114:C114">
    <cfRule type="expression" priority="361" dxfId="51" stopIfTrue="1">
      <formula>AND($A114&lt;&gt;"COMPOSICAO",$A114&lt;&gt;"INSUMO",$A114&lt;&gt;"")</formula>
    </cfRule>
    <cfRule type="expression" priority="362" dxfId="50" stopIfTrue="1">
      <formula>AND(OR($A114="COMPOSICAO",$A114="INSUMO",$A114&lt;&gt;""),$A114&lt;&gt;"")</formula>
    </cfRule>
  </conditionalFormatting>
  <conditionalFormatting sqref="B117:E117">
    <cfRule type="expression" priority="371" dxfId="51" stopIfTrue="1">
      <formula>AND($A117&lt;&gt;"COMPOSICAO",$A117&lt;&gt;"INSUMO",$A117&lt;&gt;"")</formula>
    </cfRule>
    <cfRule type="expression" priority="372" dxfId="50" stopIfTrue="1">
      <formula>AND(OR($A117="COMPOSICAO",$A117="INSUMO",$A117&lt;&gt;""),$A117&lt;&gt;"")</formula>
    </cfRule>
  </conditionalFormatting>
  <conditionalFormatting sqref="E114">
    <cfRule type="expression" priority="373" dxfId="51" stopIfTrue="1">
      <formula>AND($A114&lt;&gt;"COMPOSICAO",$A114&lt;&gt;"INSUMO",$A114&lt;&gt;"")</formula>
    </cfRule>
    <cfRule type="expression" priority="374" dxfId="50" stopIfTrue="1">
      <formula>AND(OR($A114="COMPOSICAO",$A114="INSUMO",$A114&lt;&gt;""),$A114&lt;&gt;"")</formula>
    </cfRule>
  </conditionalFormatting>
  <conditionalFormatting sqref="B118:E122">
    <cfRule type="expression" priority="367" dxfId="51" stopIfTrue="1">
      <formula>AND($A118&lt;&gt;"COMPOSICAO",$A118&lt;&gt;"INSUMO",$A118&lt;&gt;"")</formula>
    </cfRule>
    <cfRule type="expression" priority="368" dxfId="50" stopIfTrue="1">
      <formula>AND(OR($A118="COMPOSICAO",$A118="INSUMO",$A118&lt;&gt;""),$A118&lt;&gt;"")</formula>
    </cfRule>
  </conditionalFormatting>
  <conditionalFormatting sqref="B123:E124">
    <cfRule type="expression" priority="365" dxfId="51" stopIfTrue="1">
      <formula>AND($A123&lt;&gt;"COMPOSICAO",$A123&lt;&gt;"INSUMO",$A123&lt;&gt;"")</formula>
    </cfRule>
    <cfRule type="expression" priority="366" dxfId="50" stopIfTrue="1">
      <formula>AND(OR($A123="COMPOSICAO",$A123="INSUMO",$A123&lt;&gt;""),$A123&lt;&gt;"")</formula>
    </cfRule>
  </conditionalFormatting>
  <conditionalFormatting sqref="D114">
    <cfRule type="expression" priority="363" dxfId="51" stopIfTrue="1">
      <formula>AND($A114&lt;&gt;"COMPOSICAO",$A114&lt;&gt;"INSUMO",$A114&lt;&gt;"")</formula>
    </cfRule>
    <cfRule type="expression" priority="364" dxfId="50" stopIfTrue="1">
      <formula>AND(OR($A114="COMPOSICAO",$A114="INSUMO",$A114&lt;&gt;""),$A114&lt;&gt;"")</formula>
    </cfRule>
  </conditionalFormatting>
  <conditionalFormatting sqref="B131:E131">
    <cfRule type="expression" priority="359" dxfId="51" stopIfTrue="1">
      <formula>AND($A131&lt;&gt;"COMPOSICAO",$A131&lt;&gt;"INSUMO",$A131&lt;&gt;"")</formula>
    </cfRule>
    <cfRule type="expression" priority="360" dxfId="50" stopIfTrue="1">
      <formula>AND(OR($A131="COMPOSICAO",$A131="INSUMO",$A131&lt;&gt;""),$A131&lt;&gt;"")</formula>
    </cfRule>
  </conditionalFormatting>
  <conditionalFormatting sqref="B141 E142 D141:E141">
    <cfRule type="expression" priority="343" dxfId="51" stopIfTrue="1">
      <formula>AND($A141&lt;&gt;"COMPOSICAO",$A141&lt;&gt;"INSUMO",$A141&lt;&gt;"")</formula>
    </cfRule>
    <cfRule type="expression" priority="344" dxfId="50" stopIfTrue="1">
      <formula>AND(OR($A141="COMPOSICAO",$A141="INSUMO",$A141&lt;&gt;""),$A141&lt;&gt;"")</formula>
    </cfRule>
  </conditionalFormatting>
  <conditionalFormatting sqref="B134:E134">
    <cfRule type="expression" priority="355" dxfId="51" stopIfTrue="1">
      <formula>AND($A134&lt;&gt;"COMPOSICAO",$A134&lt;&gt;"INSUMO",$A134&lt;&gt;"")</formula>
    </cfRule>
    <cfRule type="expression" priority="356" dxfId="50" stopIfTrue="1">
      <formula>AND(OR($A134="COMPOSICAO",$A134="INSUMO",$A134&lt;&gt;""),$A134&lt;&gt;"")</formula>
    </cfRule>
  </conditionalFormatting>
  <conditionalFormatting sqref="B19:E19">
    <cfRule type="expression" priority="341" dxfId="51" stopIfTrue="1">
      <formula>AND($A19&lt;&gt;"COMPOSICAO",$A19&lt;&gt;"INSUMO",$A19&lt;&gt;"")</formula>
    </cfRule>
    <cfRule type="expression" priority="342" dxfId="50" stopIfTrue="1">
      <formula>AND(OR($A19="COMPOSICAO",$A19="INSUMO",$A19&lt;&gt;""),$A19&lt;&gt;"")</formula>
    </cfRule>
  </conditionalFormatting>
  <conditionalFormatting sqref="B149:E149">
    <cfRule type="expression" priority="331" dxfId="51" stopIfTrue="1">
      <formula>AND($A149&lt;&gt;"COMPOSICAO",$A149&lt;&gt;"INSUMO",$A149&lt;&gt;"")</formula>
    </cfRule>
    <cfRule type="expression" priority="332" dxfId="50" stopIfTrue="1">
      <formula>AND(OR($A149="COMPOSICAO",$A149="INSUMO",$A149&lt;&gt;""),$A149&lt;&gt;"")</formula>
    </cfRule>
  </conditionalFormatting>
  <conditionalFormatting sqref="D162:E162">
    <cfRule type="expression" priority="329" dxfId="51" stopIfTrue="1">
      <formula>AND($A162&lt;&gt;"COMPOSICAO",$A162&lt;&gt;"INSUMO",$A162&lt;&gt;"")</formula>
    </cfRule>
    <cfRule type="expression" priority="330" dxfId="50" stopIfTrue="1">
      <formula>AND(OR($A162="COMPOSICAO",$A162="INSUMO",$A162&lt;&gt;""),$A162&lt;&gt;"")</formula>
    </cfRule>
  </conditionalFormatting>
  <conditionalFormatting sqref="B159:E159">
    <cfRule type="expression" priority="327" dxfId="51" stopIfTrue="1">
      <formula>AND($A159&lt;&gt;"COMPOSICAO",$A159&lt;&gt;"INSUMO",$A159&lt;&gt;"")</formula>
    </cfRule>
    <cfRule type="expression" priority="328" dxfId="50" stopIfTrue="1">
      <formula>AND(OR($A159="COMPOSICAO",$A159="INSUMO",$A159&lt;&gt;""),$A159&lt;&gt;"")</formula>
    </cfRule>
  </conditionalFormatting>
  <conditionalFormatting sqref="D54">
    <cfRule type="expression" priority="325" dxfId="51" stopIfTrue="1">
      <formula>AND($A54&lt;&gt;"COMPOSICAO",$A54&lt;&gt;"INSUMO",$A54&lt;&gt;"")</formula>
    </cfRule>
    <cfRule type="expression" priority="326" dxfId="50" stopIfTrue="1">
      <formula>AND(OR($A54="COMPOSICAO",$A54="INSUMO",$A54&lt;&gt;""),$A54&lt;&gt;"")</formula>
    </cfRule>
  </conditionalFormatting>
  <conditionalFormatting sqref="B81:E81">
    <cfRule type="expression" priority="323" dxfId="51" stopIfTrue="1">
      <formula>AND($A81&lt;&gt;"COMPOSICAO",$A81&lt;&gt;"INSUMO",$A81&lt;&gt;"")</formula>
    </cfRule>
    <cfRule type="expression" priority="324" dxfId="50" stopIfTrue="1">
      <formula>AND(OR($A81="COMPOSICAO",$A81="INSUMO",$A81&lt;&gt;""),$A81&lt;&gt;"")</formula>
    </cfRule>
  </conditionalFormatting>
  <conditionalFormatting sqref="B142:D142">
    <cfRule type="expression" priority="319" dxfId="51" stopIfTrue="1">
      <formula>AND($A142&lt;&gt;"COMPOSICAO",$A142&lt;&gt;"INSUMO",$A142&lt;&gt;"")</formula>
    </cfRule>
    <cfRule type="expression" priority="320" dxfId="50" stopIfTrue="1">
      <formula>AND(OR($A142="COMPOSICAO",$A142="INSUMO",$A142&lt;&gt;""),$A142&lt;&gt;"")</formula>
    </cfRule>
  </conditionalFormatting>
  <conditionalFormatting sqref="C141">
    <cfRule type="expression" priority="317" dxfId="51" stopIfTrue="1">
      <formula>AND($A141&lt;&gt;"COMPOSICAO",$A141&lt;&gt;"INSUMO",$A141&lt;&gt;"")</formula>
    </cfRule>
    <cfRule type="expression" priority="318" dxfId="50" stopIfTrue="1">
      <formula>AND(OR($A141="COMPOSICAO",$A141="INSUMO",$A141&lt;&gt;""),$A141&lt;&gt;"")</formula>
    </cfRule>
  </conditionalFormatting>
  <conditionalFormatting sqref="B152:C152">
    <cfRule type="expression" priority="315" dxfId="51" stopIfTrue="1">
      <formula>AND($A152&lt;&gt;"COMPOSICAO",$A152&lt;&gt;"INSUMO",$A152&lt;&gt;"")</formula>
    </cfRule>
    <cfRule type="expression" priority="316" dxfId="50" stopIfTrue="1">
      <formula>AND(OR($A152="COMPOSICAO",$A152="INSUMO",$A152&lt;&gt;""),$A152&lt;&gt;"")</formula>
    </cfRule>
  </conditionalFormatting>
  <conditionalFormatting sqref="B162:C162">
    <cfRule type="expression" priority="313" dxfId="51" stopIfTrue="1">
      <formula>AND($A162&lt;&gt;"COMPOSICAO",$A162&lt;&gt;"INSUMO",$A162&lt;&gt;"")</formula>
    </cfRule>
    <cfRule type="expression" priority="314" dxfId="50" stopIfTrue="1">
      <formula>AND(OR($A162="COMPOSICAO",$A162="INSUMO",$A162&lt;&gt;""),$A162&lt;&gt;"")</formula>
    </cfRule>
  </conditionalFormatting>
  <conditionalFormatting sqref="B338:E339 D332:E332 B333:D334 B335:C335">
    <cfRule type="expression" priority="311" dxfId="51" stopIfTrue="1">
      <formula>AND($A332&lt;&gt;"COMPOSICAO",$A332&lt;&gt;"INSUMO",$A332&lt;&gt;"")</formula>
    </cfRule>
    <cfRule type="expression" priority="312" dxfId="50" stopIfTrue="1">
      <formula>AND(OR($A332="COMPOSICAO",$A332="INSUMO",$A332&lt;&gt;""),$A332&lt;&gt;"")</formula>
    </cfRule>
  </conditionalFormatting>
  <conditionalFormatting sqref="B181:E182 B185:E185">
    <cfRule type="expression" priority="309" dxfId="51" stopIfTrue="1">
      <formula>AND($A181&lt;&gt;"COMPOSICAO",$A181&lt;&gt;"INSUMO",$A181&lt;&gt;"")</formula>
    </cfRule>
    <cfRule type="expression" priority="310" dxfId="50" stopIfTrue="1">
      <formula>AND(OR($A181="COMPOSICAO",$A181="INSUMO",$A181&lt;&gt;""),$A181&lt;&gt;"")</formula>
    </cfRule>
  </conditionalFormatting>
  <conditionalFormatting sqref="B192:E193">
    <cfRule type="expression" priority="307" dxfId="51" stopIfTrue="1">
      <formula>AND($A192&lt;&gt;"COMPOSICAO",$A192&lt;&gt;"INSUMO",$A192&lt;&gt;"")</formula>
    </cfRule>
    <cfRule type="expression" priority="308" dxfId="50" stopIfTrue="1">
      <formula>AND(OR($A192="COMPOSICAO",$A192="INSUMO",$A192&lt;&gt;""),$A192&lt;&gt;"")</formula>
    </cfRule>
  </conditionalFormatting>
  <conditionalFormatting sqref="B207:E208">
    <cfRule type="expression" priority="305" dxfId="51" stopIfTrue="1">
      <formula>AND($A207&lt;&gt;"COMPOSICAO",$A207&lt;&gt;"INSUMO",$A207&lt;&gt;"")</formula>
    </cfRule>
    <cfRule type="expression" priority="306" dxfId="50" stopIfTrue="1">
      <formula>AND(OR($A207="COMPOSICAO",$A207="INSUMO",$A207&lt;&gt;""),$A207&lt;&gt;"")</formula>
    </cfRule>
  </conditionalFormatting>
  <conditionalFormatting sqref="B222:E223">
    <cfRule type="expression" priority="301" dxfId="51" stopIfTrue="1">
      <formula>AND($A222&lt;&gt;"COMPOSICAO",$A222&lt;&gt;"INSUMO",$A222&lt;&gt;"")</formula>
    </cfRule>
    <cfRule type="expression" priority="302" dxfId="50" stopIfTrue="1">
      <formula>AND(OR($A222="COMPOSICAO",$A222="INSUMO",$A222&lt;&gt;""),$A222&lt;&gt;"")</formula>
    </cfRule>
  </conditionalFormatting>
  <conditionalFormatting sqref="C173">
    <cfRule type="expression" priority="299" dxfId="51" stopIfTrue="1">
      <formula>AND($A173&lt;&gt;"COMPOSICAO",$A173&lt;&gt;"INSUMO",$A173&lt;&gt;"")</formula>
    </cfRule>
    <cfRule type="expression" priority="300" dxfId="50" stopIfTrue="1">
      <formula>AND(OR($A173="COMPOSICAO",$A173="INSUMO",$A173&lt;&gt;""),$A173&lt;&gt;"")</formula>
    </cfRule>
  </conditionalFormatting>
  <conditionalFormatting sqref="B173">
    <cfRule type="expression" priority="297" dxfId="51" stopIfTrue="1">
      <formula>AND($A173&lt;&gt;"COMPOSICAO",$A173&lt;&gt;"INSUMO",$A173&lt;&gt;"")</formula>
    </cfRule>
    <cfRule type="expression" priority="298" dxfId="50" stopIfTrue="1">
      <formula>AND(OR($A173="COMPOSICAO",$A173="INSUMO",$A173&lt;&gt;""),$A173&lt;&gt;"")</formula>
    </cfRule>
  </conditionalFormatting>
  <conditionalFormatting sqref="D173">
    <cfRule type="expression" priority="295" dxfId="51" stopIfTrue="1">
      <formula>AND($A173&lt;&gt;"COMPOSICAO",$A173&lt;&gt;"INSUMO",$A173&lt;&gt;"")</formula>
    </cfRule>
    <cfRule type="expression" priority="296" dxfId="50" stopIfTrue="1">
      <formula>AND(OR($A173="COMPOSICAO",$A173="INSUMO",$A173&lt;&gt;""),$A173&lt;&gt;"")</formula>
    </cfRule>
  </conditionalFormatting>
  <conditionalFormatting sqref="E173">
    <cfRule type="expression" priority="293" dxfId="51" stopIfTrue="1">
      <formula>AND($A173&lt;&gt;"COMPOSICAO",$A173&lt;&gt;"INSUMO",$A173&lt;&gt;"")</formula>
    </cfRule>
    <cfRule type="expression" priority="294" dxfId="50" stopIfTrue="1">
      <formula>AND(OR($A173="COMPOSICAO",$A173="INSUMO",$A173&lt;&gt;""),$A173&lt;&gt;"")</formula>
    </cfRule>
  </conditionalFormatting>
  <conditionalFormatting sqref="B252:E253 B248:E249">
    <cfRule type="expression" priority="291" dxfId="51" stopIfTrue="1">
      <formula>AND($A248&lt;&gt;"COMPOSICAO",$A248&lt;&gt;"INSUMO",$A248&lt;&gt;"")</formula>
    </cfRule>
    <cfRule type="expression" priority="292" dxfId="50" stopIfTrue="1">
      <formula>AND(OR($A248="COMPOSICAO",$A248="INSUMO",$A248&lt;&gt;""),$A248&lt;&gt;"")</formula>
    </cfRule>
  </conditionalFormatting>
  <conditionalFormatting sqref="B260:E261">
    <cfRule type="expression" priority="289" dxfId="51" stopIfTrue="1">
      <formula>AND($A260&lt;&gt;"COMPOSICAO",$A260&lt;&gt;"INSUMO",$A260&lt;&gt;"")</formula>
    </cfRule>
    <cfRule type="expression" priority="290" dxfId="50" stopIfTrue="1">
      <formula>AND(OR($A260="COMPOSICAO",$A260="INSUMO",$A260&lt;&gt;""),$A260&lt;&gt;"")</formula>
    </cfRule>
  </conditionalFormatting>
  <conditionalFormatting sqref="B275:E276 B271:E272">
    <cfRule type="expression" priority="287" dxfId="51" stopIfTrue="1">
      <formula>AND($A271&lt;&gt;"COMPOSICAO",$A271&lt;&gt;"INSUMO",$A271&lt;&gt;"")</formula>
    </cfRule>
    <cfRule type="expression" priority="288" dxfId="50" stopIfTrue="1">
      <formula>AND(OR($A271="COMPOSICAO",$A271="INSUMO",$A271&lt;&gt;""),$A271&lt;&gt;"")</formula>
    </cfRule>
  </conditionalFormatting>
  <conditionalFormatting sqref="B287:E288 B283:E284">
    <cfRule type="expression" priority="285" dxfId="51" stopIfTrue="1">
      <formula>AND($A283&lt;&gt;"COMPOSICAO",$A283&lt;&gt;"INSUMO",$A283&lt;&gt;"")</formula>
    </cfRule>
    <cfRule type="expression" priority="286" dxfId="50" stopIfTrue="1">
      <formula>AND(OR($A283="COMPOSICAO",$A283="INSUMO",$A283&lt;&gt;""),$A283&lt;&gt;"")</formula>
    </cfRule>
  </conditionalFormatting>
  <conditionalFormatting sqref="B214:E214">
    <cfRule type="expression" priority="283" dxfId="51" stopIfTrue="1">
      <formula>AND($A214&lt;&gt;"COMPOSICAO",$A214&lt;&gt;"INSUMO",$A214&lt;&gt;"")</formula>
    </cfRule>
    <cfRule type="expression" priority="284" dxfId="50" stopIfTrue="1">
      <formula>AND(OR($A214="COMPOSICAO",$A214="INSUMO",$A214&lt;&gt;""),$A214&lt;&gt;"")</formula>
    </cfRule>
  </conditionalFormatting>
  <conditionalFormatting sqref="B299:E301 B295:E296">
    <cfRule type="expression" priority="281" dxfId="51" stopIfTrue="1">
      <formula>AND($A295&lt;&gt;"COMPOSICAO",$A295&lt;&gt;"INSUMO",$A295&lt;&gt;"")</formula>
    </cfRule>
    <cfRule type="expression" priority="282" dxfId="50" stopIfTrue="1">
      <formula>AND(OR($A295="COMPOSICAO",$A295="INSUMO",$A295&lt;&gt;""),$A295&lt;&gt;"")</formula>
    </cfRule>
  </conditionalFormatting>
  <conditionalFormatting sqref="B308:E309">
    <cfRule type="expression" priority="279" dxfId="51" stopIfTrue="1">
      <formula>AND($A308&lt;&gt;"COMPOSICAO",$A308&lt;&gt;"INSUMO",$A308&lt;&gt;"")</formula>
    </cfRule>
    <cfRule type="expression" priority="280" dxfId="50" stopIfTrue="1">
      <formula>AND(OR($A308="COMPOSICAO",$A308="INSUMO",$A308&lt;&gt;""),$A308&lt;&gt;"")</formula>
    </cfRule>
  </conditionalFormatting>
  <conditionalFormatting sqref="B324:E325 B321:E321">
    <cfRule type="expression" priority="277" dxfId="51" stopIfTrue="1">
      <formula>AND($A321&lt;&gt;"COMPOSICAO",$A321&lt;&gt;"INSUMO",$A321&lt;&gt;"")</formula>
    </cfRule>
    <cfRule type="expression" priority="278" dxfId="50" stopIfTrue="1">
      <formula>AND(OR($A321="COMPOSICAO",$A321="INSUMO",$A321&lt;&gt;""),$A321&lt;&gt;"")</formula>
    </cfRule>
  </conditionalFormatting>
  <conditionalFormatting sqref="E333:E334">
    <cfRule type="expression" priority="273" dxfId="51" stopIfTrue="1">
      <formula>AND($A333&lt;&gt;"COMPOSICAO",$A333&lt;&gt;"INSUMO",$A333&lt;&gt;"")</formula>
    </cfRule>
    <cfRule type="expression" priority="274" dxfId="50" stopIfTrue="1">
      <formula>AND(OR($A333="COMPOSICAO",$A333="INSUMO",$A333&lt;&gt;""),$A333&lt;&gt;"")</formula>
    </cfRule>
  </conditionalFormatting>
  <conditionalFormatting sqref="E347">
    <cfRule type="expression" priority="269" dxfId="51" stopIfTrue="1">
      <formula>AND($A347&lt;&gt;"COMPOSICAO",$A347&lt;&gt;"INSUMO",$A347&lt;&gt;"")</formula>
    </cfRule>
    <cfRule type="expression" priority="270" dxfId="50" stopIfTrue="1">
      <formula>AND(OR($A347="COMPOSICAO",$A347="INSUMO",$A347&lt;&gt;""),$A347&lt;&gt;"")</formula>
    </cfRule>
  </conditionalFormatting>
  <conditionalFormatting sqref="B350:E351 D346:E346 B347:D347">
    <cfRule type="expression" priority="271" dxfId="51" stopIfTrue="1">
      <formula>AND($A346&lt;&gt;"COMPOSICAO",$A346&lt;&gt;"INSUMO",$A346&lt;&gt;"")</formula>
    </cfRule>
    <cfRule type="expression" priority="272" dxfId="50" stopIfTrue="1">
      <formula>AND(OR($A346="COMPOSICAO",$A346="INSUMO",$A346&lt;&gt;""),$A346&lt;&gt;"")</formula>
    </cfRule>
  </conditionalFormatting>
  <conditionalFormatting sqref="B332:C332">
    <cfRule type="expression" priority="261" dxfId="51" stopIfTrue="1">
      <formula>AND($A332&lt;&gt;"COMPOSICAO",$A332&lt;&gt;"INSUMO",$A332&lt;&gt;"")</formula>
    </cfRule>
    <cfRule type="expression" priority="262" dxfId="50" stopIfTrue="1">
      <formula>AND(OR($A332="COMPOSICAO",$A332="INSUMO",$A332&lt;&gt;""),$A332&lt;&gt;"")</formula>
    </cfRule>
  </conditionalFormatting>
  <conditionalFormatting sqref="E359">
    <cfRule type="expression" priority="265" dxfId="51" stopIfTrue="1">
      <formula>AND($A359&lt;&gt;"COMPOSICAO",$A359&lt;&gt;"INSUMO",$A359&lt;&gt;"")</formula>
    </cfRule>
    <cfRule type="expression" priority="266" dxfId="50" stopIfTrue="1">
      <formula>AND(OR($A359="COMPOSICAO",$A359="INSUMO",$A359&lt;&gt;""),$A359&lt;&gt;"")</formula>
    </cfRule>
  </conditionalFormatting>
  <conditionalFormatting sqref="B362:E363 D358:E358 B359:D359">
    <cfRule type="expression" priority="267" dxfId="51" stopIfTrue="1">
      <formula>AND($A358&lt;&gt;"COMPOSICAO",$A358&lt;&gt;"INSUMO",$A358&lt;&gt;"")</formula>
    </cfRule>
    <cfRule type="expression" priority="268" dxfId="50" stopIfTrue="1">
      <formula>AND(OR($A358="COMPOSICAO",$A358="INSUMO",$A358&lt;&gt;""),$A358&lt;&gt;"")</formula>
    </cfRule>
  </conditionalFormatting>
  <conditionalFormatting sqref="B320:E320">
    <cfRule type="expression" priority="263" dxfId="51" stopIfTrue="1">
      <formula>AND($A320&lt;&gt;"COMPOSICAO",$A320&lt;&gt;"INSUMO",$A320&lt;&gt;"")</formula>
    </cfRule>
    <cfRule type="expression" priority="264" dxfId="50" stopIfTrue="1">
      <formula>AND(OR($A320="COMPOSICAO",$A320="INSUMO",$A320&lt;&gt;""),$A320&lt;&gt;"")</formula>
    </cfRule>
  </conditionalFormatting>
  <conditionalFormatting sqref="B358:C358">
    <cfRule type="expression" priority="253" dxfId="51" stopIfTrue="1">
      <formula>AND($A358&lt;&gt;"COMPOSICAO",$A358&lt;&gt;"INSUMO",$A358&lt;&gt;"")</formula>
    </cfRule>
    <cfRule type="expression" priority="254" dxfId="50" stopIfTrue="1">
      <formula>AND(OR($A358="COMPOSICAO",$A358="INSUMO",$A358&lt;&gt;""),$A358&lt;&gt;"")</formula>
    </cfRule>
  </conditionalFormatting>
  <conditionalFormatting sqref="D335">
    <cfRule type="expression" priority="259" dxfId="51" stopIfTrue="1">
      <formula>AND($A335&lt;&gt;"COMPOSICAO",$A335&lt;&gt;"INSUMO",$A335&lt;&gt;"")</formula>
    </cfRule>
    <cfRule type="expression" priority="260" dxfId="50" stopIfTrue="1">
      <formula>AND(OR($A335="COMPOSICAO",$A335="INSUMO",$A335&lt;&gt;""),$A335&lt;&gt;"")</formula>
    </cfRule>
  </conditionalFormatting>
  <conditionalFormatting sqref="E335">
    <cfRule type="expression" priority="257" dxfId="51" stopIfTrue="1">
      <formula>AND($A335&lt;&gt;"COMPOSICAO",$A335&lt;&gt;"INSUMO",$A335&lt;&gt;"")</formula>
    </cfRule>
    <cfRule type="expression" priority="258" dxfId="50" stopIfTrue="1">
      <formula>AND(OR($A335="COMPOSICAO",$A335="INSUMO",$A335&lt;&gt;""),$A335&lt;&gt;"")</formula>
    </cfRule>
  </conditionalFormatting>
  <conditionalFormatting sqref="B346:C346">
    <cfRule type="expression" priority="255" dxfId="51" stopIfTrue="1">
      <formula>AND($A346&lt;&gt;"COMPOSICAO",$A346&lt;&gt;"INSUMO",$A346&lt;&gt;"")</formula>
    </cfRule>
    <cfRule type="expression" priority="256" dxfId="50" stopIfTrue="1">
      <formula>AND(OR($A346="COMPOSICAO",$A346="INSUMO",$A346&lt;&gt;""),$A346&lt;&gt;"")</formula>
    </cfRule>
  </conditionalFormatting>
  <conditionalFormatting sqref="B381:C381">
    <cfRule type="expression" priority="247" dxfId="51" stopIfTrue="1">
      <formula>AND($A381&lt;&gt;"COMPOSICAO",$A381&lt;&gt;"INSUMO",$A381&lt;&gt;"")</formula>
    </cfRule>
    <cfRule type="expression" priority="248" dxfId="50" stopIfTrue="1">
      <formula>AND(OR($A381="COMPOSICAO",$A381="INSUMO",$A381&lt;&gt;""),$A381&lt;&gt;"")</formula>
    </cfRule>
  </conditionalFormatting>
  <conditionalFormatting sqref="E382">
    <cfRule type="expression" priority="249" dxfId="51" stopIfTrue="1">
      <formula>AND($A382&lt;&gt;"COMPOSICAO",$A382&lt;&gt;"INSUMO",$A382&lt;&gt;"")</formula>
    </cfRule>
    <cfRule type="expression" priority="250" dxfId="50" stopIfTrue="1">
      <formula>AND(OR($A382="COMPOSICAO",$A382="INSUMO",$A382&lt;&gt;""),$A382&lt;&gt;"")</formula>
    </cfRule>
  </conditionalFormatting>
  <conditionalFormatting sqref="B385:E388 D381:E381 B382:D382">
    <cfRule type="expression" priority="251" dxfId="51" stopIfTrue="1">
      <formula>AND($A381&lt;&gt;"COMPOSICAO",$A381&lt;&gt;"INSUMO",$A381&lt;&gt;"")</formula>
    </cfRule>
    <cfRule type="expression" priority="252" dxfId="50" stopIfTrue="1">
      <formula>AND(OR($A381="COMPOSICAO",$A381="INSUMO",$A381&lt;&gt;""),$A381&lt;&gt;"")</formula>
    </cfRule>
  </conditionalFormatting>
  <conditionalFormatting sqref="B395:C395">
    <cfRule type="expression" priority="241" dxfId="51" stopIfTrue="1">
      <formula>AND($A395&lt;&gt;"COMPOSICAO",$A395&lt;&gt;"INSUMO",$A395&lt;&gt;"")</formula>
    </cfRule>
    <cfRule type="expression" priority="242" dxfId="50" stopIfTrue="1">
      <formula>AND(OR($A395="COMPOSICAO",$A395="INSUMO",$A395&lt;&gt;""),$A395&lt;&gt;"")</formula>
    </cfRule>
  </conditionalFormatting>
  <conditionalFormatting sqref="E396">
    <cfRule type="expression" priority="243" dxfId="51" stopIfTrue="1">
      <formula>AND($A396&lt;&gt;"COMPOSICAO",$A396&lt;&gt;"INSUMO",$A396&lt;&gt;"")</formula>
    </cfRule>
    <cfRule type="expression" priority="244" dxfId="50" stopIfTrue="1">
      <formula>AND(OR($A396="COMPOSICAO",$A396="INSUMO",$A396&lt;&gt;""),$A396&lt;&gt;"")</formula>
    </cfRule>
  </conditionalFormatting>
  <conditionalFormatting sqref="D395:E395 B396:D396">
    <cfRule type="expression" priority="245" dxfId="51" stopIfTrue="1">
      <formula>AND($A395&lt;&gt;"COMPOSICAO",$A395&lt;&gt;"INSUMO",$A395&lt;&gt;"")</formula>
    </cfRule>
    <cfRule type="expression" priority="246" dxfId="50" stopIfTrue="1">
      <formula>AND(OR($A395="COMPOSICAO",$A395="INSUMO",$A395&lt;&gt;""),$A395&lt;&gt;"")</formula>
    </cfRule>
  </conditionalFormatting>
  <conditionalFormatting sqref="B424:E424">
    <cfRule type="expression" priority="237" dxfId="51" stopIfTrue="1">
      <formula>AND($A424&lt;&gt;"COMPOSICAO",$A424&lt;&gt;"INSUMO",$A424&lt;&gt;"")</formula>
    </cfRule>
    <cfRule type="expression" priority="238" dxfId="50" stopIfTrue="1">
      <formula>AND(OR($A424="COMPOSICAO",$A424="INSUMO",$A424&lt;&gt;""),$A424&lt;&gt;"")</formula>
    </cfRule>
  </conditionalFormatting>
  <conditionalFormatting sqref="D421:E421 E420">
    <cfRule type="expression" priority="239" dxfId="51" stopIfTrue="1">
      <formula>AND($A420&lt;&gt;"COMPOSICAO",$A420&lt;&gt;"INSUMO",$A420&lt;&gt;"")</formula>
    </cfRule>
    <cfRule type="expression" priority="240" dxfId="50" stopIfTrue="1">
      <formula>AND(OR($A420="COMPOSICAO",$A420="INSUMO",$A420&lt;&gt;""),$A420&lt;&gt;"")</formula>
    </cfRule>
  </conditionalFormatting>
  <conditionalFormatting sqref="B421:C421">
    <cfRule type="expression" priority="235" dxfId="51" stopIfTrue="1">
      <formula>AND($A421&lt;&gt;"COMPOSICAO",$A421&lt;&gt;"INSUMO",$A421&lt;&gt;"")</formula>
    </cfRule>
    <cfRule type="expression" priority="236" dxfId="50" stopIfTrue="1">
      <formula>AND(OR($A421="COMPOSICAO",$A421="INSUMO",$A421&lt;&gt;""),$A421&lt;&gt;"")</formula>
    </cfRule>
  </conditionalFormatting>
  <conditionalFormatting sqref="B425:E426">
    <cfRule type="expression" priority="233" dxfId="51" stopIfTrue="1">
      <formula>AND($A425&lt;&gt;"COMPOSICAO",$A425&lt;&gt;"INSUMO",$A425&lt;&gt;"")</formula>
    </cfRule>
    <cfRule type="expression" priority="234" dxfId="50" stopIfTrue="1">
      <formula>AND(OR($A425="COMPOSICAO",$A425="INSUMO",$A425&lt;&gt;""),$A425&lt;&gt;"")</formula>
    </cfRule>
  </conditionalFormatting>
  <conditionalFormatting sqref="B427:E427">
    <cfRule type="expression" priority="231" dxfId="51" stopIfTrue="1">
      <formula>AND($A427&lt;&gt;"COMPOSICAO",$A427&lt;&gt;"INSUMO",$A427&lt;&gt;"")</formula>
    </cfRule>
    <cfRule type="expression" priority="232" dxfId="50" stopIfTrue="1">
      <formula>AND(OR($A427="COMPOSICAO",$A427="INSUMO",$A427&lt;&gt;""),$A427&lt;&gt;"")</formula>
    </cfRule>
  </conditionalFormatting>
  <conditionalFormatting sqref="D420">
    <cfRule type="expression" priority="229" dxfId="51" stopIfTrue="1">
      <formula>AND($A420&lt;&gt;"COMPOSICAO",$A420&lt;&gt;"INSUMO",$A420&lt;&gt;"")</formula>
    </cfRule>
    <cfRule type="expression" priority="230" dxfId="50" stopIfTrue="1">
      <formula>AND(OR($A420="COMPOSICAO",$A420="INSUMO",$A420&lt;&gt;""),$A420&lt;&gt;"")</formula>
    </cfRule>
  </conditionalFormatting>
  <conditionalFormatting sqref="B420:C420">
    <cfRule type="expression" priority="227" dxfId="51" stopIfTrue="1">
      <formula>AND($A420&lt;&gt;"COMPOSICAO",$A420&lt;&gt;"INSUMO",$A420&lt;&gt;"")</formula>
    </cfRule>
    <cfRule type="expression" priority="228" dxfId="50" stopIfTrue="1">
      <formula>AND(OR($A420="COMPOSICAO",$A420="INSUMO",$A420&lt;&gt;""),$A420&lt;&gt;"")</formula>
    </cfRule>
  </conditionalFormatting>
  <conditionalFormatting sqref="B455:E455">
    <cfRule type="expression" priority="223" dxfId="51" stopIfTrue="1">
      <formula>AND($A455&lt;&gt;"COMPOSICAO",$A455&lt;&gt;"INSUMO",$A455&lt;&gt;"")</formula>
    </cfRule>
    <cfRule type="expression" priority="224" dxfId="50" stopIfTrue="1">
      <formula>AND(OR($A455="COMPOSICAO",$A455="INSUMO",$A455&lt;&gt;""),$A455&lt;&gt;"")</formula>
    </cfRule>
  </conditionalFormatting>
  <conditionalFormatting sqref="D452:E452 E451">
    <cfRule type="expression" priority="225" dxfId="51" stopIfTrue="1">
      <formula>AND($A451&lt;&gt;"COMPOSICAO",$A451&lt;&gt;"INSUMO",$A451&lt;&gt;"")</formula>
    </cfRule>
    <cfRule type="expression" priority="226" dxfId="50" stopIfTrue="1">
      <formula>AND(OR($A451="COMPOSICAO",$A451="INSUMO",$A451&lt;&gt;""),$A451&lt;&gt;"")</formula>
    </cfRule>
  </conditionalFormatting>
  <conditionalFormatting sqref="B452:C452">
    <cfRule type="expression" priority="221" dxfId="51" stopIfTrue="1">
      <formula>AND($A452&lt;&gt;"COMPOSICAO",$A452&lt;&gt;"INSUMO",$A452&lt;&gt;"")</formula>
    </cfRule>
    <cfRule type="expression" priority="222" dxfId="50" stopIfTrue="1">
      <formula>AND(OR($A452="COMPOSICAO",$A452="INSUMO",$A452&lt;&gt;""),$A452&lt;&gt;"")</formula>
    </cfRule>
  </conditionalFormatting>
  <conditionalFormatting sqref="D451">
    <cfRule type="expression" priority="215" dxfId="51" stopIfTrue="1">
      <formula>AND($A451&lt;&gt;"COMPOSICAO",$A451&lt;&gt;"INSUMO",$A451&lt;&gt;"")</formula>
    </cfRule>
    <cfRule type="expression" priority="216" dxfId="50" stopIfTrue="1">
      <formula>AND(OR($A451="COMPOSICAO",$A451="INSUMO",$A451&lt;&gt;""),$A451&lt;&gt;"")</formula>
    </cfRule>
  </conditionalFormatting>
  <conditionalFormatting sqref="B451:C451">
    <cfRule type="expression" priority="213" dxfId="51" stopIfTrue="1">
      <formula>AND($A451&lt;&gt;"COMPOSICAO",$A451&lt;&gt;"INSUMO",$A451&lt;&gt;"")</formula>
    </cfRule>
    <cfRule type="expression" priority="214" dxfId="50" stopIfTrue="1">
      <formula>AND(OR($A451="COMPOSICAO",$A451="INSUMO",$A451&lt;&gt;""),$A451&lt;&gt;"")</formula>
    </cfRule>
  </conditionalFormatting>
  <conditionalFormatting sqref="B463:C463">
    <cfRule type="expression" priority="201" dxfId="51" stopIfTrue="1">
      <formula>AND($A463&lt;&gt;"COMPOSICAO",$A463&lt;&gt;"INSUMO",$A463&lt;&gt;"")</formula>
    </cfRule>
    <cfRule type="expression" priority="202" dxfId="50" stopIfTrue="1">
      <formula>AND(OR($A463="COMPOSICAO",$A463="INSUMO",$A463&lt;&gt;""),$A463&lt;&gt;"")</formula>
    </cfRule>
  </conditionalFormatting>
  <conditionalFormatting sqref="B467:E467">
    <cfRule type="expression" priority="207" dxfId="51" stopIfTrue="1">
      <formula>AND($A467&lt;&gt;"COMPOSICAO",$A467&lt;&gt;"INSUMO",$A467&lt;&gt;"")</formula>
    </cfRule>
    <cfRule type="expression" priority="208" dxfId="50" stopIfTrue="1">
      <formula>AND(OR($A467="COMPOSICAO",$A467="INSUMO",$A467&lt;&gt;""),$A467&lt;&gt;"")</formula>
    </cfRule>
  </conditionalFormatting>
  <conditionalFormatting sqref="D464:E464 E463">
    <cfRule type="expression" priority="209" dxfId="51" stopIfTrue="1">
      <formula>AND($A463&lt;&gt;"COMPOSICAO",$A463&lt;&gt;"INSUMO",$A463&lt;&gt;"")</formula>
    </cfRule>
    <cfRule type="expression" priority="210" dxfId="50" stopIfTrue="1">
      <formula>AND(OR($A463="COMPOSICAO",$A463="INSUMO",$A463&lt;&gt;""),$A463&lt;&gt;"")</formula>
    </cfRule>
  </conditionalFormatting>
  <conditionalFormatting sqref="B464:C464">
    <cfRule type="expression" priority="205" dxfId="51" stopIfTrue="1">
      <formula>AND($A464&lt;&gt;"COMPOSICAO",$A464&lt;&gt;"INSUMO",$A464&lt;&gt;"")</formula>
    </cfRule>
    <cfRule type="expression" priority="206" dxfId="50" stopIfTrue="1">
      <formula>AND(OR($A464="COMPOSICAO",$A464="INSUMO",$A464&lt;&gt;""),$A464&lt;&gt;"")</formula>
    </cfRule>
  </conditionalFormatting>
  <conditionalFormatting sqref="D463">
    <cfRule type="expression" priority="203" dxfId="51" stopIfTrue="1">
      <formula>AND($A463&lt;&gt;"COMPOSICAO",$A463&lt;&gt;"INSUMO",$A463&lt;&gt;"")</formula>
    </cfRule>
    <cfRule type="expression" priority="204" dxfId="50" stopIfTrue="1">
      <formula>AND(OR($A463="COMPOSICAO",$A463="INSUMO",$A463&lt;&gt;""),$A463&lt;&gt;"")</formula>
    </cfRule>
  </conditionalFormatting>
  <conditionalFormatting sqref="D474">
    <cfRule type="expression" priority="193" dxfId="51" stopIfTrue="1">
      <formula>AND($A474&lt;&gt;"COMPOSICAO",$A474&lt;&gt;"INSUMO",$A474&lt;&gt;"")</formula>
    </cfRule>
    <cfRule type="expression" priority="194" dxfId="50" stopIfTrue="1">
      <formula>AND(OR($A474="COMPOSICAO",$A474="INSUMO",$A474&lt;&gt;""),$A474&lt;&gt;"")</formula>
    </cfRule>
  </conditionalFormatting>
  <conditionalFormatting sqref="B480:E480">
    <cfRule type="expression" priority="197" dxfId="51" stopIfTrue="1">
      <formula>AND($A480&lt;&gt;"COMPOSICAO",$A480&lt;&gt;"INSUMO",$A480&lt;&gt;"")</formula>
    </cfRule>
    <cfRule type="expression" priority="198" dxfId="50" stopIfTrue="1">
      <formula>AND(OR($A480="COMPOSICAO",$A480="INSUMO",$A480&lt;&gt;""),$A480&lt;&gt;"")</formula>
    </cfRule>
  </conditionalFormatting>
  <conditionalFormatting sqref="D475:E475 E474">
    <cfRule type="expression" priority="199" dxfId="51" stopIfTrue="1">
      <formula>AND($A474&lt;&gt;"COMPOSICAO",$A474&lt;&gt;"INSUMO",$A474&lt;&gt;"")</formula>
    </cfRule>
    <cfRule type="expression" priority="200" dxfId="50" stopIfTrue="1">
      <formula>AND(OR($A474="COMPOSICAO",$A474="INSUMO",$A474&lt;&gt;""),$A474&lt;&gt;"")</formula>
    </cfRule>
  </conditionalFormatting>
  <conditionalFormatting sqref="B475:C475">
    <cfRule type="expression" priority="195" dxfId="51" stopIfTrue="1">
      <formula>AND($A475&lt;&gt;"COMPOSICAO",$A475&lt;&gt;"INSUMO",$A475&lt;&gt;"")</formula>
    </cfRule>
    <cfRule type="expression" priority="196" dxfId="50" stopIfTrue="1">
      <formula>AND(OR($A475="COMPOSICAO",$A475="INSUMO",$A475&lt;&gt;""),$A475&lt;&gt;"")</formula>
    </cfRule>
  </conditionalFormatting>
  <conditionalFormatting sqref="B479">
    <cfRule type="expression" priority="183" dxfId="51" stopIfTrue="1">
      <formula>AND($A479&lt;&gt;"COMPOSICAO",$A479&lt;&gt;"INSUMO",$A479&lt;&gt;"")</formula>
    </cfRule>
    <cfRule type="expression" priority="184" dxfId="50" stopIfTrue="1">
      <formula>AND(OR($A479="COMPOSICAO",$A479="INSUMO",$A479&lt;&gt;""),$A479&lt;&gt;"")</formula>
    </cfRule>
  </conditionalFormatting>
  <conditionalFormatting sqref="B474:C474">
    <cfRule type="expression" priority="191" dxfId="51" stopIfTrue="1">
      <formula>AND($A474&lt;&gt;"COMPOSICAO",$A474&lt;&gt;"INSUMO",$A474&lt;&gt;"")</formula>
    </cfRule>
    <cfRule type="expression" priority="192" dxfId="50" stopIfTrue="1">
      <formula>AND(OR($A474="COMPOSICAO",$A474="INSUMO",$A474&lt;&gt;""),$A474&lt;&gt;"")</formula>
    </cfRule>
  </conditionalFormatting>
  <conditionalFormatting sqref="C478:C479">
    <cfRule type="expression" priority="189" dxfId="51" stopIfTrue="1">
      <formula>AND($A478&lt;&gt;"COMPOSICAO",$A478&lt;&gt;"INSUMO",$A478&lt;&gt;"")</formula>
    </cfRule>
    <cfRule type="expression" priority="190" dxfId="50" stopIfTrue="1">
      <formula>AND(OR($A478="COMPOSICAO",$A478="INSUMO",$A478&lt;&gt;""),$A478&lt;&gt;"")</formula>
    </cfRule>
  </conditionalFormatting>
  <conditionalFormatting sqref="D478">
    <cfRule type="expression" priority="187" dxfId="51" stopIfTrue="1">
      <formula>AND($A478&lt;&gt;"COMPOSICAO",$A478&lt;&gt;"INSUMO",$A478&lt;&gt;"")</formula>
    </cfRule>
    <cfRule type="expression" priority="188" dxfId="50" stopIfTrue="1">
      <formula>AND(OR($A478="COMPOSICAO",$A478="INSUMO",$A478&lt;&gt;""),$A478&lt;&gt;"")</formula>
    </cfRule>
  </conditionalFormatting>
  <conditionalFormatting sqref="B478">
    <cfRule type="expression" priority="185" dxfId="51" stopIfTrue="1">
      <formula>AND($A478&lt;&gt;"COMPOSICAO",$A478&lt;&gt;"INSUMO",$A478&lt;&gt;"")</formula>
    </cfRule>
    <cfRule type="expression" priority="186" dxfId="50" stopIfTrue="1">
      <formula>AND(OR($A478="COMPOSICAO",$A478="INSUMO",$A478&lt;&gt;""),$A478&lt;&gt;"")</formula>
    </cfRule>
  </conditionalFormatting>
  <conditionalFormatting sqref="B487:C487">
    <cfRule type="expression" priority="173" dxfId="51" stopIfTrue="1">
      <formula>AND($A487&lt;&gt;"COMPOSICAO",$A487&lt;&gt;"INSUMO",$A487&lt;&gt;"")</formula>
    </cfRule>
    <cfRule type="expression" priority="174" dxfId="50" stopIfTrue="1">
      <formula>AND(OR($A487="COMPOSICAO",$A487="INSUMO",$A487&lt;&gt;""),$A487&lt;&gt;"")</formula>
    </cfRule>
  </conditionalFormatting>
  <conditionalFormatting sqref="D487:E488">
    <cfRule type="expression" priority="181" dxfId="51" stopIfTrue="1">
      <formula>AND($A487&lt;&gt;"COMPOSICAO",$A487&lt;&gt;"INSUMO",$A487&lt;&gt;"")</formula>
    </cfRule>
    <cfRule type="expression" priority="182" dxfId="50" stopIfTrue="1">
      <formula>AND(OR($A487="COMPOSICAO",$A487="INSUMO",$A487&lt;&gt;""),$A487&lt;&gt;"")</formula>
    </cfRule>
  </conditionalFormatting>
  <conditionalFormatting sqref="B488:C488">
    <cfRule type="expression" priority="175" dxfId="51" stopIfTrue="1">
      <formula>AND($A488&lt;&gt;"COMPOSICAO",$A488&lt;&gt;"INSUMO",$A488&lt;&gt;"")</formula>
    </cfRule>
    <cfRule type="expression" priority="176" dxfId="50" stopIfTrue="1">
      <formula>AND(OR($A488="COMPOSICAO",$A488="INSUMO",$A488&lt;&gt;""),$A488&lt;&gt;"")</formula>
    </cfRule>
  </conditionalFormatting>
  <conditionalFormatting sqref="B528 D528:E528">
    <cfRule type="expression" priority="171" dxfId="51" stopIfTrue="1">
      <formula>AND($A528&lt;&gt;"COMPOSICAO",$A528&lt;&gt;"INSUMO",$A528&lt;&gt;"")</formula>
    </cfRule>
    <cfRule type="expression" priority="172" dxfId="50" stopIfTrue="1">
      <formula>AND(OR($A528="COMPOSICAO",$A528="INSUMO",$A528&lt;&gt;""),$A528&lt;&gt;"")</formula>
    </cfRule>
  </conditionalFormatting>
  <conditionalFormatting sqref="B525:C525">
    <cfRule type="expression" priority="167" dxfId="51" stopIfTrue="1">
      <formula>AND($A525&lt;&gt;"COMPOSICAO",$A525&lt;&gt;"INSUMO",$A525&lt;&gt;"")</formula>
    </cfRule>
    <cfRule type="expression" priority="168" dxfId="50" stopIfTrue="1">
      <formula>AND(OR($A525="COMPOSICAO",$A525="INSUMO",$A525&lt;&gt;""),$A525&lt;&gt;"")</formula>
    </cfRule>
  </conditionalFormatting>
  <conditionalFormatting sqref="D524:E525">
    <cfRule type="expression" priority="169" dxfId="51" stopIfTrue="1">
      <formula>AND($A524&lt;&gt;"COMPOSICAO",$A524&lt;&gt;"INSUMO",$A524&lt;&gt;"")</formula>
    </cfRule>
    <cfRule type="expression" priority="170" dxfId="50" stopIfTrue="1">
      <formula>AND(OR($A524="COMPOSICAO",$A524="INSUMO",$A524&lt;&gt;""),$A524&lt;&gt;"")</formula>
    </cfRule>
  </conditionalFormatting>
  <conditionalFormatting sqref="C528">
    <cfRule type="expression" priority="165" dxfId="51" stopIfTrue="1">
      <formula>AND($A528&lt;&gt;"COMPOSICAO",$A528&lt;&gt;"INSUMO",$A528&lt;&gt;"")</formula>
    </cfRule>
    <cfRule type="expression" priority="166" dxfId="50" stopIfTrue="1">
      <formula>AND(OR($A528="COMPOSICAO",$A528="INSUMO",$A528&lt;&gt;""),$A528&lt;&gt;"")</formula>
    </cfRule>
  </conditionalFormatting>
  <conditionalFormatting sqref="B524:C524">
    <cfRule type="expression" priority="161" dxfId="51" stopIfTrue="1">
      <formula>AND($A524&lt;&gt;"COMPOSICAO",$A524&lt;&gt;"INSUMO",$A524&lt;&gt;"")</formula>
    </cfRule>
    <cfRule type="expression" priority="162" dxfId="50" stopIfTrue="1">
      <formula>AND(OR($A524="COMPOSICAO",$A524="INSUMO",$A524&lt;&gt;""),$A524&lt;&gt;"")</formula>
    </cfRule>
  </conditionalFormatting>
  <conditionalFormatting sqref="B540:E540">
    <cfRule type="expression" priority="159" dxfId="51" stopIfTrue="1">
      <formula>AND($A540&lt;&gt;"COMPOSICAO",$A540&lt;&gt;"INSUMO",$A540&lt;&gt;"")</formula>
    </cfRule>
    <cfRule type="expression" priority="160" dxfId="50" stopIfTrue="1">
      <formula>AND(OR($A540="COMPOSICAO",$A540="INSUMO",$A540&lt;&gt;""),$A540&lt;&gt;"")</formula>
    </cfRule>
  </conditionalFormatting>
  <conditionalFormatting sqref="D536:E537">
    <cfRule type="expression" priority="155" dxfId="51" stopIfTrue="1">
      <formula>AND($A536&lt;&gt;"COMPOSICAO",$A536&lt;&gt;"INSUMO",$A536&lt;&gt;"")</formula>
    </cfRule>
    <cfRule type="expression" priority="156" dxfId="50" stopIfTrue="1">
      <formula>AND(OR($A536="COMPOSICAO",$A536="INSUMO",$A536&lt;&gt;""),$A536&lt;&gt;"")</formula>
    </cfRule>
  </conditionalFormatting>
  <conditionalFormatting sqref="B537:C537">
    <cfRule type="expression" priority="153" dxfId="51" stopIfTrue="1">
      <formula>AND($A537&lt;&gt;"COMPOSICAO",$A537&lt;&gt;"INSUMO",$A537&lt;&gt;"")</formula>
    </cfRule>
    <cfRule type="expression" priority="154" dxfId="50" stopIfTrue="1">
      <formula>AND(OR($A537="COMPOSICAO",$A537="INSUMO",$A537&lt;&gt;""),$A537&lt;&gt;"")</formula>
    </cfRule>
  </conditionalFormatting>
  <conditionalFormatting sqref="B589:C589 E589">
    <cfRule type="expression" priority="143" dxfId="51" stopIfTrue="1">
      <formula>AND($A589&lt;&gt;"COMPOSICAO",$A589&lt;&gt;"INSUMO",$A589&lt;&gt;"")</formula>
    </cfRule>
    <cfRule type="expression" priority="144" dxfId="50" stopIfTrue="1">
      <formula>AND(OR($A589="COMPOSICAO",$A589="INSUMO",$A589&lt;&gt;""),$A589&lt;&gt;"")</formula>
    </cfRule>
  </conditionalFormatting>
  <conditionalFormatting sqref="B536:C536">
    <cfRule type="expression" priority="149" dxfId="51" stopIfTrue="1">
      <formula>AND($A536&lt;&gt;"COMPOSICAO",$A536&lt;&gt;"INSUMO",$A536&lt;&gt;"")</formula>
    </cfRule>
    <cfRule type="expression" priority="150" dxfId="50" stopIfTrue="1">
      <formula>AND(OR($A536="COMPOSICAO",$A536="INSUMO",$A536&lt;&gt;""),$A536&lt;&gt;"")</formula>
    </cfRule>
  </conditionalFormatting>
  <conditionalFormatting sqref="B574:E574">
    <cfRule type="expression" priority="141" dxfId="51" stopIfTrue="1">
      <formula>AND($A574&lt;&gt;"COMPOSICAO",$A574&lt;&gt;"INSUMO",$A574&lt;&gt;"")</formula>
    </cfRule>
    <cfRule type="expression" priority="142" dxfId="50" stopIfTrue="1">
      <formula>AND(OR($A574="COMPOSICAO",$A574="INSUMO",$A574&lt;&gt;""),$A574&lt;&gt;"")</formula>
    </cfRule>
  </conditionalFormatting>
  <conditionalFormatting sqref="C581 E581">
    <cfRule type="expression" priority="145" dxfId="51" stopIfTrue="1">
      <formula>AND($A581&lt;&gt;"COMPOSICAO",$A581&lt;&gt;"INSUMO",$A581&lt;&gt;"")</formula>
    </cfRule>
    <cfRule type="expression" priority="146" dxfId="50" stopIfTrue="1">
      <formula>AND(OR($A581="COMPOSICAO",$A581="INSUMO",$A581&lt;&gt;""),$A581&lt;&gt;"")</formula>
    </cfRule>
  </conditionalFormatting>
  <conditionalFormatting sqref="B597:C597">
    <cfRule type="expression" priority="123" dxfId="51" stopIfTrue="1">
      <formula>AND($A597&lt;&gt;"COMPOSICAO",$A597&lt;&gt;"INSUMO",$A597&lt;&gt;"")</formula>
    </cfRule>
    <cfRule type="expression" priority="124" dxfId="50" stopIfTrue="1">
      <formula>AND(OR($A597="COMPOSICAO",$A597="INSUMO",$A597&lt;&gt;""),$A597&lt;&gt;"")</formula>
    </cfRule>
  </conditionalFormatting>
  <conditionalFormatting sqref="E619:E620">
    <cfRule type="expression" priority="97" dxfId="51" stopIfTrue="1">
      <formula>AND($A619&lt;&gt;"COMPOSICAO",$A619&lt;&gt;"INSUMO",$A619&lt;&gt;"")</formula>
    </cfRule>
    <cfRule type="expression" priority="98" dxfId="50" stopIfTrue="1">
      <formula>AND(OR($A619="COMPOSICAO",$A619="INSUMO",$A619&lt;&gt;""),$A619&lt;&gt;"")</formula>
    </cfRule>
  </conditionalFormatting>
  <conditionalFormatting sqref="D581">
    <cfRule type="expression" priority="137" dxfId="51" stopIfTrue="1">
      <formula>AND($A581&lt;&gt;"COMPOSICAO",$A581&lt;&gt;"INSUMO",$A581&lt;&gt;"")</formula>
    </cfRule>
    <cfRule type="expression" priority="138" dxfId="50" stopIfTrue="1">
      <formula>AND(OR($A581="COMPOSICAO",$A581="INSUMO",$A581&lt;&gt;""),$A581&lt;&gt;"")</formula>
    </cfRule>
  </conditionalFormatting>
  <conditionalFormatting sqref="F574">
    <cfRule type="expression" priority="139" dxfId="51" stopIfTrue="1">
      <formula>AND($A574&lt;&gt;"COMPOSICAO",$A574&lt;&gt;"INSUMO",$A574&lt;&gt;"")</formula>
    </cfRule>
    <cfRule type="expression" priority="140" dxfId="50" stopIfTrue="1">
      <formula>AND(OR($A574="COMPOSICAO",$A574="INSUMO",$A574&lt;&gt;""),$A574&lt;&gt;"")</formula>
    </cfRule>
  </conditionalFormatting>
  <conditionalFormatting sqref="B581">
    <cfRule type="expression" priority="135" dxfId="51" stopIfTrue="1">
      <formula>AND($A581&lt;&gt;"COMPOSICAO",$A581&lt;&gt;"INSUMO",$A581&lt;&gt;"")</formula>
    </cfRule>
    <cfRule type="expression" priority="136" dxfId="50" stopIfTrue="1">
      <formula>AND(OR($A581="COMPOSICAO",$A581="INSUMO",$A581&lt;&gt;""),$A581&lt;&gt;"")</formula>
    </cfRule>
  </conditionalFormatting>
  <conditionalFormatting sqref="D608">
    <cfRule type="expression" priority="103" dxfId="51" stopIfTrue="1">
      <formula>AND($A608&lt;&gt;"COMPOSICAO",$A608&lt;&gt;"INSUMO",$A608&lt;&gt;"")</formula>
    </cfRule>
    <cfRule type="expression" priority="104" dxfId="50" stopIfTrue="1">
      <formula>AND(OR($A608="COMPOSICAO",$A608="INSUMO",$A608&lt;&gt;""),$A608&lt;&gt;"")</formula>
    </cfRule>
  </conditionalFormatting>
  <conditionalFormatting sqref="D589">
    <cfRule type="expression" priority="133" dxfId="51" stopIfTrue="1">
      <formula>AND($A589&lt;&gt;"COMPOSICAO",$A589&lt;&gt;"INSUMO",$A589&lt;&gt;"")</formula>
    </cfRule>
    <cfRule type="expression" priority="134" dxfId="50" stopIfTrue="1">
      <formula>AND(OR($A589="COMPOSICAO",$A589="INSUMO",$A589&lt;&gt;""),$A589&lt;&gt;"")</formula>
    </cfRule>
  </conditionalFormatting>
  <conditionalFormatting sqref="B600:E600 B601:D601">
    <cfRule type="expression" priority="131" dxfId="51" stopIfTrue="1">
      <formula>AND($A600&lt;&gt;"COMPOSICAO",$A600&lt;&gt;"INSUMO",$A600&lt;&gt;"")</formula>
    </cfRule>
    <cfRule type="expression" priority="132" dxfId="50" stopIfTrue="1">
      <formula>AND(OR($A600="COMPOSICAO",$A600="INSUMO",$A600&lt;&gt;""),$A600&lt;&gt;"")</formula>
    </cfRule>
  </conditionalFormatting>
  <conditionalFormatting sqref="E596:E597">
    <cfRule type="expression" priority="129" dxfId="51" stopIfTrue="1">
      <formula>AND($A596&lt;&gt;"COMPOSICAO",$A596&lt;&gt;"INSUMO",$A596&lt;&gt;"")</formula>
    </cfRule>
    <cfRule type="expression" priority="130" dxfId="50" stopIfTrue="1">
      <formula>AND(OR($A596="COMPOSICAO",$A596="INSUMO",$A596&lt;&gt;""),$A596&lt;&gt;"")</formula>
    </cfRule>
  </conditionalFormatting>
  <conditionalFormatting sqref="E601">
    <cfRule type="expression" priority="127" dxfId="51" stopIfTrue="1">
      <formula>AND($A601&lt;&gt;"COMPOSICAO",$A601&lt;&gt;"INSUMO",$A601&lt;&gt;"")</formula>
    </cfRule>
    <cfRule type="expression" priority="128" dxfId="50" stopIfTrue="1">
      <formula>AND(OR($A601="COMPOSICAO",$A601="INSUMO",$A601&lt;&gt;""),$A601&lt;&gt;"")</formula>
    </cfRule>
  </conditionalFormatting>
  <conditionalFormatting sqref="D597">
    <cfRule type="expression" priority="125" dxfId="51" stopIfTrue="1">
      <formula>AND($A597&lt;&gt;"COMPOSICAO",$A597&lt;&gt;"INSUMO",$A597&lt;&gt;"")</formula>
    </cfRule>
    <cfRule type="expression" priority="126" dxfId="50" stopIfTrue="1">
      <formula>AND(OR($A597="COMPOSICAO",$A597="INSUMO",$A597&lt;&gt;""),$A597&lt;&gt;"")</formula>
    </cfRule>
  </conditionalFormatting>
  <conditionalFormatting sqref="D620">
    <cfRule type="expression" priority="95" dxfId="51" stopIfTrue="1">
      <formula>AND($A620&lt;&gt;"COMPOSICAO",$A620&lt;&gt;"INSUMO",$A620&lt;&gt;"")</formula>
    </cfRule>
    <cfRule type="expression" priority="96" dxfId="50" stopIfTrue="1">
      <formula>AND(OR($A620="COMPOSICAO",$A620="INSUMO",$A620&lt;&gt;""),$A620&lt;&gt;"")</formula>
    </cfRule>
  </conditionalFormatting>
  <conditionalFormatting sqref="D596">
    <cfRule type="expression" priority="121" dxfId="51" stopIfTrue="1">
      <formula>AND($A596&lt;&gt;"COMPOSICAO",$A596&lt;&gt;"INSUMO",$A596&lt;&gt;"")</formula>
    </cfRule>
    <cfRule type="expression" priority="122" dxfId="50" stopIfTrue="1">
      <formula>AND(OR($A596="COMPOSICAO",$A596="INSUMO",$A596&lt;&gt;""),$A596&lt;&gt;"")</formula>
    </cfRule>
  </conditionalFormatting>
  <conditionalFormatting sqref="B596:C596">
    <cfRule type="expression" priority="119" dxfId="51" stopIfTrue="1">
      <formula>AND($A596&lt;&gt;"COMPOSICAO",$A596&lt;&gt;"INSUMO",$A596&lt;&gt;"")</formula>
    </cfRule>
    <cfRule type="expression" priority="120" dxfId="50" stopIfTrue="1">
      <formula>AND(OR($A596="COMPOSICAO",$A596="INSUMO",$A596&lt;&gt;""),$A596&lt;&gt;"")</formula>
    </cfRule>
  </conditionalFormatting>
  <conditionalFormatting sqref="D619">
    <cfRule type="expression" priority="91" dxfId="51" stopIfTrue="1">
      <formula>AND($A619&lt;&gt;"COMPOSICAO",$A619&lt;&gt;"INSUMO",$A619&lt;&gt;"")</formula>
    </cfRule>
    <cfRule type="expression" priority="92" dxfId="50" stopIfTrue="1">
      <formula>AND(OR($A619="COMPOSICAO",$A619="INSUMO",$A619&lt;&gt;""),$A619&lt;&gt;"")</formula>
    </cfRule>
  </conditionalFormatting>
  <conditionalFormatting sqref="B608:C608">
    <cfRule type="expression" priority="101" dxfId="51" stopIfTrue="1">
      <formula>AND($A608&lt;&gt;"COMPOSICAO",$A608&lt;&gt;"INSUMO",$A608&lt;&gt;"")</formula>
    </cfRule>
    <cfRule type="expression" priority="102" dxfId="50" stopIfTrue="1">
      <formula>AND(OR($A608="COMPOSICAO",$A608="INSUMO",$A608&lt;&gt;""),$A608&lt;&gt;"")</formula>
    </cfRule>
  </conditionalFormatting>
  <conditionalFormatting sqref="B609:C609">
    <cfRule type="expression" priority="105" dxfId="51" stopIfTrue="1">
      <formula>AND($A609&lt;&gt;"COMPOSICAO",$A609&lt;&gt;"INSUMO",$A609&lt;&gt;"")</formula>
    </cfRule>
    <cfRule type="expression" priority="106" dxfId="50" stopIfTrue="1">
      <formula>AND(OR($A609="COMPOSICAO",$A609="INSUMO",$A609&lt;&gt;""),$A609&lt;&gt;"")</formula>
    </cfRule>
  </conditionalFormatting>
  <conditionalFormatting sqref="B612:E612">
    <cfRule type="expression" priority="113" dxfId="51" stopIfTrue="1">
      <formula>AND($A612&lt;&gt;"COMPOSICAO",$A612&lt;&gt;"INSUMO",$A612&lt;&gt;"")</formula>
    </cfRule>
    <cfRule type="expression" priority="114" dxfId="50" stopIfTrue="1">
      <formula>AND(OR($A612="COMPOSICAO",$A612="INSUMO",$A612&lt;&gt;""),$A612&lt;&gt;"")</formula>
    </cfRule>
  </conditionalFormatting>
  <conditionalFormatting sqref="E608:E609">
    <cfRule type="expression" priority="111" dxfId="51" stopIfTrue="1">
      <formula>AND($A608&lt;&gt;"COMPOSICAO",$A608&lt;&gt;"INSUMO",$A608&lt;&gt;"")</formula>
    </cfRule>
    <cfRule type="expression" priority="112" dxfId="50" stopIfTrue="1">
      <formula>AND(OR($A608="COMPOSICAO",$A608="INSUMO",$A608&lt;&gt;""),$A608&lt;&gt;"")</formula>
    </cfRule>
  </conditionalFormatting>
  <conditionalFormatting sqref="D609">
    <cfRule type="expression" priority="107" dxfId="51" stopIfTrue="1">
      <formula>AND($A609&lt;&gt;"COMPOSICAO",$A609&lt;&gt;"INSUMO",$A609&lt;&gt;"")</formula>
    </cfRule>
    <cfRule type="expression" priority="108" dxfId="50" stopIfTrue="1">
      <formula>AND(OR($A609="COMPOSICAO",$A609="INSUMO",$A609&lt;&gt;""),$A609&lt;&gt;"")</formula>
    </cfRule>
  </conditionalFormatting>
  <conditionalFormatting sqref="B619:C619">
    <cfRule type="expression" priority="89" dxfId="51" stopIfTrue="1">
      <formula>AND($A619&lt;&gt;"COMPOSICAO",$A619&lt;&gt;"INSUMO",$A619&lt;&gt;"")</formula>
    </cfRule>
    <cfRule type="expression" priority="90" dxfId="50" stopIfTrue="1">
      <formula>AND(OR($A619="COMPOSICAO",$A619="INSUMO",$A619&lt;&gt;""),$A619&lt;&gt;"")</formula>
    </cfRule>
  </conditionalFormatting>
  <conditionalFormatting sqref="D630">
    <cfRule type="expression" priority="65" dxfId="51" stopIfTrue="1">
      <formula>AND($A630&lt;&gt;"COMPOSICAO",$A630&lt;&gt;"INSUMO",$A630&lt;&gt;"")</formula>
    </cfRule>
    <cfRule type="expression" priority="66" dxfId="50" stopIfTrue="1">
      <formula>AND(OR($A630="COMPOSICAO",$A630="INSUMO",$A630&lt;&gt;""),$A630&lt;&gt;"")</formula>
    </cfRule>
  </conditionalFormatting>
  <conditionalFormatting sqref="B620:C620">
    <cfRule type="expression" priority="93" dxfId="51" stopIfTrue="1">
      <formula>AND($A620&lt;&gt;"COMPOSICAO",$A620&lt;&gt;"INSUMO",$A620&lt;&gt;"")</formula>
    </cfRule>
    <cfRule type="expression" priority="94" dxfId="50" stopIfTrue="1">
      <formula>AND(OR($A620="COMPOSICAO",$A620="INSUMO",$A620&lt;&gt;""),$A620&lt;&gt;"")</formula>
    </cfRule>
  </conditionalFormatting>
  <conditionalFormatting sqref="B623:E623">
    <cfRule type="expression" priority="99" dxfId="51" stopIfTrue="1">
      <formula>AND($A623&lt;&gt;"COMPOSICAO",$A623&lt;&gt;"INSUMO",$A623&lt;&gt;"")</formula>
    </cfRule>
    <cfRule type="expression" priority="100" dxfId="50" stopIfTrue="1">
      <formula>AND(OR($A623="COMPOSICAO",$A623="INSUMO",$A623&lt;&gt;""),$A623&lt;&gt;"")</formula>
    </cfRule>
  </conditionalFormatting>
  <conditionalFormatting sqref="E630:E631">
    <cfRule type="expression" priority="71" dxfId="51" stopIfTrue="1">
      <formula>AND($A630&lt;&gt;"COMPOSICAO",$A630&lt;&gt;"INSUMO",$A630&lt;&gt;"")</formula>
    </cfRule>
    <cfRule type="expression" priority="72" dxfId="50" stopIfTrue="1">
      <formula>AND(OR($A630="COMPOSICAO",$A630="INSUMO",$A630&lt;&gt;""),$A630&lt;&gt;"")</formula>
    </cfRule>
  </conditionalFormatting>
  <conditionalFormatting sqref="B630:C630">
    <cfRule type="expression" priority="63" dxfId="51" stopIfTrue="1">
      <formula>AND($A630&lt;&gt;"COMPOSICAO",$A630&lt;&gt;"INSUMO",$A630&lt;&gt;"")</formula>
    </cfRule>
    <cfRule type="expression" priority="64" dxfId="50" stopIfTrue="1">
      <formula>AND(OR($A630="COMPOSICAO",$A630="INSUMO",$A630&lt;&gt;""),$A630&lt;&gt;"")</formula>
    </cfRule>
  </conditionalFormatting>
  <conditionalFormatting sqref="D631">
    <cfRule type="expression" priority="69" dxfId="51" stopIfTrue="1">
      <formula>AND($A631&lt;&gt;"COMPOSICAO",$A631&lt;&gt;"INSUMO",$A631&lt;&gt;"")</formula>
    </cfRule>
    <cfRule type="expression" priority="70" dxfId="50" stopIfTrue="1">
      <formula>AND(OR($A631="COMPOSICAO",$A631="INSUMO",$A631&lt;&gt;""),$A631&lt;&gt;"")</formula>
    </cfRule>
  </conditionalFormatting>
  <conditionalFormatting sqref="B631:C631">
    <cfRule type="expression" priority="67" dxfId="51" stopIfTrue="1">
      <formula>AND($A631&lt;&gt;"COMPOSICAO",$A631&lt;&gt;"INSUMO",$A631&lt;&gt;"")</formula>
    </cfRule>
    <cfRule type="expression" priority="68" dxfId="50" stopIfTrue="1">
      <formula>AND(OR($A631="COMPOSICAO",$A631="INSUMO",$A631&lt;&gt;""),$A631&lt;&gt;"")</formula>
    </cfRule>
  </conditionalFormatting>
  <conditionalFormatting sqref="B634:E634">
    <cfRule type="expression" priority="73" dxfId="51" stopIfTrue="1">
      <formula>AND($A634&lt;&gt;"COMPOSICAO",$A634&lt;&gt;"INSUMO",$A634&lt;&gt;"")</formula>
    </cfRule>
    <cfRule type="expression" priority="74" dxfId="50" stopIfTrue="1">
      <formula>AND(OR($A634="COMPOSICAO",$A634="INSUMO",$A634&lt;&gt;""),$A634&lt;&gt;"")</formula>
    </cfRule>
  </conditionalFormatting>
  <conditionalFormatting sqref="D641">
    <cfRule type="expression" priority="57" dxfId="51" stopIfTrue="1">
      <formula>AND($A641&lt;&gt;"COMPOSICAO",$A641&lt;&gt;"INSUMO",$A641&lt;&gt;"")</formula>
    </cfRule>
    <cfRule type="expression" priority="58" dxfId="50" stopIfTrue="1">
      <formula>AND(OR($A641="COMPOSICAO",$A641="INSUMO",$A641&lt;&gt;""),$A641&lt;&gt;"")</formula>
    </cfRule>
  </conditionalFormatting>
  <conditionalFormatting sqref="B641:C641">
    <cfRule type="expression" priority="55" dxfId="51" stopIfTrue="1">
      <formula>AND($A641&lt;&gt;"COMPOSICAO",$A641&lt;&gt;"INSUMO",$A641&lt;&gt;"")</formula>
    </cfRule>
    <cfRule type="expression" priority="56" dxfId="50" stopIfTrue="1">
      <formula>AND(OR($A641="COMPOSICAO",$A641="INSUMO",$A641&lt;&gt;""),$A641&lt;&gt;"")</formula>
    </cfRule>
  </conditionalFormatting>
  <conditionalFormatting sqref="B652:E652">
    <cfRule type="expression" priority="49" dxfId="51" stopIfTrue="1">
      <formula>AND($A652&lt;&gt;"COMPOSICAO",$A652&lt;&gt;"INSUMO",$A652&lt;&gt;"")</formula>
    </cfRule>
    <cfRule type="expression" priority="50" dxfId="50" stopIfTrue="1">
      <formula>AND(OR($A652="COMPOSICAO",$A652="INSUMO",$A652&lt;&gt;""),$A652&lt;&gt;"")</formula>
    </cfRule>
  </conditionalFormatting>
  <conditionalFormatting sqref="E648:E649">
    <cfRule type="expression" priority="47" dxfId="51" stopIfTrue="1">
      <formula>AND($A648&lt;&gt;"COMPOSICAO",$A648&lt;&gt;"INSUMO",$A648&lt;&gt;"")</formula>
    </cfRule>
    <cfRule type="expression" priority="48" dxfId="50" stopIfTrue="1">
      <formula>AND(OR($A648="COMPOSICAO",$A648="INSUMO",$A648&lt;&gt;""),$A648&lt;&gt;"")</formula>
    </cfRule>
  </conditionalFormatting>
  <conditionalFormatting sqref="D648">
    <cfRule type="expression" priority="41" dxfId="51" stopIfTrue="1">
      <formula>AND($A648&lt;&gt;"COMPOSICAO",$A648&lt;&gt;"INSUMO",$A648&lt;&gt;"")</formula>
    </cfRule>
    <cfRule type="expression" priority="42" dxfId="50" stopIfTrue="1">
      <formula>AND(OR($A648="COMPOSICAO",$A648="INSUMO",$A648&lt;&gt;""),$A648&lt;&gt;"")</formula>
    </cfRule>
  </conditionalFormatting>
  <conditionalFormatting sqref="B648:C648">
    <cfRule type="expression" priority="39" dxfId="51" stopIfTrue="1">
      <formula>AND($A648&lt;&gt;"COMPOSICAO",$A648&lt;&gt;"INSUMO",$A648&lt;&gt;"")</formula>
    </cfRule>
    <cfRule type="expression" priority="40" dxfId="50" stopIfTrue="1">
      <formula>AND(OR($A648="COMPOSICAO",$A648="INSUMO",$A648&lt;&gt;""),$A648&lt;&gt;"")</formula>
    </cfRule>
  </conditionalFormatting>
  <conditionalFormatting sqref="D649">
    <cfRule type="expression" priority="45" dxfId="51" stopIfTrue="1">
      <formula>AND($A649&lt;&gt;"COMPOSICAO",$A649&lt;&gt;"INSUMO",$A649&lt;&gt;"")</formula>
    </cfRule>
    <cfRule type="expression" priority="46" dxfId="50" stopIfTrue="1">
      <formula>AND(OR($A649="COMPOSICAO",$A649="INSUMO",$A649&lt;&gt;""),$A649&lt;&gt;"")</formula>
    </cfRule>
  </conditionalFormatting>
  <conditionalFormatting sqref="B649:C649">
    <cfRule type="expression" priority="43" dxfId="51" stopIfTrue="1">
      <formula>AND($A649&lt;&gt;"COMPOSICAO",$A649&lt;&gt;"INSUMO",$A649&lt;&gt;"")</formula>
    </cfRule>
    <cfRule type="expression" priority="44" dxfId="50" stopIfTrue="1">
      <formula>AND(OR($A649="COMPOSICAO",$A649="INSUMO",$A649&lt;&gt;""),$A649&lt;&gt;"")</formula>
    </cfRule>
  </conditionalFormatting>
  <conditionalFormatting sqref="B663:E665">
    <cfRule type="expression" priority="37" dxfId="51" stopIfTrue="1">
      <formula>AND($A663&lt;&gt;"COMPOSICAO",$A663&lt;&gt;"INSUMO",$A663&lt;&gt;"")</formula>
    </cfRule>
    <cfRule type="expression" priority="38" dxfId="50" stopIfTrue="1">
      <formula>AND(OR($A663="COMPOSICAO",$A663="INSUMO",$A663&lt;&gt;""),$A663&lt;&gt;"")</formula>
    </cfRule>
  </conditionalFormatting>
  <conditionalFormatting sqref="E659:E660">
    <cfRule type="expression" priority="35" dxfId="51" stopIfTrue="1">
      <formula>AND($A659&lt;&gt;"COMPOSICAO",$A659&lt;&gt;"INSUMO",$A659&lt;&gt;"")</formula>
    </cfRule>
    <cfRule type="expression" priority="36" dxfId="50" stopIfTrue="1">
      <formula>AND(OR($A659="COMPOSICAO",$A659="INSUMO",$A659&lt;&gt;""),$A659&lt;&gt;"")</formula>
    </cfRule>
  </conditionalFormatting>
  <conditionalFormatting sqref="D659">
    <cfRule type="expression" priority="29" dxfId="51" stopIfTrue="1">
      <formula>AND($A659&lt;&gt;"COMPOSICAO",$A659&lt;&gt;"INSUMO",$A659&lt;&gt;"")</formula>
    </cfRule>
    <cfRule type="expression" priority="30" dxfId="50" stopIfTrue="1">
      <formula>AND(OR($A659="COMPOSICAO",$A659="INSUMO",$A659&lt;&gt;""),$A659&lt;&gt;"")</formula>
    </cfRule>
  </conditionalFormatting>
  <conditionalFormatting sqref="B659:C659">
    <cfRule type="expression" priority="27" dxfId="51" stopIfTrue="1">
      <formula>AND($A659&lt;&gt;"COMPOSICAO",$A659&lt;&gt;"INSUMO",$A659&lt;&gt;"")</formula>
    </cfRule>
    <cfRule type="expression" priority="28" dxfId="50" stopIfTrue="1">
      <formula>AND(OR($A659="COMPOSICAO",$A659="INSUMO",$A659&lt;&gt;""),$A659&lt;&gt;"")</formula>
    </cfRule>
  </conditionalFormatting>
  <conditionalFormatting sqref="D660">
    <cfRule type="expression" priority="33" dxfId="51" stopIfTrue="1">
      <formula>AND($A660&lt;&gt;"COMPOSICAO",$A660&lt;&gt;"INSUMO",$A660&lt;&gt;"")</formula>
    </cfRule>
    <cfRule type="expression" priority="34" dxfId="50" stopIfTrue="1">
      <formula>AND(OR($A660="COMPOSICAO",$A660="INSUMO",$A660&lt;&gt;""),$A660&lt;&gt;"")</formula>
    </cfRule>
  </conditionalFormatting>
  <conditionalFormatting sqref="B660:C660">
    <cfRule type="expression" priority="31" dxfId="51" stopIfTrue="1">
      <formula>AND($A660&lt;&gt;"COMPOSICAO",$A660&lt;&gt;"INSUMO",$A660&lt;&gt;"")</formula>
    </cfRule>
    <cfRule type="expression" priority="32" dxfId="50" stopIfTrue="1">
      <formula>AND(OR($A660="COMPOSICAO",$A660="INSUMO",$A660&lt;&gt;""),$A660&lt;&gt;"")</formula>
    </cfRule>
  </conditionalFormatting>
  <conditionalFormatting sqref="B737:C737 E737">
    <cfRule type="expression" priority="25" dxfId="51" stopIfTrue="1">
      <formula>AND($A737&lt;&gt;"COMPOSICAO",$A737&lt;&gt;"INSUMO",$A737&lt;&gt;"")</formula>
    </cfRule>
    <cfRule type="expression" priority="26" dxfId="50" stopIfTrue="1">
      <formula>AND(OR($A737="COMPOSICAO",$A737="INSUMO",$A737&lt;&gt;""),$A737&lt;&gt;"")</formula>
    </cfRule>
  </conditionalFormatting>
  <conditionalFormatting sqref="E734">
    <cfRule type="expression" priority="11" dxfId="51" stopIfTrue="1">
      <formula>AND($A734&lt;&gt;"COMPOSICAO",$A734&lt;&gt;"INSUMO",$A734&lt;&gt;"")</formula>
    </cfRule>
    <cfRule type="expression" priority="12" dxfId="50" stopIfTrue="1">
      <formula>AND(OR($A734="COMPOSICAO",$A734="INSUMO",$A734&lt;&gt;""),$A734&lt;&gt;"")</formula>
    </cfRule>
  </conditionalFormatting>
  <conditionalFormatting sqref="D734">
    <cfRule type="expression" priority="9" dxfId="51" stopIfTrue="1">
      <formula>AND($A734&lt;&gt;"COMPOSICAO",$A734&lt;&gt;"INSUMO",$A734&lt;&gt;"")</formula>
    </cfRule>
    <cfRule type="expression" priority="10" dxfId="50" stopIfTrue="1">
      <formula>AND(OR($A734="COMPOSICAO",$A734="INSUMO",$A734&lt;&gt;""),$A734&lt;&gt;"")</formula>
    </cfRule>
  </conditionalFormatting>
  <conditionalFormatting sqref="D737">
    <cfRule type="expression" priority="13" dxfId="51" stopIfTrue="1">
      <formula>AND($A737&lt;&gt;"COMPOSICAO",$A737&lt;&gt;"INSUMO",$A737&lt;&gt;"")</formula>
    </cfRule>
    <cfRule type="expression" priority="14" dxfId="50" stopIfTrue="1">
      <formula>AND(OR($A737="COMPOSICAO",$A737="INSUMO",$A737&lt;&gt;""),$A737&lt;&gt;"")</formula>
    </cfRule>
  </conditionalFormatting>
  <conditionalFormatting sqref="B734:C734">
    <cfRule type="expression" priority="7" dxfId="51" stopIfTrue="1">
      <formula>AND($A734&lt;&gt;"COMPOSICAO",$A734&lt;&gt;"INSUMO",$A734&lt;&gt;"")</formula>
    </cfRule>
    <cfRule type="expression" priority="8" dxfId="50" stopIfTrue="1">
      <formula>AND(OR($A734="COMPOSICAO",$A734="INSUMO",$A734&lt;&gt;""),$A734&lt;&gt;"")</formula>
    </cfRule>
  </conditionalFormatting>
  <conditionalFormatting sqref="C751:C752">
    <cfRule type="expression" priority="5" dxfId="51" stopIfTrue="1">
      <formula>AND($A751&lt;&gt;"COMPOSICAO",$A751&lt;&gt;"INSUMO",$A751&lt;&gt;"")</formula>
    </cfRule>
    <cfRule type="expression" priority="6" dxfId="50" stopIfTrue="1">
      <formula>AND(OR($A751="COMPOSICAO",$A751="INSUMO",$A751&lt;&gt;""),$A751&lt;&gt;"")</formula>
    </cfRule>
  </conditionalFormatting>
  <conditionalFormatting sqref="B751">
    <cfRule type="expression" priority="3" dxfId="51" stopIfTrue="1">
      <formula>AND($A751&lt;&gt;"COMPOSICAO",$A751&lt;&gt;"INSUMO",$A751&lt;&gt;"")</formula>
    </cfRule>
    <cfRule type="expression" priority="4" dxfId="50" stopIfTrue="1">
      <formula>AND(OR($A751="COMPOSICAO",$A751="INSUMO",$A751&lt;&gt;""),$A751&lt;&gt;"")</formula>
    </cfRule>
  </conditionalFormatting>
  <conditionalFormatting sqref="B752">
    <cfRule type="expression" priority="1" dxfId="51" stopIfTrue="1">
      <formula>AND($A752&lt;&gt;"COMPOSICAO",$A752&lt;&gt;"INSUMO",$A752&lt;&gt;"")</formula>
    </cfRule>
    <cfRule type="expression" priority="2" dxfId="50" stopIfTrue="1">
      <formula>AND(OR($A752="COMPOSICAO",$A752="INSUMO",$A752&lt;&gt;""),$A752&lt;&gt;"")</formula>
    </cfRule>
  </conditionalFormatting>
  <printOptions horizontalCentered="1"/>
  <pageMargins left="0.3937007874015748" right="0.3937007874015748" top="0.3937007874015748" bottom="0.3937007874015748" header="0" footer="0"/>
  <pageSetup fitToHeight="18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6CBEA-BF00-4F2A-83C9-E8C2D9ECD66D}">
  <sheetPr>
    <pageSetUpPr fitToPage="1"/>
  </sheetPr>
  <dimension ref="B2:S128"/>
  <sheetViews>
    <sheetView view="pageBreakPreview" zoomScale="130" zoomScaleSheetLayoutView="130" workbookViewId="0" topLeftCell="A1">
      <selection activeCell="B5" sqref="B5:L128"/>
    </sheetView>
  </sheetViews>
  <sheetFormatPr defaultColWidth="9.00390625" defaultRowHeight="14.25"/>
  <cols>
    <col min="1" max="1" width="4.25390625" style="111" customWidth="1"/>
    <col min="2" max="2" width="9.00390625" style="111" customWidth="1"/>
    <col min="3" max="3" width="10.375" style="111" customWidth="1"/>
    <col min="4" max="4" width="17.50390625" style="111" customWidth="1"/>
    <col min="5" max="5" width="20.25390625" style="111" customWidth="1"/>
    <col min="6" max="6" width="18.75390625" style="111" customWidth="1"/>
    <col min="7" max="7" width="9.00390625" style="111" customWidth="1"/>
    <col min="8" max="8" width="4.75390625" style="111" customWidth="1"/>
    <col min="9" max="10" width="4.25390625" style="111" customWidth="1"/>
    <col min="11" max="16384" width="9.00390625" style="111" customWidth="1"/>
  </cols>
  <sheetData>
    <row r="1" ht="12.75"/>
    <row r="2" spans="2:12" ht="12.75">
      <c r="B2" s="356"/>
      <c r="C2" s="357"/>
      <c r="D2" s="358"/>
      <c r="E2" s="365" t="s">
        <v>381</v>
      </c>
      <c r="F2" s="366"/>
      <c r="G2" s="366"/>
      <c r="H2" s="366"/>
      <c r="I2" s="366"/>
      <c r="J2" s="366"/>
      <c r="K2" s="366"/>
      <c r="L2" s="367"/>
    </row>
    <row r="3" spans="2:12" ht="14.25">
      <c r="B3" s="359"/>
      <c r="C3" s="360"/>
      <c r="D3" s="361"/>
      <c r="E3" s="368"/>
      <c r="F3" s="369"/>
      <c r="G3" s="369"/>
      <c r="H3" s="369"/>
      <c r="I3" s="369"/>
      <c r="J3" s="369"/>
      <c r="K3" s="369"/>
      <c r="L3" s="370"/>
    </row>
    <row r="4" spans="2:12" ht="50.45" customHeight="1">
      <c r="B4" s="362"/>
      <c r="C4" s="363"/>
      <c r="D4" s="364"/>
      <c r="E4" s="371"/>
      <c r="F4" s="372"/>
      <c r="G4" s="372"/>
      <c r="H4" s="372"/>
      <c r="I4" s="372"/>
      <c r="J4" s="372"/>
      <c r="K4" s="372"/>
      <c r="L4" s="373"/>
    </row>
    <row r="5" spans="2:12" ht="12.75" customHeight="1">
      <c r="B5" s="347" t="s">
        <v>297</v>
      </c>
      <c r="C5" s="348"/>
      <c r="D5" s="349"/>
      <c r="E5" s="344" t="s">
        <v>298</v>
      </c>
      <c r="F5" s="345"/>
      <c r="G5" s="345"/>
      <c r="H5" s="345"/>
      <c r="I5" s="345"/>
      <c r="J5" s="345"/>
      <c r="K5" s="345"/>
      <c r="L5" s="346"/>
    </row>
    <row r="6" spans="2:12" ht="14.25">
      <c r="B6" s="354" t="s">
        <v>299</v>
      </c>
      <c r="C6" s="355"/>
      <c r="D6" s="355"/>
      <c r="E6" s="350" t="s">
        <v>300</v>
      </c>
      <c r="F6" s="351"/>
      <c r="G6" s="351"/>
      <c r="H6" s="351"/>
      <c r="I6" s="351"/>
      <c r="J6" s="351"/>
      <c r="K6" s="351"/>
      <c r="L6" s="352"/>
    </row>
    <row r="7" spans="2:12" ht="14.25"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</row>
    <row r="8" spans="2:12" ht="14.25">
      <c r="B8" s="332">
        <v>1</v>
      </c>
      <c r="C8" s="334" t="s">
        <v>295</v>
      </c>
      <c r="D8" s="335" t="s">
        <v>3</v>
      </c>
      <c r="E8" s="334" t="s">
        <v>110</v>
      </c>
      <c r="F8" s="334"/>
      <c r="G8" s="334" t="s">
        <v>294</v>
      </c>
      <c r="H8" s="334" t="s">
        <v>301</v>
      </c>
      <c r="I8" s="334"/>
      <c r="J8" s="334"/>
      <c r="K8" s="334" t="s">
        <v>293</v>
      </c>
      <c r="L8" s="334"/>
    </row>
    <row r="9" spans="2:12" ht="14.25">
      <c r="B9" s="332"/>
      <c r="C9" s="334"/>
      <c r="D9" s="335"/>
      <c r="E9" s="334"/>
      <c r="F9" s="334"/>
      <c r="G9" s="334"/>
      <c r="H9" s="334"/>
      <c r="I9" s="334"/>
      <c r="J9" s="334"/>
      <c r="K9" s="334"/>
      <c r="L9" s="334"/>
    </row>
    <row r="10" spans="2:12" ht="22.5" customHeight="1">
      <c r="B10" s="332"/>
      <c r="C10" s="205" t="s">
        <v>292</v>
      </c>
      <c r="D10" s="204" t="s">
        <v>296</v>
      </c>
      <c r="E10" s="341" t="s">
        <v>502</v>
      </c>
      <c r="F10" s="341"/>
      <c r="G10" s="203" t="s">
        <v>58</v>
      </c>
      <c r="H10" s="333">
        <v>558.7</v>
      </c>
      <c r="I10" s="333"/>
      <c r="J10" s="333"/>
      <c r="K10" s="338"/>
      <c r="L10" s="338"/>
    </row>
    <row r="11" spans="2:12" ht="14.25">
      <c r="B11" s="332"/>
      <c r="C11" s="112" t="s">
        <v>289</v>
      </c>
      <c r="D11" s="330" t="s">
        <v>288</v>
      </c>
      <c r="E11" s="330"/>
      <c r="F11" s="330"/>
      <c r="G11" s="330"/>
      <c r="H11" s="337" t="s">
        <v>287</v>
      </c>
      <c r="I11" s="337"/>
      <c r="J11" s="337"/>
      <c r="K11" s="325" t="s">
        <v>286</v>
      </c>
      <c r="L11" s="325"/>
    </row>
    <row r="12" spans="2:12" ht="14.25">
      <c r="B12" s="332"/>
      <c r="C12" s="112" t="s">
        <v>285</v>
      </c>
      <c r="D12" s="326" t="s">
        <v>521</v>
      </c>
      <c r="E12" s="326"/>
      <c r="F12" s="326"/>
      <c r="G12" s="326"/>
      <c r="H12" s="327">
        <v>549.58</v>
      </c>
      <c r="I12" s="327"/>
      <c r="J12" s="327"/>
      <c r="K12" s="328" t="s">
        <v>503</v>
      </c>
      <c r="L12" s="328"/>
    </row>
    <row r="13" spans="2:12" ht="14.25">
      <c r="B13" s="332"/>
      <c r="C13" s="112" t="s">
        <v>283</v>
      </c>
      <c r="D13" s="330" t="s">
        <v>523</v>
      </c>
      <c r="E13" s="330"/>
      <c r="F13" s="330"/>
      <c r="G13" s="330"/>
      <c r="H13" s="327">
        <v>521.92</v>
      </c>
      <c r="I13" s="327"/>
      <c r="J13" s="327"/>
      <c r="K13" s="328" t="s">
        <v>503</v>
      </c>
      <c r="L13" s="328"/>
    </row>
    <row r="14" spans="2:12" ht="14.25">
      <c r="B14" s="332"/>
      <c r="C14" s="112" t="s">
        <v>282</v>
      </c>
      <c r="D14" s="326" t="s">
        <v>522</v>
      </c>
      <c r="E14" s="326"/>
      <c r="F14" s="326"/>
      <c r="G14" s="326"/>
      <c r="H14" s="327">
        <v>604.61</v>
      </c>
      <c r="I14" s="327"/>
      <c r="J14" s="327"/>
      <c r="K14" s="328" t="s">
        <v>504</v>
      </c>
      <c r="L14" s="328"/>
    </row>
    <row r="15" spans="3:12" ht="14.25">
      <c r="C15" s="329" t="s">
        <v>655</v>
      </c>
      <c r="D15" s="329"/>
      <c r="E15" s="329"/>
      <c r="F15" s="329"/>
      <c r="G15" s="329"/>
      <c r="H15" s="329"/>
      <c r="I15" s="329"/>
      <c r="J15" s="329"/>
      <c r="K15" s="329"/>
      <c r="L15" s="329"/>
    </row>
    <row r="16" spans="2:12" ht="14.25">
      <c r="B16" s="332">
        <v>2</v>
      </c>
      <c r="C16" s="334" t="s">
        <v>295</v>
      </c>
      <c r="D16" s="335" t="s">
        <v>3</v>
      </c>
      <c r="E16" s="334" t="s">
        <v>110</v>
      </c>
      <c r="F16" s="334"/>
      <c r="G16" s="334" t="s">
        <v>294</v>
      </c>
      <c r="H16" s="334" t="s">
        <v>301</v>
      </c>
      <c r="I16" s="334"/>
      <c r="J16" s="334"/>
      <c r="K16" s="334" t="s">
        <v>293</v>
      </c>
      <c r="L16" s="334"/>
    </row>
    <row r="17" spans="2:12" ht="14.25">
      <c r="B17" s="332"/>
      <c r="C17" s="334"/>
      <c r="D17" s="335"/>
      <c r="E17" s="334"/>
      <c r="F17" s="334"/>
      <c r="G17" s="334"/>
      <c r="H17" s="334"/>
      <c r="I17" s="334"/>
      <c r="J17" s="334"/>
      <c r="K17" s="334"/>
      <c r="L17" s="334"/>
    </row>
    <row r="18" spans="2:12" ht="39.75" customHeight="1">
      <c r="B18" s="332"/>
      <c r="C18" s="155" t="s">
        <v>292</v>
      </c>
      <c r="D18" s="156" t="s">
        <v>291</v>
      </c>
      <c r="E18" s="341" t="s">
        <v>334</v>
      </c>
      <c r="F18" s="341"/>
      <c r="G18" s="157" t="s">
        <v>290</v>
      </c>
      <c r="H18" s="333">
        <v>726.35</v>
      </c>
      <c r="I18" s="336"/>
      <c r="J18" s="336"/>
      <c r="K18" s="338"/>
      <c r="L18" s="338"/>
    </row>
    <row r="19" spans="2:12" ht="14.25">
      <c r="B19" s="332"/>
      <c r="C19" s="112" t="s">
        <v>289</v>
      </c>
      <c r="D19" s="343" t="s">
        <v>288</v>
      </c>
      <c r="E19" s="343"/>
      <c r="F19" s="343"/>
      <c r="G19" s="343"/>
      <c r="H19" s="337" t="s">
        <v>287</v>
      </c>
      <c r="I19" s="337"/>
      <c r="J19" s="337"/>
      <c r="K19" s="325" t="s">
        <v>286</v>
      </c>
      <c r="L19" s="325"/>
    </row>
    <row r="20" spans="2:12" ht="12.75" customHeight="1">
      <c r="B20" s="332"/>
      <c r="C20" s="112" t="s">
        <v>285</v>
      </c>
      <c r="D20" s="326" t="s">
        <v>397</v>
      </c>
      <c r="E20" s="326"/>
      <c r="F20" s="326"/>
      <c r="G20" s="326"/>
      <c r="H20" s="327">
        <v>844.35</v>
      </c>
      <c r="I20" s="327"/>
      <c r="J20" s="327"/>
      <c r="K20" s="328" t="s">
        <v>324</v>
      </c>
      <c r="L20" s="328"/>
    </row>
    <row r="21" spans="2:12" ht="14.25">
      <c r="B21" s="332"/>
      <c r="C21" s="112" t="s">
        <v>283</v>
      </c>
      <c r="D21" s="330" t="s">
        <v>396</v>
      </c>
      <c r="E21" s="330"/>
      <c r="F21" s="330"/>
      <c r="G21" s="330"/>
      <c r="H21" s="327">
        <v>698.95</v>
      </c>
      <c r="I21" s="327"/>
      <c r="J21" s="327"/>
      <c r="K21" s="328" t="s">
        <v>324</v>
      </c>
      <c r="L21" s="328"/>
    </row>
    <row r="22" spans="2:12" ht="12.75" customHeight="1">
      <c r="B22" s="332"/>
      <c r="C22" s="112" t="s">
        <v>282</v>
      </c>
      <c r="D22" s="326" t="s">
        <v>393</v>
      </c>
      <c r="E22" s="326"/>
      <c r="F22" s="326"/>
      <c r="G22" s="326"/>
      <c r="H22" s="327">
        <v>635.76</v>
      </c>
      <c r="I22" s="327"/>
      <c r="J22" s="327"/>
      <c r="K22" s="328" t="s">
        <v>341</v>
      </c>
      <c r="L22" s="328"/>
    </row>
    <row r="24" spans="2:12" ht="14.25">
      <c r="B24" s="332">
        <v>3</v>
      </c>
      <c r="C24" s="334" t="s">
        <v>295</v>
      </c>
      <c r="D24" s="335" t="s">
        <v>3</v>
      </c>
      <c r="E24" s="334" t="s">
        <v>110</v>
      </c>
      <c r="F24" s="334"/>
      <c r="G24" s="334" t="s">
        <v>294</v>
      </c>
      <c r="H24" s="334" t="s">
        <v>301</v>
      </c>
      <c r="I24" s="334"/>
      <c r="J24" s="334"/>
      <c r="K24" s="334" t="s">
        <v>293</v>
      </c>
      <c r="L24" s="334"/>
    </row>
    <row r="25" spans="2:12" ht="14.25">
      <c r="B25" s="332"/>
      <c r="C25" s="334"/>
      <c r="D25" s="335"/>
      <c r="E25" s="334"/>
      <c r="F25" s="334"/>
      <c r="G25" s="334"/>
      <c r="H25" s="334"/>
      <c r="I25" s="334"/>
      <c r="J25" s="334"/>
      <c r="K25" s="334"/>
      <c r="L25" s="334"/>
    </row>
    <row r="26" spans="2:12" ht="15" customHeight="1">
      <c r="B26" s="332"/>
      <c r="C26" s="374" t="s">
        <v>292</v>
      </c>
      <c r="D26" s="342" t="s">
        <v>302</v>
      </c>
      <c r="E26" s="341" t="s">
        <v>65</v>
      </c>
      <c r="F26" s="341"/>
      <c r="G26" s="157" t="s">
        <v>290</v>
      </c>
      <c r="H26" s="333">
        <v>686</v>
      </c>
      <c r="I26" s="336"/>
      <c r="J26" s="336"/>
      <c r="K26" s="338"/>
      <c r="L26" s="338"/>
    </row>
    <row r="27" spans="2:12" ht="15" customHeight="1">
      <c r="B27" s="332"/>
      <c r="C27" s="374"/>
      <c r="D27" s="342"/>
      <c r="E27" s="341" t="s">
        <v>50</v>
      </c>
      <c r="F27" s="341"/>
      <c r="G27" s="157" t="s">
        <v>290</v>
      </c>
      <c r="H27" s="333">
        <v>118.3</v>
      </c>
      <c r="I27" s="336"/>
      <c r="J27" s="336"/>
      <c r="K27" s="338"/>
      <c r="L27" s="338"/>
    </row>
    <row r="28" spans="2:12" ht="15" customHeight="1">
      <c r="B28" s="332"/>
      <c r="C28" s="374"/>
      <c r="D28" s="342"/>
      <c r="E28" s="341" t="s">
        <v>232</v>
      </c>
      <c r="F28" s="341"/>
      <c r="G28" s="157" t="s">
        <v>290</v>
      </c>
      <c r="H28" s="333">
        <v>99</v>
      </c>
      <c r="I28" s="333"/>
      <c r="J28" s="333"/>
      <c r="K28" s="338"/>
      <c r="L28" s="338"/>
    </row>
    <row r="29" spans="2:12" ht="13.5" customHeight="1">
      <c r="B29" s="332"/>
      <c r="C29" s="374"/>
      <c r="D29" s="342"/>
      <c r="E29" s="341" t="s">
        <v>319</v>
      </c>
      <c r="F29" s="341"/>
      <c r="G29" s="157" t="s">
        <v>290</v>
      </c>
      <c r="H29" s="333">
        <v>79</v>
      </c>
      <c r="I29" s="333"/>
      <c r="J29" s="333"/>
      <c r="K29" s="338"/>
      <c r="L29" s="338"/>
    </row>
    <row r="30" spans="2:12" ht="13.5" customHeight="1">
      <c r="B30" s="332"/>
      <c r="C30" s="374"/>
      <c r="D30" s="342"/>
      <c r="E30" s="341" t="s">
        <v>320</v>
      </c>
      <c r="F30" s="341"/>
      <c r="G30" s="157" t="s">
        <v>290</v>
      </c>
      <c r="H30" s="333">
        <v>31.15</v>
      </c>
      <c r="I30" s="333"/>
      <c r="J30" s="333"/>
      <c r="K30" s="338"/>
      <c r="L30" s="338"/>
    </row>
    <row r="31" spans="2:12" ht="13.5" customHeight="1">
      <c r="B31" s="332"/>
      <c r="C31" s="374"/>
      <c r="D31" s="342"/>
      <c r="E31" s="341" t="s">
        <v>326</v>
      </c>
      <c r="F31" s="341"/>
      <c r="G31" s="157" t="s">
        <v>290</v>
      </c>
      <c r="H31" s="333">
        <v>6849</v>
      </c>
      <c r="I31" s="333"/>
      <c r="J31" s="333"/>
      <c r="K31" s="338"/>
      <c r="L31" s="338"/>
    </row>
    <row r="32" spans="2:12" ht="14.25">
      <c r="B32" s="332"/>
      <c r="C32" s="112" t="s">
        <v>289</v>
      </c>
      <c r="D32" s="343" t="s">
        <v>288</v>
      </c>
      <c r="E32" s="343"/>
      <c r="F32" s="343"/>
      <c r="G32" s="343"/>
      <c r="H32" s="337" t="s">
        <v>287</v>
      </c>
      <c r="I32" s="337"/>
      <c r="J32" s="337"/>
      <c r="K32" s="325" t="s">
        <v>286</v>
      </c>
      <c r="L32" s="325"/>
    </row>
    <row r="33" spans="2:12" ht="14.25">
      <c r="B33" s="332"/>
      <c r="C33" s="112" t="s">
        <v>285</v>
      </c>
      <c r="D33" s="326" t="s">
        <v>395</v>
      </c>
      <c r="E33" s="326"/>
      <c r="F33" s="326"/>
      <c r="G33" s="326"/>
      <c r="H33" s="327">
        <v>122927</v>
      </c>
      <c r="I33" s="327"/>
      <c r="J33" s="327"/>
      <c r="K33" s="331" t="s">
        <v>281</v>
      </c>
      <c r="L33" s="331"/>
    </row>
    <row r="34" spans="2:12" ht="14.25">
      <c r="B34" s="332"/>
      <c r="C34" s="329" t="s">
        <v>335</v>
      </c>
      <c r="D34" s="329"/>
      <c r="E34" s="329"/>
      <c r="F34" s="329"/>
      <c r="G34" s="329"/>
      <c r="H34" s="329"/>
      <c r="I34" s="329"/>
      <c r="J34" s="329"/>
      <c r="K34" s="329"/>
      <c r="L34" s="329"/>
    </row>
    <row r="35" spans="2:12" ht="14.25">
      <c r="B35" s="332"/>
      <c r="C35" s="374" t="s">
        <v>292</v>
      </c>
      <c r="D35" s="342" t="s">
        <v>302</v>
      </c>
      <c r="E35" s="341" t="s">
        <v>327</v>
      </c>
      <c r="F35" s="341"/>
      <c r="G35" s="157" t="s">
        <v>290</v>
      </c>
      <c r="H35" s="333">
        <v>980</v>
      </c>
      <c r="I35" s="336"/>
      <c r="J35" s="336"/>
      <c r="K35" s="338"/>
      <c r="L35" s="338"/>
    </row>
    <row r="36" spans="2:12" ht="15" customHeight="1">
      <c r="B36" s="332"/>
      <c r="C36" s="374"/>
      <c r="D36" s="342"/>
      <c r="E36" s="341" t="s">
        <v>328</v>
      </c>
      <c r="F36" s="341"/>
      <c r="G36" s="157" t="s">
        <v>329</v>
      </c>
      <c r="H36" s="333">
        <v>135</v>
      </c>
      <c r="I36" s="336"/>
      <c r="J36" s="336"/>
      <c r="K36" s="338"/>
      <c r="L36" s="338"/>
    </row>
    <row r="37" spans="2:12" ht="15" customHeight="1">
      <c r="B37" s="332"/>
      <c r="C37" s="374"/>
      <c r="D37" s="342"/>
      <c r="E37" s="341" t="s">
        <v>330</v>
      </c>
      <c r="F37" s="341"/>
      <c r="G37" s="157" t="s">
        <v>290</v>
      </c>
      <c r="H37" s="333">
        <v>210</v>
      </c>
      <c r="I37" s="333"/>
      <c r="J37" s="333"/>
      <c r="K37" s="338"/>
      <c r="L37" s="338"/>
    </row>
    <row r="38" spans="2:12" ht="13.5" customHeight="1">
      <c r="B38" s="332"/>
      <c r="C38" s="374"/>
      <c r="D38" s="342"/>
      <c r="E38" s="341" t="s">
        <v>326</v>
      </c>
      <c r="F38" s="341"/>
      <c r="G38" s="157" t="s">
        <v>290</v>
      </c>
      <c r="H38" s="333">
        <v>3800</v>
      </c>
      <c r="I38" s="333"/>
      <c r="J38" s="333"/>
      <c r="K38" s="338"/>
      <c r="L38" s="338"/>
    </row>
    <row r="39" spans="2:12" ht="14.25">
      <c r="B39" s="332"/>
      <c r="C39" s="112" t="s">
        <v>289</v>
      </c>
      <c r="D39" s="343" t="s">
        <v>288</v>
      </c>
      <c r="E39" s="343"/>
      <c r="F39" s="343"/>
      <c r="G39" s="343"/>
      <c r="H39" s="337" t="s">
        <v>287</v>
      </c>
      <c r="I39" s="337"/>
      <c r="J39" s="337"/>
      <c r="K39" s="325" t="s">
        <v>286</v>
      </c>
      <c r="L39" s="325"/>
    </row>
    <row r="40" spans="2:12" ht="14.25">
      <c r="B40" s="332"/>
      <c r="C40" s="112" t="s">
        <v>283</v>
      </c>
      <c r="D40" s="326" t="s">
        <v>394</v>
      </c>
      <c r="E40" s="326"/>
      <c r="F40" s="326"/>
      <c r="G40" s="326"/>
      <c r="H40" s="327">
        <v>146000</v>
      </c>
      <c r="I40" s="327"/>
      <c r="J40" s="327"/>
      <c r="K40" s="331" t="s">
        <v>341</v>
      </c>
      <c r="L40" s="331"/>
    </row>
    <row r="41" spans="2:12" ht="14.25">
      <c r="B41" s="332"/>
      <c r="C41" s="329" t="s">
        <v>339</v>
      </c>
      <c r="D41" s="329"/>
      <c r="E41" s="329"/>
      <c r="F41" s="329"/>
      <c r="G41" s="329"/>
      <c r="H41" s="329"/>
      <c r="I41" s="329"/>
      <c r="J41" s="329"/>
      <c r="K41" s="329"/>
      <c r="L41" s="329"/>
    </row>
    <row r="42" spans="3:12" ht="14.25">
      <c r="C42" s="116"/>
      <c r="D42" s="123"/>
      <c r="E42" s="123"/>
      <c r="F42" s="123"/>
      <c r="G42" s="123"/>
      <c r="H42" s="124"/>
      <c r="I42" s="124"/>
      <c r="J42" s="124"/>
      <c r="K42" s="125"/>
      <c r="L42" s="125"/>
    </row>
    <row r="43" spans="2:12" ht="14.25">
      <c r="B43" s="332">
        <v>4</v>
      </c>
      <c r="C43" s="334" t="s">
        <v>295</v>
      </c>
      <c r="D43" s="335" t="s">
        <v>3</v>
      </c>
      <c r="E43" s="334" t="s">
        <v>110</v>
      </c>
      <c r="F43" s="334"/>
      <c r="G43" s="334" t="s">
        <v>294</v>
      </c>
      <c r="H43" s="334" t="s">
        <v>301</v>
      </c>
      <c r="I43" s="334"/>
      <c r="J43" s="334"/>
      <c r="K43" s="334" t="s">
        <v>293</v>
      </c>
      <c r="L43" s="334"/>
    </row>
    <row r="44" spans="2:12" ht="14.25">
      <c r="B44" s="332"/>
      <c r="C44" s="334"/>
      <c r="D44" s="335"/>
      <c r="E44" s="334"/>
      <c r="F44" s="334"/>
      <c r="G44" s="334"/>
      <c r="H44" s="334"/>
      <c r="I44" s="334"/>
      <c r="J44" s="334"/>
      <c r="K44" s="334"/>
      <c r="L44" s="334"/>
    </row>
    <row r="45" spans="2:12" ht="14.25">
      <c r="B45" s="332"/>
      <c r="C45" s="155" t="s">
        <v>292</v>
      </c>
      <c r="D45" s="156" t="s">
        <v>303</v>
      </c>
      <c r="E45" s="341" t="s">
        <v>184</v>
      </c>
      <c r="F45" s="341"/>
      <c r="G45" s="157" t="s">
        <v>58</v>
      </c>
      <c r="H45" s="333">
        <v>562.88</v>
      </c>
      <c r="I45" s="333"/>
      <c r="J45" s="333"/>
      <c r="K45" s="338"/>
      <c r="L45" s="338"/>
    </row>
    <row r="46" spans="2:12" ht="14.25">
      <c r="B46" s="332"/>
      <c r="C46" s="112" t="s">
        <v>289</v>
      </c>
      <c r="D46" s="343" t="s">
        <v>288</v>
      </c>
      <c r="E46" s="343"/>
      <c r="F46" s="343"/>
      <c r="G46" s="343"/>
      <c r="H46" s="337" t="s">
        <v>287</v>
      </c>
      <c r="I46" s="337"/>
      <c r="J46" s="337"/>
      <c r="K46" s="325" t="s">
        <v>286</v>
      </c>
      <c r="L46" s="325"/>
    </row>
    <row r="47" spans="2:13" ht="14.25">
      <c r="B47" s="332"/>
      <c r="C47" s="112" t="s">
        <v>285</v>
      </c>
      <c r="D47" s="326" t="s">
        <v>654</v>
      </c>
      <c r="E47" s="326"/>
      <c r="F47" s="326"/>
      <c r="G47" s="326"/>
      <c r="H47" s="327">
        <v>480</v>
      </c>
      <c r="I47" s="327"/>
      <c r="J47" s="327"/>
      <c r="K47" s="328" t="s">
        <v>404</v>
      </c>
      <c r="L47" s="328"/>
      <c r="M47" s="114"/>
    </row>
    <row r="48" spans="2:12" ht="14.25">
      <c r="B48" s="332"/>
      <c r="C48" s="112" t="s">
        <v>283</v>
      </c>
      <c r="D48" s="330" t="s">
        <v>391</v>
      </c>
      <c r="E48" s="330"/>
      <c r="F48" s="330"/>
      <c r="G48" s="330"/>
      <c r="H48" s="327">
        <v>600</v>
      </c>
      <c r="I48" s="327"/>
      <c r="J48" s="327"/>
      <c r="K48" s="328" t="s">
        <v>321</v>
      </c>
      <c r="L48" s="328"/>
    </row>
    <row r="49" spans="2:12" ht="14.25">
      <c r="B49" s="332"/>
      <c r="C49" s="112" t="s">
        <v>282</v>
      </c>
      <c r="D49" s="330" t="s">
        <v>392</v>
      </c>
      <c r="E49" s="330"/>
      <c r="F49" s="330"/>
      <c r="G49" s="330"/>
      <c r="H49" s="327">
        <v>608.64</v>
      </c>
      <c r="I49" s="327"/>
      <c r="J49" s="327"/>
      <c r="K49" s="328" t="s">
        <v>413</v>
      </c>
      <c r="L49" s="328"/>
    </row>
    <row r="51" spans="2:12" ht="14.25">
      <c r="B51" s="332">
        <v>5</v>
      </c>
      <c r="C51" s="334" t="s">
        <v>295</v>
      </c>
      <c r="D51" s="335" t="s">
        <v>3</v>
      </c>
      <c r="E51" s="334" t="s">
        <v>110</v>
      </c>
      <c r="F51" s="334"/>
      <c r="G51" s="334" t="s">
        <v>294</v>
      </c>
      <c r="H51" s="334" t="s">
        <v>301</v>
      </c>
      <c r="I51" s="334"/>
      <c r="J51" s="334"/>
      <c r="K51" s="334" t="s">
        <v>293</v>
      </c>
      <c r="L51" s="334"/>
    </row>
    <row r="52" spans="2:12" ht="14.25">
      <c r="B52" s="332"/>
      <c r="C52" s="334"/>
      <c r="D52" s="335"/>
      <c r="E52" s="334"/>
      <c r="F52" s="334"/>
      <c r="G52" s="334"/>
      <c r="H52" s="334"/>
      <c r="I52" s="334"/>
      <c r="J52" s="334"/>
      <c r="K52" s="334"/>
      <c r="L52" s="334"/>
    </row>
    <row r="53" spans="2:12" ht="30.75" customHeight="1">
      <c r="B53" s="332"/>
      <c r="C53" s="155" t="s">
        <v>292</v>
      </c>
      <c r="D53" s="156" t="s">
        <v>304</v>
      </c>
      <c r="E53" s="341" t="s">
        <v>403</v>
      </c>
      <c r="F53" s="341"/>
      <c r="G53" s="157" t="s">
        <v>58</v>
      </c>
      <c r="H53" s="333">
        <v>99.72</v>
      </c>
      <c r="I53" s="333"/>
      <c r="J53" s="333"/>
      <c r="K53" s="338"/>
      <c r="L53" s="338"/>
    </row>
    <row r="54" spans="2:12" ht="14.25">
      <c r="B54" s="332"/>
      <c r="C54" s="112" t="s">
        <v>289</v>
      </c>
      <c r="D54" s="343" t="s">
        <v>288</v>
      </c>
      <c r="E54" s="343"/>
      <c r="F54" s="343"/>
      <c r="G54" s="343"/>
      <c r="H54" s="337" t="s">
        <v>287</v>
      </c>
      <c r="I54" s="337"/>
      <c r="J54" s="337"/>
      <c r="K54" s="325" t="s">
        <v>286</v>
      </c>
      <c r="L54" s="325"/>
    </row>
    <row r="55" spans="2:13" ht="14.25">
      <c r="B55" s="332"/>
      <c r="C55" s="112" t="s">
        <v>283</v>
      </c>
      <c r="D55" s="326" t="s">
        <v>397</v>
      </c>
      <c r="E55" s="326"/>
      <c r="F55" s="326"/>
      <c r="G55" s="326"/>
      <c r="H55" s="327">
        <v>112.9</v>
      </c>
      <c r="I55" s="327"/>
      <c r="J55" s="327"/>
      <c r="K55" s="328" t="s">
        <v>324</v>
      </c>
      <c r="L55" s="328"/>
      <c r="M55" s="115"/>
    </row>
    <row r="56" spans="2:13" ht="14.25">
      <c r="B56" s="332"/>
      <c r="C56" s="112" t="s">
        <v>282</v>
      </c>
      <c r="D56" s="330" t="s">
        <v>396</v>
      </c>
      <c r="E56" s="330"/>
      <c r="F56" s="330"/>
      <c r="G56" s="330"/>
      <c r="H56" s="327">
        <v>86.77</v>
      </c>
      <c r="I56" s="327"/>
      <c r="J56" s="327"/>
      <c r="K56" s="331" t="s">
        <v>324</v>
      </c>
      <c r="L56" s="331"/>
      <c r="M56" s="115"/>
    </row>
    <row r="57" spans="2:13" ht="14.25">
      <c r="B57" s="332"/>
      <c r="C57" s="112" t="s">
        <v>323</v>
      </c>
      <c r="D57" s="326" t="s">
        <v>406</v>
      </c>
      <c r="E57" s="326"/>
      <c r="F57" s="326"/>
      <c r="G57" s="326"/>
      <c r="H57" s="327">
        <v>99.5</v>
      </c>
      <c r="I57" s="327"/>
      <c r="J57" s="327"/>
      <c r="K57" s="328" t="s">
        <v>404</v>
      </c>
      <c r="L57" s="328"/>
      <c r="M57" s="115"/>
    </row>
    <row r="58" spans="3:4" ht="14.25">
      <c r="C58" s="116"/>
      <c r="D58" s="115"/>
    </row>
    <row r="59" spans="2:12" ht="14.25">
      <c r="B59" s="339">
        <v>6</v>
      </c>
      <c r="C59" s="334" t="s">
        <v>295</v>
      </c>
      <c r="D59" s="335" t="s">
        <v>3</v>
      </c>
      <c r="E59" s="334" t="s">
        <v>110</v>
      </c>
      <c r="F59" s="334"/>
      <c r="G59" s="334" t="s">
        <v>294</v>
      </c>
      <c r="H59" s="334" t="s">
        <v>301</v>
      </c>
      <c r="I59" s="334"/>
      <c r="J59" s="334"/>
      <c r="K59" s="334" t="s">
        <v>293</v>
      </c>
      <c r="L59" s="334"/>
    </row>
    <row r="60" spans="2:12" ht="14.25">
      <c r="B60" s="340"/>
      <c r="C60" s="334"/>
      <c r="D60" s="335"/>
      <c r="E60" s="334"/>
      <c r="F60" s="334"/>
      <c r="G60" s="334"/>
      <c r="H60" s="334"/>
      <c r="I60" s="334"/>
      <c r="J60" s="334"/>
      <c r="K60" s="334"/>
      <c r="L60" s="334"/>
    </row>
    <row r="61" spans="2:12" ht="25.5" customHeight="1">
      <c r="B61" s="340"/>
      <c r="C61" s="155" t="s">
        <v>292</v>
      </c>
      <c r="D61" s="156" t="s">
        <v>305</v>
      </c>
      <c r="E61" s="341" t="s">
        <v>662</v>
      </c>
      <c r="F61" s="341"/>
      <c r="G61" s="157" t="s">
        <v>58</v>
      </c>
      <c r="H61" s="333">
        <v>125.25</v>
      </c>
      <c r="I61" s="333"/>
      <c r="J61" s="333"/>
      <c r="K61" s="338"/>
      <c r="L61" s="338"/>
    </row>
    <row r="62" spans="2:12" ht="14.25">
      <c r="B62" s="340"/>
      <c r="C62" s="112" t="s">
        <v>289</v>
      </c>
      <c r="D62" s="343" t="s">
        <v>288</v>
      </c>
      <c r="E62" s="343"/>
      <c r="F62" s="343"/>
      <c r="G62" s="343"/>
      <c r="H62" s="337" t="s">
        <v>287</v>
      </c>
      <c r="I62" s="337"/>
      <c r="J62" s="337"/>
      <c r="K62" s="325" t="s">
        <v>286</v>
      </c>
      <c r="L62" s="325"/>
    </row>
    <row r="63" spans="2:12" ht="14.25">
      <c r="B63" s="340"/>
      <c r="C63" s="113" t="s">
        <v>285</v>
      </c>
      <c r="D63" s="326" t="s">
        <v>397</v>
      </c>
      <c r="E63" s="326"/>
      <c r="F63" s="326"/>
      <c r="G63" s="326"/>
      <c r="H63" s="327">
        <v>151.75</v>
      </c>
      <c r="I63" s="327"/>
      <c r="J63" s="327"/>
      <c r="K63" s="328" t="s">
        <v>404</v>
      </c>
      <c r="L63" s="328"/>
    </row>
    <row r="64" spans="2:12" ht="14.25">
      <c r="B64" s="340"/>
      <c r="C64" s="112" t="s">
        <v>283</v>
      </c>
      <c r="D64" s="330" t="s">
        <v>396</v>
      </c>
      <c r="E64" s="330"/>
      <c r="F64" s="330"/>
      <c r="G64" s="330"/>
      <c r="H64" s="327">
        <v>110.21</v>
      </c>
      <c r="I64" s="327"/>
      <c r="J64" s="327"/>
      <c r="K64" s="328" t="s">
        <v>404</v>
      </c>
      <c r="L64" s="328"/>
    </row>
    <row r="65" spans="2:12" ht="14.25">
      <c r="B65" s="340"/>
      <c r="C65" s="112" t="s">
        <v>282</v>
      </c>
      <c r="D65" s="326" t="s">
        <v>406</v>
      </c>
      <c r="E65" s="326"/>
      <c r="F65" s="326"/>
      <c r="G65" s="326"/>
      <c r="H65" s="327">
        <v>113.8</v>
      </c>
      <c r="I65" s="327"/>
      <c r="J65" s="327"/>
      <c r="K65" s="328" t="s">
        <v>404</v>
      </c>
      <c r="L65" s="328"/>
    </row>
    <row r="67" spans="2:12" ht="14.25">
      <c r="B67" s="332">
        <v>7</v>
      </c>
      <c r="C67" s="334" t="s">
        <v>295</v>
      </c>
      <c r="D67" s="335" t="s">
        <v>3</v>
      </c>
      <c r="E67" s="334" t="s">
        <v>110</v>
      </c>
      <c r="F67" s="334"/>
      <c r="G67" s="334" t="s">
        <v>294</v>
      </c>
      <c r="H67" s="334" t="s">
        <v>301</v>
      </c>
      <c r="I67" s="334"/>
      <c r="J67" s="334"/>
      <c r="K67" s="334" t="s">
        <v>293</v>
      </c>
      <c r="L67" s="334"/>
    </row>
    <row r="68" spans="2:12" ht="12.75" customHeight="1">
      <c r="B68" s="332"/>
      <c r="C68" s="334"/>
      <c r="D68" s="335"/>
      <c r="E68" s="334"/>
      <c r="F68" s="334"/>
      <c r="G68" s="334"/>
      <c r="H68" s="334"/>
      <c r="I68" s="334"/>
      <c r="J68" s="334"/>
      <c r="K68" s="334"/>
      <c r="L68" s="334"/>
    </row>
    <row r="69" spans="2:12" ht="24.75" customHeight="1">
      <c r="B69" s="332"/>
      <c r="C69" s="155" t="s">
        <v>292</v>
      </c>
      <c r="D69" s="156" t="s">
        <v>307</v>
      </c>
      <c r="E69" s="341" t="s">
        <v>409</v>
      </c>
      <c r="F69" s="341"/>
      <c r="G69" s="157" t="s">
        <v>23</v>
      </c>
      <c r="H69" s="333">
        <v>97.51</v>
      </c>
      <c r="I69" s="333"/>
      <c r="J69" s="333"/>
      <c r="K69" s="338"/>
      <c r="L69" s="338"/>
    </row>
    <row r="70" spans="2:12" ht="14.25">
      <c r="B70" s="332"/>
      <c r="C70" s="112" t="s">
        <v>289</v>
      </c>
      <c r="D70" s="343" t="s">
        <v>288</v>
      </c>
      <c r="E70" s="343"/>
      <c r="F70" s="343"/>
      <c r="G70" s="343"/>
      <c r="H70" s="337" t="s">
        <v>287</v>
      </c>
      <c r="I70" s="337"/>
      <c r="J70" s="337"/>
      <c r="K70" s="325" t="s">
        <v>286</v>
      </c>
      <c r="L70" s="325"/>
    </row>
    <row r="71" spans="2:12" ht="14.25">
      <c r="B71" s="332"/>
      <c r="C71" s="112" t="s">
        <v>285</v>
      </c>
      <c r="D71" s="326" t="s">
        <v>654</v>
      </c>
      <c r="E71" s="326"/>
      <c r="F71" s="326"/>
      <c r="G71" s="326"/>
      <c r="H71" s="327">
        <v>102</v>
      </c>
      <c r="I71" s="327"/>
      <c r="J71" s="327"/>
      <c r="K71" s="328" t="s">
        <v>404</v>
      </c>
      <c r="L71" s="328"/>
    </row>
    <row r="72" spans="2:12" ht="14.25">
      <c r="B72" s="332"/>
      <c r="C72" s="112" t="s">
        <v>283</v>
      </c>
      <c r="D72" s="330" t="s">
        <v>411</v>
      </c>
      <c r="E72" s="330"/>
      <c r="F72" s="330"/>
      <c r="G72" s="330"/>
      <c r="H72" s="327">
        <v>97.5</v>
      </c>
      <c r="I72" s="327"/>
      <c r="J72" s="327"/>
      <c r="K72" s="328" t="s">
        <v>413</v>
      </c>
      <c r="L72" s="328"/>
    </row>
    <row r="73" spans="2:12" ht="14.25">
      <c r="B73" s="332"/>
      <c r="C73" s="112" t="s">
        <v>282</v>
      </c>
      <c r="D73" s="330" t="s">
        <v>392</v>
      </c>
      <c r="E73" s="330"/>
      <c r="F73" s="330"/>
      <c r="G73" s="330"/>
      <c r="H73" s="327">
        <v>93.02</v>
      </c>
      <c r="I73" s="327"/>
      <c r="J73" s="327"/>
      <c r="K73" s="328" t="s">
        <v>413</v>
      </c>
      <c r="L73" s="328"/>
    </row>
    <row r="75" spans="2:12" ht="14.25">
      <c r="B75" s="332">
        <v>8</v>
      </c>
      <c r="C75" s="334" t="s">
        <v>295</v>
      </c>
      <c r="D75" s="335" t="s">
        <v>3</v>
      </c>
      <c r="E75" s="334" t="s">
        <v>110</v>
      </c>
      <c r="F75" s="334"/>
      <c r="G75" s="334" t="s">
        <v>294</v>
      </c>
      <c r="H75" s="334" t="s">
        <v>301</v>
      </c>
      <c r="I75" s="334"/>
      <c r="J75" s="334"/>
      <c r="K75" s="334" t="s">
        <v>293</v>
      </c>
      <c r="L75" s="334"/>
    </row>
    <row r="76" spans="2:12" ht="14.25">
      <c r="B76" s="332"/>
      <c r="C76" s="334"/>
      <c r="D76" s="335"/>
      <c r="E76" s="334"/>
      <c r="F76" s="334"/>
      <c r="G76" s="334"/>
      <c r="H76" s="334"/>
      <c r="I76" s="334"/>
      <c r="J76" s="334"/>
      <c r="K76" s="334"/>
      <c r="L76" s="334"/>
    </row>
    <row r="77" spans="2:17" ht="14.25">
      <c r="B77" s="332"/>
      <c r="C77" s="155" t="s">
        <v>292</v>
      </c>
      <c r="D77" s="156" t="s">
        <v>308</v>
      </c>
      <c r="E77" s="341" t="s">
        <v>657</v>
      </c>
      <c r="F77" s="341"/>
      <c r="G77" s="157" t="s">
        <v>23</v>
      </c>
      <c r="H77" s="333">
        <v>74.43</v>
      </c>
      <c r="I77" s="333"/>
      <c r="J77" s="333"/>
      <c r="K77" s="338"/>
      <c r="L77" s="338"/>
      <c r="M77" s="200"/>
      <c r="N77" s="200"/>
      <c r="O77" s="200">
        <v>7000</v>
      </c>
      <c r="P77" s="200"/>
      <c r="Q77" s="200"/>
    </row>
    <row r="78" spans="2:19" ht="14.25">
      <c r="B78" s="332"/>
      <c r="C78" s="112" t="s">
        <v>289</v>
      </c>
      <c r="D78" s="343" t="s">
        <v>288</v>
      </c>
      <c r="E78" s="343"/>
      <c r="F78" s="343"/>
      <c r="G78" s="343"/>
      <c r="H78" s="337" t="s">
        <v>287</v>
      </c>
      <c r="I78" s="337"/>
      <c r="J78" s="337"/>
      <c r="K78" s="325" t="s">
        <v>286</v>
      </c>
      <c r="L78" s="325"/>
      <c r="M78" s="200"/>
      <c r="N78" s="200"/>
      <c r="O78" s="200"/>
      <c r="P78" s="200"/>
      <c r="Q78" s="200"/>
      <c r="S78" s="111">
        <v>1.023714</v>
      </c>
    </row>
    <row r="79" spans="2:19" ht="14.25">
      <c r="B79" s="332"/>
      <c r="C79" s="112" t="s">
        <v>285</v>
      </c>
      <c r="D79" s="326" t="s">
        <v>390</v>
      </c>
      <c r="E79" s="326"/>
      <c r="F79" s="326"/>
      <c r="G79" s="326"/>
      <c r="H79" s="327">
        <v>56.5</v>
      </c>
      <c r="I79" s="327"/>
      <c r="J79" s="327"/>
      <c r="K79" s="328" t="s">
        <v>322</v>
      </c>
      <c r="L79" s="328"/>
      <c r="M79" s="200">
        <f>197680</f>
        <v>197680</v>
      </c>
      <c r="N79" s="200">
        <f>M79/M82</f>
        <v>0.67</v>
      </c>
      <c r="O79" s="200">
        <f>N79*O77</f>
        <v>4690</v>
      </c>
      <c r="P79" s="200">
        <f>M79+O79</f>
        <v>202370</v>
      </c>
      <c r="Q79" s="200">
        <f>P79/1412</f>
        <v>143.32</v>
      </c>
      <c r="R79" s="111">
        <v>140</v>
      </c>
      <c r="S79" s="201">
        <f>Q79/R79</f>
        <v>1.023714</v>
      </c>
    </row>
    <row r="80" spans="2:19" ht="14.25">
      <c r="B80" s="332"/>
      <c r="C80" s="112" t="s">
        <v>283</v>
      </c>
      <c r="D80" s="330" t="s">
        <v>389</v>
      </c>
      <c r="E80" s="330"/>
      <c r="F80" s="330"/>
      <c r="G80" s="330"/>
      <c r="H80" s="327">
        <v>76.78</v>
      </c>
      <c r="I80" s="327"/>
      <c r="J80" s="327"/>
      <c r="K80" s="328" t="s">
        <v>404</v>
      </c>
      <c r="L80" s="328"/>
      <c r="M80" s="200">
        <f>97500</f>
        <v>97500</v>
      </c>
      <c r="N80" s="200">
        <f>M80/M82</f>
        <v>0.33</v>
      </c>
      <c r="O80" s="200">
        <f>N80*O77</f>
        <v>2310</v>
      </c>
      <c r="P80" s="200">
        <f>M80+O80</f>
        <v>99810</v>
      </c>
      <c r="Q80" s="200">
        <f>P80/1300</f>
        <v>76.78</v>
      </c>
      <c r="R80" s="111">
        <v>75</v>
      </c>
      <c r="S80" s="201">
        <f>Q80/R80</f>
        <v>1.023733</v>
      </c>
    </row>
    <row r="81" spans="2:17" ht="14.25">
      <c r="B81" s="332"/>
      <c r="C81" s="112" t="s">
        <v>323</v>
      </c>
      <c r="D81" s="326" t="s">
        <v>399</v>
      </c>
      <c r="E81" s="326"/>
      <c r="F81" s="326"/>
      <c r="G81" s="326"/>
      <c r="H81" s="327">
        <v>90</v>
      </c>
      <c r="I81" s="327"/>
      <c r="J81" s="327"/>
      <c r="K81" s="328" t="s">
        <v>341</v>
      </c>
      <c r="L81" s="328"/>
      <c r="M81" s="200"/>
      <c r="N81" s="200"/>
      <c r="O81" s="200"/>
      <c r="P81" s="200"/>
      <c r="Q81" s="200"/>
    </row>
    <row r="82" spans="13:17" ht="14.25">
      <c r="M82" s="200">
        <f>SUM(M79:M81)</f>
        <v>295180</v>
      </c>
      <c r="N82" s="200"/>
      <c r="O82" s="200"/>
      <c r="P82" s="200"/>
      <c r="Q82" s="200"/>
    </row>
    <row r="83" spans="2:12" ht="14.25">
      <c r="B83" s="332">
        <v>9</v>
      </c>
      <c r="C83" s="334" t="s">
        <v>295</v>
      </c>
      <c r="D83" s="335" t="s">
        <v>3</v>
      </c>
      <c r="E83" s="334" t="s">
        <v>110</v>
      </c>
      <c r="F83" s="334"/>
      <c r="G83" s="334" t="s">
        <v>294</v>
      </c>
      <c r="H83" s="334" t="s">
        <v>301</v>
      </c>
      <c r="I83" s="334"/>
      <c r="J83" s="334"/>
      <c r="K83" s="334" t="s">
        <v>293</v>
      </c>
      <c r="L83" s="334"/>
    </row>
    <row r="84" spans="2:12" ht="14.25">
      <c r="B84" s="332"/>
      <c r="C84" s="334"/>
      <c r="D84" s="335"/>
      <c r="E84" s="334"/>
      <c r="F84" s="334"/>
      <c r="G84" s="334"/>
      <c r="H84" s="334"/>
      <c r="I84" s="334"/>
      <c r="J84" s="334"/>
      <c r="K84" s="334"/>
      <c r="L84" s="334"/>
    </row>
    <row r="85" spans="2:12" ht="25.5" customHeight="1">
      <c r="B85" s="332"/>
      <c r="C85" s="155" t="s">
        <v>292</v>
      </c>
      <c r="D85" s="156" t="s">
        <v>642</v>
      </c>
      <c r="E85" s="341" t="s">
        <v>408</v>
      </c>
      <c r="F85" s="341"/>
      <c r="G85" s="157" t="s">
        <v>58</v>
      </c>
      <c r="H85" s="333">
        <v>796.66</v>
      </c>
      <c r="I85" s="333"/>
      <c r="J85" s="333"/>
      <c r="K85" s="338"/>
      <c r="L85" s="338"/>
    </row>
    <row r="86" spans="2:12" ht="14.25">
      <c r="B86" s="332"/>
      <c r="C86" s="112" t="s">
        <v>289</v>
      </c>
      <c r="D86" s="343" t="s">
        <v>288</v>
      </c>
      <c r="E86" s="343"/>
      <c r="F86" s="343"/>
      <c r="G86" s="343"/>
      <c r="H86" s="337" t="s">
        <v>287</v>
      </c>
      <c r="I86" s="337"/>
      <c r="J86" s="337"/>
      <c r="K86" s="325" t="s">
        <v>286</v>
      </c>
      <c r="L86" s="325"/>
    </row>
    <row r="87" spans="2:12" ht="14.25">
      <c r="B87" s="332"/>
      <c r="C87" s="112" t="s">
        <v>285</v>
      </c>
      <c r="D87" s="326" t="s">
        <v>654</v>
      </c>
      <c r="E87" s="326"/>
      <c r="F87" s="326"/>
      <c r="G87" s="326"/>
      <c r="H87" s="327">
        <v>682.93</v>
      </c>
      <c r="I87" s="327"/>
      <c r="J87" s="327"/>
      <c r="K87" s="328" t="s">
        <v>404</v>
      </c>
      <c r="L87" s="328"/>
    </row>
    <row r="88" spans="2:12" ht="14.25">
      <c r="B88" s="332"/>
      <c r="C88" s="112" t="s">
        <v>283</v>
      </c>
      <c r="D88" s="330" t="s">
        <v>391</v>
      </c>
      <c r="E88" s="330"/>
      <c r="F88" s="330"/>
      <c r="G88" s="330"/>
      <c r="H88" s="327">
        <v>998.63</v>
      </c>
      <c r="I88" s="327"/>
      <c r="J88" s="327"/>
      <c r="K88" s="328" t="s">
        <v>321</v>
      </c>
      <c r="L88" s="328"/>
    </row>
    <row r="89" spans="2:12" ht="14.25">
      <c r="B89" s="332"/>
      <c r="C89" s="112" t="s">
        <v>283</v>
      </c>
      <c r="D89" s="330" t="s">
        <v>392</v>
      </c>
      <c r="E89" s="330"/>
      <c r="F89" s="330"/>
      <c r="G89" s="330"/>
      <c r="H89" s="327">
        <v>708.41</v>
      </c>
      <c r="I89" s="327"/>
      <c r="J89" s="327"/>
      <c r="K89" s="328" t="s">
        <v>413</v>
      </c>
      <c r="L89" s="328"/>
    </row>
    <row r="90" spans="3:12" ht="14.25">
      <c r="C90" s="329" t="s">
        <v>412</v>
      </c>
      <c r="D90" s="329"/>
      <c r="E90" s="329"/>
      <c r="F90" s="329"/>
      <c r="G90" s="329"/>
      <c r="H90" s="329"/>
      <c r="I90" s="329"/>
      <c r="J90" s="329"/>
      <c r="K90" s="329"/>
      <c r="L90" s="329"/>
    </row>
    <row r="91" spans="2:12" ht="14.25">
      <c r="B91" s="332">
        <v>10</v>
      </c>
      <c r="C91" s="334" t="s">
        <v>295</v>
      </c>
      <c r="D91" s="335" t="s">
        <v>3</v>
      </c>
      <c r="E91" s="334" t="s">
        <v>110</v>
      </c>
      <c r="F91" s="334"/>
      <c r="G91" s="334" t="s">
        <v>294</v>
      </c>
      <c r="H91" s="334" t="s">
        <v>301</v>
      </c>
      <c r="I91" s="334"/>
      <c r="J91" s="334"/>
      <c r="K91" s="334" t="s">
        <v>293</v>
      </c>
      <c r="L91" s="334"/>
    </row>
    <row r="92" spans="2:12" ht="14.25">
      <c r="B92" s="332"/>
      <c r="C92" s="334"/>
      <c r="D92" s="335"/>
      <c r="E92" s="334"/>
      <c r="F92" s="334"/>
      <c r="G92" s="334"/>
      <c r="H92" s="334"/>
      <c r="I92" s="334"/>
      <c r="J92" s="334"/>
      <c r="K92" s="334"/>
      <c r="L92" s="334"/>
    </row>
    <row r="93" spans="2:12" ht="14.25">
      <c r="B93" s="332"/>
      <c r="C93" s="155" t="s">
        <v>292</v>
      </c>
      <c r="D93" s="156" t="s">
        <v>309</v>
      </c>
      <c r="E93" s="341" t="s">
        <v>238</v>
      </c>
      <c r="F93" s="341"/>
      <c r="G93" s="157" t="s">
        <v>290</v>
      </c>
      <c r="H93" s="333">
        <v>610.67</v>
      </c>
      <c r="I93" s="333"/>
      <c r="J93" s="333"/>
      <c r="K93" s="338"/>
      <c r="L93" s="338"/>
    </row>
    <row r="94" spans="2:12" ht="14.25">
      <c r="B94" s="332"/>
      <c r="C94" s="112" t="s">
        <v>289</v>
      </c>
      <c r="D94" s="343" t="s">
        <v>288</v>
      </c>
      <c r="E94" s="343"/>
      <c r="F94" s="343"/>
      <c r="G94" s="343"/>
      <c r="H94" s="337" t="s">
        <v>287</v>
      </c>
      <c r="I94" s="337"/>
      <c r="J94" s="337"/>
      <c r="K94" s="325" t="s">
        <v>286</v>
      </c>
      <c r="L94" s="325"/>
    </row>
    <row r="95" spans="2:12" ht="14.25">
      <c r="B95" s="332"/>
      <c r="C95" s="112" t="s">
        <v>285</v>
      </c>
      <c r="D95" s="326" t="s">
        <v>656</v>
      </c>
      <c r="E95" s="326"/>
      <c r="F95" s="326"/>
      <c r="G95" s="326"/>
      <c r="H95" s="327">
        <v>680</v>
      </c>
      <c r="I95" s="327"/>
      <c r="J95" s="327"/>
      <c r="K95" s="328" t="s">
        <v>284</v>
      </c>
      <c r="L95" s="328"/>
    </row>
    <row r="96" spans="2:12" ht="14.25">
      <c r="B96" s="332"/>
      <c r="C96" s="112" t="s">
        <v>283</v>
      </c>
      <c r="D96" s="330" t="s">
        <v>387</v>
      </c>
      <c r="E96" s="330"/>
      <c r="F96" s="330"/>
      <c r="G96" s="330"/>
      <c r="H96" s="327">
        <v>395</v>
      </c>
      <c r="I96" s="327"/>
      <c r="J96" s="327"/>
      <c r="K96" s="328" t="s">
        <v>324</v>
      </c>
      <c r="L96" s="328"/>
    </row>
    <row r="97" spans="2:12" ht="14.25">
      <c r="B97" s="332"/>
      <c r="C97" s="112" t="s">
        <v>282</v>
      </c>
      <c r="D97" s="326" t="s">
        <v>388</v>
      </c>
      <c r="E97" s="326"/>
      <c r="F97" s="326"/>
      <c r="G97" s="326"/>
      <c r="H97" s="327">
        <v>757</v>
      </c>
      <c r="I97" s="327"/>
      <c r="J97" s="327"/>
      <c r="K97" s="328" t="s">
        <v>284</v>
      </c>
      <c r="L97" s="328"/>
    </row>
    <row r="99" spans="2:12" ht="14.25">
      <c r="B99" s="332">
        <v>11</v>
      </c>
      <c r="C99" s="334" t="s">
        <v>295</v>
      </c>
      <c r="D99" s="335" t="s">
        <v>3</v>
      </c>
      <c r="E99" s="334" t="s">
        <v>110</v>
      </c>
      <c r="F99" s="334"/>
      <c r="G99" s="334" t="s">
        <v>294</v>
      </c>
      <c r="H99" s="334" t="s">
        <v>301</v>
      </c>
      <c r="I99" s="334"/>
      <c r="J99" s="334"/>
      <c r="K99" s="334" t="s">
        <v>293</v>
      </c>
      <c r="L99" s="334"/>
    </row>
    <row r="100" spans="2:12" ht="14.25">
      <c r="B100" s="332"/>
      <c r="C100" s="334"/>
      <c r="D100" s="335"/>
      <c r="E100" s="334"/>
      <c r="F100" s="334"/>
      <c r="G100" s="334"/>
      <c r="H100" s="334"/>
      <c r="I100" s="334"/>
      <c r="J100" s="334"/>
      <c r="K100" s="334"/>
      <c r="L100" s="334"/>
    </row>
    <row r="101" spans="2:12" ht="28.5" customHeight="1">
      <c r="B101" s="332"/>
      <c r="C101" s="155" t="s">
        <v>292</v>
      </c>
      <c r="D101" s="156" t="s">
        <v>310</v>
      </c>
      <c r="E101" s="341" t="s">
        <v>35</v>
      </c>
      <c r="F101" s="341"/>
      <c r="G101" s="157" t="s">
        <v>290</v>
      </c>
      <c r="H101" s="333">
        <v>1301.3</v>
      </c>
      <c r="I101" s="333"/>
      <c r="J101" s="333"/>
      <c r="K101" s="338"/>
      <c r="L101" s="338"/>
    </row>
    <row r="102" spans="2:12" ht="14.25">
      <c r="B102" s="332"/>
      <c r="C102" s="112" t="s">
        <v>289</v>
      </c>
      <c r="D102" s="343" t="s">
        <v>288</v>
      </c>
      <c r="E102" s="343"/>
      <c r="F102" s="343"/>
      <c r="G102" s="343"/>
      <c r="H102" s="337" t="s">
        <v>287</v>
      </c>
      <c r="I102" s="337"/>
      <c r="J102" s="337"/>
      <c r="K102" s="325" t="s">
        <v>286</v>
      </c>
      <c r="L102" s="325"/>
    </row>
    <row r="103" spans="2:12" ht="12.75" customHeight="1">
      <c r="B103" s="332"/>
      <c r="C103" s="112" t="s">
        <v>285</v>
      </c>
      <c r="D103" s="326" t="s">
        <v>386</v>
      </c>
      <c r="E103" s="326"/>
      <c r="F103" s="326"/>
      <c r="G103" s="326"/>
      <c r="H103" s="327">
        <v>1301.3</v>
      </c>
      <c r="I103" s="327"/>
      <c r="J103" s="327"/>
      <c r="K103" s="328" t="s">
        <v>284</v>
      </c>
      <c r="L103" s="328"/>
    </row>
    <row r="104" spans="2:12" ht="14.25">
      <c r="B104" s="332"/>
      <c r="C104" s="329" t="s">
        <v>415</v>
      </c>
      <c r="D104" s="329"/>
      <c r="E104" s="329"/>
      <c r="F104" s="329"/>
      <c r="G104" s="329"/>
      <c r="H104" s="329"/>
      <c r="I104" s="329"/>
      <c r="J104" s="329"/>
      <c r="K104" s="329"/>
      <c r="L104" s="329"/>
    </row>
    <row r="105" ht="14.25">
      <c r="C105" s="116"/>
    </row>
    <row r="106" spans="2:12" ht="14.25">
      <c r="B106" s="332">
        <v>12</v>
      </c>
      <c r="C106" s="334" t="s">
        <v>295</v>
      </c>
      <c r="D106" s="335" t="s">
        <v>3</v>
      </c>
      <c r="E106" s="334" t="s">
        <v>110</v>
      </c>
      <c r="F106" s="334"/>
      <c r="G106" s="334" t="s">
        <v>294</v>
      </c>
      <c r="H106" s="334" t="s">
        <v>301</v>
      </c>
      <c r="I106" s="334"/>
      <c r="J106" s="334"/>
      <c r="K106" s="334" t="s">
        <v>293</v>
      </c>
      <c r="L106" s="334"/>
    </row>
    <row r="107" spans="2:12" ht="14.25">
      <c r="B107" s="332"/>
      <c r="C107" s="334"/>
      <c r="D107" s="335"/>
      <c r="E107" s="334"/>
      <c r="F107" s="334"/>
      <c r="G107" s="334"/>
      <c r="H107" s="334"/>
      <c r="I107" s="334"/>
      <c r="J107" s="334"/>
      <c r="K107" s="334"/>
      <c r="L107" s="334"/>
    </row>
    <row r="108" spans="2:12" ht="14.25">
      <c r="B108" s="332"/>
      <c r="C108" s="155" t="s">
        <v>292</v>
      </c>
      <c r="D108" s="156" t="s">
        <v>311</v>
      </c>
      <c r="E108" s="341" t="s">
        <v>36</v>
      </c>
      <c r="F108" s="341"/>
      <c r="G108" s="157" t="s">
        <v>290</v>
      </c>
      <c r="H108" s="333">
        <v>658.9</v>
      </c>
      <c r="I108" s="333"/>
      <c r="J108" s="333"/>
      <c r="K108" s="338"/>
      <c r="L108" s="338"/>
    </row>
    <row r="109" spans="2:12" ht="14.25">
      <c r="B109" s="332"/>
      <c r="C109" s="112" t="s">
        <v>289</v>
      </c>
      <c r="D109" s="343" t="s">
        <v>288</v>
      </c>
      <c r="E109" s="343"/>
      <c r="F109" s="343"/>
      <c r="G109" s="343"/>
      <c r="H109" s="337" t="s">
        <v>287</v>
      </c>
      <c r="I109" s="337"/>
      <c r="J109" s="337"/>
      <c r="K109" s="325" t="s">
        <v>286</v>
      </c>
      <c r="L109" s="325"/>
    </row>
    <row r="110" spans="2:12" ht="14.25">
      <c r="B110" s="332"/>
      <c r="C110" s="113" t="s">
        <v>285</v>
      </c>
      <c r="D110" s="326" t="s">
        <v>386</v>
      </c>
      <c r="E110" s="326"/>
      <c r="F110" s="326"/>
      <c r="G110" s="326"/>
      <c r="H110" s="327">
        <v>658.9</v>
      </c>
      <c r="I110" s="327"/>
      <c r="J110" s="327"/>
      <c r="K110" s="328" t="s">
        <v>284</v>
      </c>
      <c r="L110" s="328"/>
    </row>
    <row r="111" spans="2:12" ht="14.25">
      <c r="B111" s="332"/>
      <c r="C111" s="329" t="s">
        <v>415</v>
      </c>
      <c r="D111" s="329"/>
      <c r="E111" s="329"/>
      <c r="F111" s="329"/>
      <c r="G111" s="329"/>
      <c r="H111" s="329"/>
      <c r="I111" s="329"/>
      <c r="J111" s="329"/>
      <c r="K111" s="329"/>
      <c r="L111" s="329"/>
    </row>
    <row r="112" ht="14.25">
      <c r="C112" s="116"/>
    </row>
    <row r="113" ht="14.25">
      <c r="C113" s="116"/>
    </row>
    <row r="114" spans="2:12" ht="14.25">
      <c r="B114" s="332">
        <v>13</v>
      </c>
      <c r="C114" s="334" t="s">
        <v>295</v>
      </c>
      <c r="D114" s="335" t="s">
        <v>3</v>
      </c>
      <c r="E114" s="334" t="s">
        <v>110</v>
      </c>
      <c r="F114" s="334"/>
      <c r="G114" s="334" t="s">
        <v>294</v>
      </c>
      <c r="H114" s="334" t="s">
        <v>301</v>
      </c>
      <c r="I114" s="334"/>
      <c r="J114" s="334"/>
      <c r="K114" s="334" t="s">
        <v>293</v>
      </c>
      <c r="L114" s="334"/>
    </row>
    <row r="115" spans="2:12" ht="14.25">
      <c r="B115" s="332"/>
      <c r="C115" s="334"/>
      <c r="D115" s="335"/>
      <c r="E115" s="334"/>
      <c r="F115" s="334"/>
      <c r="G115" s="334"/>
      <c r="H115" s="334"/>
      <c r="I115" s="334"/>
      <c r="J115" s="334"/>
      <c r="K115" s="334"/>
      <c r="L115" s="334"/>
    </row>
    <row r="116" spans="2:12" ht="24.75" customHeight="1">
      <c r="B116" s="332"/>
      <c r="C116" s="158" t="s">
        <v>292</v>
      </c>
      <c r="D116" s="159" t="s">
        <v>312</v>
      </c>
      <c r="E116" s="341" t="s">
        <v>401</v>
      </c>
      <c r="F116" s="341"/>
      <c r="G116" s="157" t="s">
        <v>290</v>
      </c>
      <c r="H116" s="333">
        <v>354.2</v>
      </c>
      <c r="I116" s="333"/>
      <c r="J116" s="333"/>
      <c r="K116" s="338"/>
      <c r="L116" s="338"/>
    </row>
    <row r="117" spans="2:12" ht="14.25">
      <c r="B117" s="332"/>
      <c r="C117" s="112" t="s">
        <v>289</v>
      </c>
      <c r="D117" s="343" t="s">
        <v>288</v>
      </c>
      <c r="E117" s="343"/>
      <c r="F117" s="343"/>
      <c r="G117" s="343"/>
      <c r="H117" s="337" t="s">
        <v>287</v>
      </c>
      <c r="I117" s="337"/>
      <c r="J117" s="337"/>
      <c r="K117" s="325" t="s">
        <v>286</v>
      </c>
      <c r="L117" s="325"/>
    </row>
    <row r="118" spans="2:12" ht="14.25">
      <c r="B118" s="332"/>
      <c r="C118" s="113" t="s">
        <v>285</v>
      </c>
      <c r="D118" s="326" t="s">
        <v>386</v>
      </c>
      <c r="E118" s="326"/>
      <c r="F118" s="326"/>
      <c r="G118" s="326"/>
      <c r="H118" s="327">
        <v>354.2</v>
      </c>
      <c r="I118" s="327"/>
      <c r="J118" s="327"/>
      <c r="K118" s="328" t="s">
        <v>284</v>
      </c>
      <c r="L118" s="328"/>
    </row>
    <row r="119" spans="2:12" ht="14.25">
      <c r="B119" s="332"/>
      <c r="C119" s="329" t="s">
        <v>415</v>
      </c>
      <c r="D119" s="329"/>
      <c r="E119" s="329"/>
      <c r="F119" s="329"/>
      <c r="G119" s="329"/>
      <c r="H119" s="329"/>
      <c r="I119" s="329"/>
      <c r="J119" s="329"/>
      <c r="K119" s="329"/>
      <c r="L119" s="329"/>
    </row>
    <row r="120" ht="14.25">
      <c r="C120" s="116"/>
    </row>
    <row r="121" spans="2:12" ht="14.25">
      <c r="B121" s="332">
        <v>14</v>
      </c>
      <c r="C121" s="334" t="s">
        <v>295</v>
      </c>
      <c r="D121" s="335" t="s">
        <v>3</v>
      </c>
      <c r="E121" s="334" t="s">
        <v>110</v>
      </c>
      <c r="F121" s="334"/>
      <c r="G121" s="334" t="s">
        <v>294</v>
      </c>
      <c r="H121" s="334" t="s">
        <v>301</v>
      </c>
      <c r="I121" s="334"/>
      <c r="J121" s="334"/>
      <c r="K121" s="334" t="s">
        <v>293</v>
      </c>
      <c r="L121" s="334"/>
    </row>
    <row r="122" spans="2:12" ht="14.25">
      <c r="B122" s="332"/>
      <c r="C122" s="334"/>
      <c r="D122" s="335"/>
      <c r="E122" s="334"/>
      <c r="F122" s="334"/>
      <c r="G122" s="334"/>
      <c r="H122" s="334"/>
      <c r="I122" s="334"/>
      <c r="J122" s="334"/>
      <c r="K122" s="334"/>
      <c r="L122" s="334"/>
    </row>
    <row r="123" spans="2:12" ht="14.25">
      <c r="B123" s="332"/>
      <c r="C123" s="155" t="s">
        <v>292</v>
      </c>
      <c r="D123" s="156" t="s">
        <v>313</v>
      </c>
      <c r="E123" s="341" t="s">
        <v>241</v>
      </c>
      <c r="F123" s="341"/>
      <c r="G123" s="157" t="s">
        <v>58</v>
      </c>
      <c r="H123" s="333">
        <v>59.68</v>
      </c>
      <c r="I123" s="333"/>
      <c r="J123" s="333"/>
      <c r="K123" s="338"/>
      <c r="L123" s="338"/>
    </row>
    <row r="124" spans="2:12" ht="14.25">
      <c r="B124" s="332"/>
      <c r="C124" s="112" t="s">
        <v>289</v>
      </c>
      <c r="D124" s="343" t="s">
        <v>288</v>
      </c>
      <c r="E124" s="343"/>
      <c r="F124" s="343"/>
      <c r="G124" s="343"/>
      <c r="H124" s="337" t="s">
        <v>287</v>
      </c>
      <c r="I124" s="337"/>
      <c r="J124" s="337"/>
      <c r="K124" s="325" t="s">
        <v>286</v>
      </c>
      <c r="L124" s="325"/>
    </row>
    <row r="125" spans="2:12" ht="14.25">
      <c r="B125" s="332"/>
      <c r="C125" s="112" t="s">
        <v>285</v>
      </c>
      <c r="D125" s="326" t="s">
        <v>385</v>
      </c>
      <c r="E125" s="326"/>
      <c r="F125" s="326"/>
      <c r="G125" s="326"/>
      <c r="H125" s="327">
        <v>49.83</v>
      </c>
      <c r="I125" s="327"/>
      <c r="J125" s="327"/>
      <c r="K125" s="328" t="s">
        <v>405</v>
      </c>
      <c r="L125" s="328"/>
    </row>
    <row r="126" spans="2:12" ht="14.25">
      <c r="B126" s="332"/>
      <c r="C126" s="112" t="s">
        <v>283</v>
      </c>
      <c r="D126" s="330" t="s">
        <v>384</v>
      </c>
      <c r="E126" s="330"/>
      <c r="F126" s="330"/>
      <c r="G126" s="330"/>
      <c r="H126" s="327">
        <v>60</v>
      </c>
      <c r="I126" s="327"/>
      <c r="J126" s="327"/>
      <c r="K126" s="328" t="s">
        <v>324</v>
      </c>
      <c r="L126" s="328"/>
    </row>
    <row r="127" spans="2:12" ht="14.25">
      <c r="B127" s="332"/>
      <c r="C127" s="112" t="s">
        <v>282</v>
      </c>
      <c r="D127" s="326" t="s">
        <v>383</v>
      </c>
      <c r="E127" s="326"/>
      <c r="F127" s="326"/>
      <c r="G127" s="326"/>
      <c r="H127" s="327">
        <v>69.21</v>
      </c>
      <c r="I127" s="327"/>
      <c r="J127" s="327"/>
      <c r="K127" s="328" t="s">
        <v>414</v>
      </c>
      <c r="L127" s="328"/>
    </row>
    <row r="128" ht="14.25">
      <c r="C128" s="116"/>
    </row>
  </sheetData>
  <mergeCells count="330">
    <mergeCell ref="C15:L15"/>
    <mergeCell ref="B8:B14"/>
    <mergeCell ref="C8:C9"/>
    <mergeCell ref="D8:D9"/>
    <mergeCell ref="E8:F9"/>
    <mergeCell ref="G8:G9"/>
    <mergeCell ref="H8:J9"/>
    <mergeCell ref="K8:L9"/>
    <mergeCell ref="E10:F10"/>
    <mergeCell ref="H10:J10"/>
    <mergeCell ref="K10:L10"/>
    <mergeCell ref="D11:G11"/>
    <mergeCell ref="H11:J11"/>
    <mergeCell ref="K11:L11"/>
    <mergeCell ref="D12:G12"/>
    <mergeCell ref="H12:J12"/>
    <mergeCell ref="K12:L12"/>
    <mergeCell ref="D13:G13"/>
    <mergeCell ref="H13:J13"/>
    <mergeCell ref="K13:L13"/>
    <mergeCell ref="D14:G14"/>
    <mergeCell ref="H14:J14"/>
    <mergeCell ref="K14:L14"/>
    <mergeCell ref="C41:L41"/>
    <mergeCell ref="B99:B104"/>
    <mergeCell ref="C104:L104"/>
    <mergeCell ref="B106:B111"/>
    <mergeCell ref="C111:L111"/>
    <mergeCell ref="E123:F123"/>
    <mergeCell ref="H123:J123"/>
    <mergeCell ref="K123:L123"/>
    <mergeCell ref="K108:L108"/>
    <mergeCell ref="D109:G109"/>
    <mergeCell ref="H109:J109"/>
    <mergeCell ref="K109:L109"/>
    <mergeCell ref="C106:C107"/>
    <mergeCell ref="D106:D107"/>
    <mergeCell ref="E106:F107"/>
    <mergeCell ref="G106:G107"/>
    <mergeCell ref="H106:J107"/>
    <mergeCell ref="K106:L107"/>
    <mergeCell ref="D103:G103"/>
    <mergeCell ref="H103:J103"/>
    <mergeCell ref="K103:L103"/>
    <mergeCell ref="E101:F101"/>
    <mergeCell ref="C121:C122"/>
    <mergeCell ref="D48:G48"/>
    <mergeCell ref="K48:L48"/>
    <mergeCell ref="H48:J48"/>
    <mergeCell ref="D47:G47"/>
    <mergeCell ref="H47:J47"/>
    <mergeCell ref="K47:L47"/>
    <mergeCell ref="E45:F45"/>
    <mergeCell ref="H45:J45"/>
    <mergeCell ref="K45:L45"/>
    <mergeCell ref="D46:G46"/>
    <mergeCell ref="H46:J46"/>
    <mergeCell ref="K46:L46"/>
    <mergeCell ref="C99:C100"/>
    <mergeCell ref="D121:D122"/>
    <mergeCell ref="E121:F122"/>
    <mergeCell ref="G121:G122"/>
    <mergeCell ref="H121:J122"/>
    <mergeCell ref="K121:L122"/>
    <mergeCell ref="D110:G110"/>
    <mergeCell ref="H110:J110"/>
    <mergeCell ref="K110:L110"/>
    <mergeCell ref="E108:F108"/>
    <mergeCell ref="H99:J100"/>
    <mergeCell ref="K99:L100"/>
    <mergeCell ref="H101:J101"/>
    <mergeCell ref="C114:C115"/>
    <mergeCell ref="D114:D115"/>
    <mergeCell ref="E114:F115"/>
    <mergeCell ref="G114:G115"/>
    <mergeCell ref="H114:J115"/>
    <mergeCell ref="K114:L115"/>
    <mergeCell ref="E116:F116"/>
    <mergeCell ref="H116:J116"/>
    <mergeCell ref="K116:L116"/>
    <mergeCell ref="D117:G117"/>
    <mergeCell ref="H117:J117"/>
    <mergeCell ref="C90:L90"/>
    <mergeCell ref="H108:J108"/>
    <mergeCell ref="D127:G127"/>
    <mergeCell ref="H127:J127"/>
    <mergeCell ref="K127:L127"/>
    <mergeCell ref="D125:G125"/>
    <mergeCell ref="H125:J125"/>
    <mergeCell ref="K125:L125"/>
    <mergeCell ref="D126:G126"/>
    <mergeCell ref="H126:J126"/>
    <mergeCell ref="K126:L126"/>
    <mergeCell ref="D124:G124"/>
    <mergeCell ref="H124:J124"/>
    <mergeCell ref="K124:L124"/>
    <mergeCell ref="K101:L101"/>
    <mergeCell ref="D102:G102"/>
    <mergeCell ref="H102:J102"/>
    <mergeCell ref="K102:L102"/>
    <mergeCell ref="D97:G97"/>
    <mergeCell ref="H97:J97"/>
    <mergeCell ref="K97:L97"/>
    <mergeCell ref="D99:D100"/>
    <mergeCell ref="E99:F100"/>
    <mergeCell ref="G99:G100"/>
    <mergeCell ref="C83:C84"/>
    <mergeCell ref="D95:G95"/>
    <mergeCell ref="H95:J95"/>
    <mergeCell ref="K95:L95"/>
    <mergeCell ref="D96:G96"/>
    <mergeCell ref="H96:J96"/>
    <mergeCell ref="K96:L96"/>
    <mergeCell ref="E93:F93"/>
    <mergeCell ref="H93:J93"/>
    <mergeCell ref="K93:L93"/>
    <mergeCell ref="D94:G94"/>
    <mergeCell ref="H94:J94"/>
    <mergeCell ref="K94:L94"/>
    <mergeCell ref="C91:C92"/>
    <mergeCell ref="D91:D92"/>
    <mergeCell ref="E91:F92"/>
    <mergeCell ref="G91:G92"/>
    <mergeCell ref="H91:J92"/>
    <mergeCell ref="K91:L92"/>
    <mergeCell ref="D87:G87"/>
    <mergeCell ref="H87:J87"/>
    <mergeCell ref="K87:L87"/>
    <mergeCell ref="D89:G89"/>
    <mergeCell ref="H89:J89"/>
    <mergeCell ref="K89:L89"/>
    <mergeCell ref="D88:G88"/>
    <mergeCell ref="H88:J88"/>
    <mergeCell ref="K88:L88"/>
    <mergeCell ref="E85:F85"/>
    <mergeCell ref="H85:J85"/>
    <mergeCell ref="K85:L85"/>
    <mergeCell ref="D86:G86"/>
    <mergeCell ref="H86:J86"/>
    <mergeCell ref="K86:L86"/>
    <mergeCell ref="D81:G81"/>
    <mergeCell ref="H81:J81"/>
    <mergeCell ref="K81:L81"/>
    <mergeCell ref="D83:D84"/>
    <mergeCell ref="E83:F84"/>
    <mergeCell ref="G83:G84"/>
    <mergeCell ref="H83:J84"/>
    <mergeCell ref="K83:L84"/>
    <mergeCell ref="D79:G79"/>
    <mergeCell ref="H79:J79"/>
    <mergeCell ref="K79:L79"/>
    <mergeCell ref="D80:G80"/>
    <mergeCell ref="H80:J80"/>
    <mergeCell ref="K80:L80"/>
    <mergeCell ref="E77:F77"/>
    <mergeCell ref="H77:J77"/>
    <mergeCell ref="K77:L77"/>
    <mergeCell ref="D78:G78"/>
    <mergeCell ref="H78:J78"/>
    <mergeCell ref="K78:L78"/>
    <mergeCell ref="C75:C76"/>
    <mergeCell ref="D75:D76"/>
    <mergeCell ref="E75:F76"/>
    <mergeCell ref="G75:G76"/>
    <mergeCell ref="H75:J76"/>
    <mergeCell ref="K75:L76"/>
    <mergeCell ref="C67:C68"/>
    <mergeCell ref="D73:G73"/>
    <mergeCell ref="H63:J63"/>
    <mergeCell ref="K63:L63"/>
    <mergeCell ref="D67:D68"/>
    <mergeCell ref="E67:F68"/>
    <mergeCell ref="G67:G68"/>
    <mergeCell ref="H67:J68"/>
    <mergeCell ref="K67:L68"/>
    <mergeCell ref="D65:G65"/>
    <mergeCell ref="D71:G71"/>
    <mergeCell ref="H71:J71"/>
    <mergeCell ref="K71:L71"/>
    <mergeCell ref="H73:J73"/>
    <mergeCell ref="K73:L73"/>
    <mergeCell ref="D72:G72"/>
    <mergeCell ref="H72:J72"/>
    <mergeCell ref="K72:L72"/>
    <mergeCell ref="H65:J65"/>
    <mergeCell ref="K65:L65"/>
    <mergeCell ref="D64:G64"/>
    <mergeCell ref="H64:J64"/>
    <mergeCell ref="K64:L64"/>
    <mergeCell ref="E69:F69"/>
    <mergeCell ref="H69:J69"/>
    <mergeCell ref="K69:L69"/>
    <mergeCell ref="D70:G70"/>
    <mergeCell ref="H70:J70"/>
    <mergeCell ref="K70:L70"/>
    <mergeCell ref="H57:J57"/>
    <mergeCell ref="K57:L57"/>
    <mergeCell ref="E61:F61"/>
    <mergeCell ref="H61:J61"/>
    <mergeCell ref="K61:L61"/>
    <mergeCell ref="D62:G62"/>
    <mergeCell ref="H62:J62"/>
    <mergeCell ref="K62:L62"/>
    <mergeCell ref="D59:D60"/>
    <mergeCell ref="E59:F60"/>
    <mergeCell ref="G59:G60"/>
    <mergeCell ref="H59:J60"/>
    <mergeCell ref="K59:L60"/>
    <mergeCell ref="H51:J52"/>
    <mergeCell ref="K51:L52"/>
    <mergeCell ref="H49:J49"/>
    <mergeCell ref="K49:L49"/>
    <mergeCell ref="D55:G55"/>
    <mergeCell ref="H55:J55"/>
    <mergeCell ref="K55:L55"/>
    <mergeCell ref="E53:F53"/>
    <mergeCell ref="H53:J53"/>
    <mergeCell ref="K53:L53"/>
    <mergeCell ref="D54:G54"/>
    <mergeCell ref="H54:J54"/>
    <mergeCell ref="K54:L54"/>
    <mergeCell ref="H39:J39"/>
    <mergeCell ref="C43:C44"/>
    <mergeCell ref="D43:D44"/>
    <mergeCell ref="E43:F44"/>
    <mergeCell ref="G43:G44"/>
    <mergeCell ref="H43:J44"/>
    <mergeCell ref="K43:L44"/>
    <mergeCell ref="D39:G39"/>
    <mergeCell ref="H36:J36"/>
    <mergeCell ref="K39:L39"/>
    <mergeCell ref="K36:L36"/>
    <mergeCell ref="C35:C38"/>
    <mergeCell ref="D40:G40"/>
    <mergeCell ref="H40:J40"/>
    <mergeCell ref="K40:L40"/>
    <mergeCell ref="H35:J35"/>
    <mergeCell ref="K37:L37"/>
    <mergeCell ref="H37:J37"/>
    <mergeCell ref="D35:D38"/>
    <mergeCell ref="E36:F36"/>
    <mergeCell ref="E37:F37"/>
    <mergeCell ref="K35:L35"/>
    <mergeCell ref="E38:F38"/>
    <mergeCell ref="H38:J38"/>
    <mergeCell ref="K38:L38"/>
    <mergeCell ref="E35:F35"/>
    <mergeCell ref="B16:B22"/>
    <mergeCell ref="C16:C17"/>
    <mergeCell ref="D16:D17"/>
    <mergeCell ref="E16:F17"/>
    <mergeCell ref="G16:G17"/>
    <mergeCell ref="H16:J17"/>
    <mergeCell ref="K16:L17"/>
    <mergeCell ref="D22:G22"/>
    <mergeCell ref="H22:J22"/>
    <mergeCell ref="K22:L22"/>
    <mergeCell ref="C34:L34"/>
    <mergeCell ref="E5:L5"/>
    <mergeCell ref="B5:D5"/>
    <mergeCell ref="E6:L6"/>
    <mergeCell ref="B7:L7"/>
    <mergeCell ref="B6:D6"/>
    <mergeCell ref="B2:D4"/>
    <mergeCell ref="E2:L4"/>
    <mergeCell ref="E27:F27"/>
    <mergeCell ref="H27:J27"/>
    <mergeCell ref="D20:G20"/>
    <mergeCell ref="H20:J20"/>
    <mergeCell ref="K20:L20"/>
    <mergeCell ref="D21:G21"/>
    <mergeCell ref="H21:J21"/>
    <mergeCell ref="K21:L21"/>
    <mergeCell ref="E18:F18"/>
    <mergeCell ref="H18:J18"/>
    <mergeCell ref="K18:L18"/>
    <mergeCell ref="D19:G19"/>
    <mergeCell ref="H19:J19"/>
    <mergeCell ref="K19:L19"/>
    <mergeCell ref="C26:C31"/>
    <mergeCell ref="E24:F25"/>
    <mergeCell ref="G24:G25"/>
    <mergeCell ref="B121:B127"/>
    <mergeCell ref="B91:B97"/>
    <mergeCell ref="B83:B89"/>
    <mergeCell ref="B75:B81"/>
    <mergeCell ref="B67:B73"/>
    <mergeCell ref="B59:B65"/>
    <mergeCell ref="B51:B57"/>
    <mergeCell ref="E28:F28"/>
    <mergeCell ref="E29:F29"/>
    <mergeCell ref="D26:D31"/>
    <mergeCell ref="E30:F30"/>
    <mergeCell ref="B114:B119"/>
    <mergeCell ref="E31:F31"/>
    <mergeCell ref="D33:G33"/>
    <mergeCell ref="E26:F26"/>
    <mergeCell ref="D32:G32"/>
    <mergeCell ref="D49:G49"/>
    <mergeCell ref="C51:C52"/>
    <mergeCell ref="D51:D52"/>
    <mergeCell ref="E51:F52"/>
    <mergeCell ref="G51:G52"/>
    <mergeCell ref="D57:G57"/>
    <mergeCell ref="D63:G63"/>
    <mergeCell ref="C59:C60"/>
    <mergeCell ref="K117:L117"/>
    <mergeCell ref="D118:G118"/>
    <mergeCell ref="H118:J118"/>
    <mergeCell ref="K118:L118"/>
    <mergeCell ref="C119:L119"/>
    <mergeCell ref="D56:G56"/>
    <mergeCell ref="H56:J56"/>
    <mergeCell ref="K56:L56"/>
    <mergeCell ref="B24:B41"/>
    <mergeCell ref="B43:B49"/>
    <mergeCell ref="H28:J28"/>
    <mergeCell ref="H29:J29"/>
    <mergeCell ref="C24:C25"/>
    <mergeCell ref="D24:D25"/>
    <mergeCell ref="H24:J25"/>
    <mergeCell ref="K24:L25"/>
    <mergeCell ref="H30:J30"/>
    <mergeCell ref="H31:J31"/>
    <mergeCell ref="H33:J33"/>
    <mergeCell ref="K33:L33"/>
    <mergeCell ref="H26:J26"/>
    <mergeCell ref="H32:J32"/>
    <mergeCell ref="K32:L32"/>
    <mergeCell ref="K26:L31"/>
  </mergeCells>
  <conditionalFormatting sqref="G26 K26 C26:E26 D45:E45 D53:E53 G61 D61 D69:E69 D77:E77 D85:E85 D93:E93 K101:K102 D101:E101 H102:H103 D108:E108 H109:H110 D123:E123 H124:H125 K108:K109 G45:H45 G53:H53 G69:H69 H61:H63 G77:H77 G85:H85 G93:H93 G101:H101 G108:H108 G123:H123 C61:C63 C101:C103 C108:C110 C123:C127 H30 H32:H33 C32:C33 E38 C39:C40 H94:H97 K93:K97 H57 K57 K45:K48 H46:H49 C45:C49 H70:H73 K69:K71 C69:C73 K85:K89 H86:H89 C85:C89 C93:C97 C19 K18:K19 C18:E18 G18:H18 C22 E27 K32:K33 C35:E35 K39:K40 H39:H40 G36 E36 K35 H42 K42 K77:K79 H78:H81 C77:C81 H54:H55 K53:K55 C53:C57 K81 K61:K63 K123:K127 K73 D10:E10 G10:H10 C10:C14 K10:K14 H11:H14">
    <cfRule type="expression" priority="366" dxfId="2">
      <formula>IF(AND($C10="COTAÇÃO",OR($I10=0,$J10=0)),1,0)</formula>
    </cfRule>
  </conditionalFormatting>
  <conditionalFormatting sqref="H19">
    <cfRule type="expression" priority="381" dxfId="2">
      <formula>IF(AND($C19="COTAÇÃO",OR($I19=0,$J19=0)),1,0)</formula>
    </cfRule>
  </conditionalFormatting>
  <conditionalFormatting sqref="C20">
    <cfRule type="expression" priority="380" dxfId="2">
      <formula>IF(AND($C20="COTAÇÃO",OR($I20=0,$J20=0)),1,0)</formula>
    </cfRule>
  </conditionalFormatting>
  <conditionalFormatting sqref="C21">
    <cfRule type="expression" priority="379" dxfId="2">
      <formula>IF(AND($C21="COTAÇÃO",OR($I21=0,$J21=0)),1,0)</formula>
    </cfRule>
  </conditionalFormatting>
  <conditionalFormatting sqref="K21">
    <cfRule type="expression" priority="371" dxfId="2">
      <formula>IF(AND($C21="COTAÇÃO",OR($I21=0,$J21=0)),1,0)</formula>
    </cfRule>
  </conditionalFormatting>
  <conditionalFormatting sqref="K21">
    <cfRule type="expression" priority="370" dxfId="2">
      <formula>IF(AND($C21="COTAÇÃO",OR($I21=0,$J21=0)),1,0)</formula>
    </cfRule>
  </conditionalFormatting>
  <conditionalFormatting sqref="E16 C16:D17 G16:H16 K16 G17 E43 G43:H43 K43 G44 E51 G51:H51 K51 G52 E59 G59:H59 K59 G60 E67 G67:H67 K67 G68 E75 G75:H75 K75 G76 E83 G83:H83 K83 G84 E91 G91:H91 K91 G92 E99 G99:H99 K99 G100 E106 G106:H106 K106 G107 E121 G121:H121 K121 G122 C43:D44 C51:D52 C59:D60 C67:D68 C75:D76 C83:D84 C91:D92 C99:D100 C106:D107 C121:D122 C24:D25 G24:H24 K24 G25 E8 G8:H8 K8 G9 C8:D9">
    <cfRule type="expression" priority="382" dxfId="2">
      <formula>IF(AND($C8="COTAÇÃO",OR($K8=0,$L8=0)),1,0)</formula>
    </cfRule>
  </conditionalFormatting>
  <conditionalFormatting sqref="E24">
    <cfRule type="expression" priority="367" dxfId="2">
      <formula>IF(AND($C24="COTAÇÃO",OR($K24=0,$L24=0)),1,0)</formula>
    </cfRule>
  </conditionalFormatting>
  <conditionalFormatting sqref="H26">
    <cfRule type="expression" priority="87" dxfId="2">
      <formula>IF(AND($C26="COTAÇÃO",OR($I26=0,$J26=0)),1,0)</formula>
    </cfRule>
  </conditionalFormatting>
  <conditionalFormatting sqref="K20">
    <cfRule type="expression" priority="68" dxfId="2">
      <formula>IF(AND($C20="COTAÇÃO",OR($I20=0,$J20=0)),1,0)</formula>
    </cfRule>
  </conditionalFormatting>
  <conditionalFormatting sqref="K20">
    <cfRule type="expression" priority="67" dxfId="2">
      <formula>IF(AND($C20="COTAÇÃO",OR($I20=0,$J20=0)),1,0)</formula>
    </cfRule>
  </conditionalFormatting>
  <conditionalFormatting sqref="G27">
    <cfRule type="expression" priority="66" dxfId="2">
      <formula>IF(AND($C27="COTAÇÃO",OR($I27=0,$J27=0)),1,0)</formula>
    </cfRule>
  </conditionalFormatting>
  <conditionalFormatting sqref="H27">
    <cfRule type="expression" priority="65" dxfId="2">
      <formula>IF(AND($C27="COTAÇÃO",OR($I27=0,$J27=0)),1,0)</formula>
    </cfRule>
  </conditionalFormatting>
  <conditionalFormatting sqref="G29:H29 K38">
    <cfRule type="expression" priority="389" dxfId="2">
      <formula>IF(AND($C28="COTAÇÃO",OR($I29=0,$J29=0)),1,0)</formula>
    </cfRule>
  </conditionalFormatting>
  <conditionalFormatting sqref="G28:H28 E28 K37 E37">
    <cfRule type="expression" priority="406" dxfId="2">
      <formula>IF(AND($C29="COTAÇÃO",OR($I28=0,$J28=0)),1,0)</formula>
    </cfRule>
  </conditionalFormatting>
  <conditionalFormatting sqref="E29:E31">
    <cfRule type="expression" priority="60" dxfId="2">
      <formula>IF(AND($C29="COTAÇÃO",OR($I29=0,$J29=0)),1,0)</formula>
    </cfRule>
  </conditionalFormatting>
  <conditionalFormatting sqref="G30">
    <cfRule type="expression" priority="59" dxfId="2">
      <formula>IF(AND($C29="COTAÇÃO",OR($I30=0,$J30=0)),1,0)</formula>
    </cfRule>
  </conditionalFormatting>
  <conditionalFormatting sqref="G31">
    <cfRule type="expression" priority="58" dxfId="2">
      <formula>IF(AND($C30="COTAÇÃO",OR($I31=0,$J31=0)),1,0)</formula>
    </cfRule>
  </conditionalFormatting>
  <conditionalFormatting sqref="H31">
    <cfRule type="expression" priority="57" dxfId="2">
      <formula>IF(AND($C31="COTAÇÃO",OR($I31=0,$J31=0)),1,0)</formula>
    </cfRule>
  </conditionalFormatting>
  <conditionalFormatting sqref="G35">
    <cfRule type="expression" priority="51" dxfId="2">
      <formula>IF(AND($C35="COTAÇÃO",OR($I35=0,$J35=0)),1,0)</formula>
    </cfRule>
  </conditionalFormatting>
  <conditionalFormatting sqref="H35">
    <cfRule type="expression" priority="50" dxfId="2">
      <formula>IF(AND($C35="COTAÇÃO",OR($I35=0,$J35=0)),1,0)</formula>
    </cfRule>
  </conditionalFormatting>
  <conditionalFormatting sqref="K36">
    <cfRule type="expression" priority="49" dxfId="2">
      <formula>IF(AND($C36="COTAÇÃO",OR($I36=0,$J36=0)),1,0)</formula>
    </cfRule>
  </conditionalFormatting>
  <conditionalFormatting sqref="H36">
    <cfRule type="expression" priority="48" dxfId="2">
      <formula>IF(AND($C36="COTAÇÃO",OR($I36=0,$J36=0)),1,0)</formula>
    </cfRule>
  </conditionalFormatting>
  <conditionalFormatting sqref="G38:H38">
    <cfRule type="expression" priority="52" dxfId="2">
      <formula>IF(AND($C37="COTAÇÃO",OR($I38=0,$J38=0)),1,0)</formula>
    </cfRule>
  </conditionalFormatting>
  <conditionalFormatting sqref="G37:H37">
    <cfRule type="expression" priority="54" dxfId="2">
      <formula>IF(AND($C38="COTAÇÃO",OR($I37=0,$J37=0)),1,0)</formula>
    </cfRule>
  </conditionalFormatting>
  <conditionalFormatting sqref="H56">
    <cfRule type="expression" priority="38" dxfId="2">
      <formula>IF(AND($C56="COTAÇÃO",OR($I56=0,$J56=0)),1,0)</formula>
    </cfRule>
  </conditionalFormatting>
  <conditionalFormatting sqref="K56">
    <cfRule type="expression" priority="37" dxfId="2">
      <formula>IF(AND($C56="COTAÇÃO",OR($I56=0,$J56=0)),1,0)</formula>
    </cfRule>
  </conditionalFormatting>
  <conditionalFormatting sqref="K22">
    <cfRule type="expression" priority="34" dxfId="2">
      <formula>IF(AND($C22="COTAÇÃO",OR($I22=0,$J22=0)),1,0)</formula>
    </cfRule>
  </conditionalFormatting>
  <conditionalFormatting sqref="K22">
    <cfRule type="expression" priority="33" dxfId="2">
      <formula>IF(AND($C22="COTAÇÃO",OR($I22=0,$J22=0)),1,0)</formula>
    </cfRule>
  </conditionalFormatting>
  <conditionalFormatting sqref="D116:E116 H117:H118 K116:K117 G116:H116 C116:C118">
    <cfRule type="expression" priority="24" dxfId="2">
      <formula>IF(AND($C116="COTAÇÃO",OR($I116=0,$J116=0)),1,0)</formula>
    </cfRule>
  </conditionalFormatting>
  <conditionalFormatting sqref="E114 G114:H114 K114 G115 C114:D115">
    <cfRule type="expression" priority="25" dxfId="2">
      <formula>IF(AND($C114="COTAÇÃO",OR($K114=0,$L114=0)),1,0)</formula>
    </cfRule>
  </conditionalFormatting>
  <conditionalFormatting sqref="H20">
    <cfRule type="expression" priority="20" dxfId="2">
      <formula>IF(AND($C20="COTAÇÃO",OR($I20=0,$J20=0)),1,0)</formula>
    </cfRule>
  </conditionalFormatting>
  <conditionalFormatting sqref="H21">
    <cfRule type="expression" priority="22" dxfId="2">
      <formula>IF(AND($C21="COTAÇÃO",OR($I21=0,$J21=0)),1,0)</formula>
    </cfRule>
  </conditionalFormatting>
  <conditionalFormatting sqref="H21">
    <cfRule type="expression" priority="21" dxfId="2">
      <formula>IF(AND($C21="COTAÇÃO",OR($I21=0,$J21=0)),1,0)</formula>
    </cfRule>
  </conditionalFormatting>
  <conditionalFormatting sqref="H22">
    <cfRule type="expression" priority="19" dxfId="2">
      <formula>IF(AND($C22="COTAÇÃO",OR($I22=0,$J22=0)),1,0)</formula>
    </cfRule>
  </conditionalFormatting>
  <conditionalFormatting sqref="H22">
    <cfRule type="expression" priority="18" dxfId="2">
      <formula>IF(AND($C22="COTAÇÃO",OR($I22=0,$J22=0)),1,0)</formula>
    </cfRule>
  </conditionalFormatting>
  <conditionalFormatting sqref="K80">
    <cfRule type="expression" priority="17" dxfId="2">
      <formula>IF(AND($C80="COTAÇÃO",OR($I80=0,$J80=0)),1,0)</formula>
    </cfRule>
  </conditionalFormatting>
  <conditionalFormatting sqref="H126">
    <cfRule type="expression" priority="16" dxfId="2">
      <formula>IF(AND($C126="COTAÇÃO",OR($I126=0,$J126=0)),1,0)</formula>
    </cfRule>
  </conditionalFormatting>
  <conditionalFormatting sqref="H64:H65 C64:C65">
    <cfRule type="expression" priority="15" dxfId="2">
      <formula>IF(AND($C64="COTAÇÃO",OR($I64=0,$J64=0)),1,0)</formula>
    </cfRule>
  </conditionalFormatting>
  <conditionalFormatting sqref="E61">
    <cfRule type="expression" priority="14" dxfId="2">
      <formula>IF(AND($C61="COTAÇÃO",OR($I61=0,$J61=0)),1,0)</formula>
    </cfRule>
  </conditionalFormatting>
  <conditionalFormatting sqref="K49">
    <cfRule type="expression" priority="13" dxfId="2">
      <formula>IF(AND($C49="COTAÇÃO",OR($I49=0,$J49=0)),1,0)</formula>
    </cfRule>
  </conditionalFormatting>
  <conditionalFormatting sqref="K72">
    <cfRule type="expression" priority="12" dxfId="2">
      <formula>IF(AND($C72="COTAÇÃO",OR($I72=0,$J72=0)),1,0)</formula>
    </cfRule>
  </conditionalFormatting>
  <conditionalFormatting sqref="H127">
    <cfRule type="expression" priority="11" dxfId="2">
      <formula>IF(AND($C127="COTAÇÃO",OR($I127=0,$J127=0)),1,0)</formula>
    </cfRule>
  </conditionalFormatting>
  <conditionalFormatting sqref="K103">
    <cfRule type="expression" priority="9" dxfId="2">
      <formula>IF(AND($C103="COTAÇÃO",OR($I103=0,$J103=0)),1,0)</formula>
    </cfRule>
  </conditionalFormatting>
  <conditionalFormatting sqref="K110">
    <cfRule type="expression" priority="8" dxfId="2">
      <formula>IF(AND($C110="COTAÇÃO",OR($I110=0,$J110=0)),1,0)</formula>
    </cfRule>
  </conditionalFormatting>
  <conditionalFormatting sqref="K118">
    <cfRule type="expression" priority="7" dxfId="2">
      <formula>IF(AND($C118="COTAÇÃO",OR($I118=0,$J118=0)),1,0)</formula>
    </cfRule>
  </conditionalFormatting>
  <conditionalFormatting sqref="K64">
    <cfRule type="expression" priority="6" dxfId="2">
      <formula>IF(AND($C64="COTAÇÃO",OR($I64=0,$J64=0)),1,0)</formula>
    </cfRule>
  </conditionalFormatting>
  <conditionalFormatting sqref="K65">
    <cfRule type="expression" priority="5" dxfId="2">
      <formula>IF(AND($C65="COTAÇÃO",OR($I65=0,$J65=0)),1,0)</formula>
    </cfRule>
  </conditionalFormatting>
  <printOptions horizontalCentered="1"/>
  <pageMargins left="0.31496062992125984" right="0.31496062992125984" top="0.5905511811023623" bottom="0.3937007874015748" header="0.31496062992125984" footer="0.31496062992125984"/>
  <pageSetup fitToHeight="5" fitToWidth="1" horizontalDpi="600" verticalDpi="600" orientation="landscape" paperSize="9" r:id="rId2"/>
  <colBreaks count="1" manualBreakCount="1">
    <brk id="12" max="1638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5F662-CFD6-44A6-9DC1-F42199C88004}">
  <sheetPr>
    <pageSetUpPr fitToPage="1"/>
  </sheetPr>
  <dimension ref="B2:J42"/>
  <sheetViews>
    <sheetView view="pageBreakPreview" zoomScale="118" zoomScaleSheetLayoutView="118" workbookViewId="0" topLeftCell="A13">
      <selection activeCell="H27" sqref="H27"/>
    </sheetView>
  </sheetViews>
  <sheetFormatPr defaultColWidth="9.00390625" defaultRowHeight="14.25"/>
  <cols>
    <col min="1" max="1" width="6.50390625" style="111" customWidth="1"/>
    <col min="2" max="2" width="15.625" style="111" customWidth="1"/>
    <col min="3" max="3" width="9.00390625" style="111" customWidth="1"/>
    <col min="4" max="4" width="11.00390625" style="111" customWidth="1"/>
    <col min="5" max="5" width="32.375" style="111" customWidth="1"/>
    <col min="6" max="6" width="9.00390625" style="111" customWidth="1"/>
    <col min="7" max="7" width="14.375" style="111" customWidth="1"/>
    <col min="8" max="16384" width="9.00390625" style="111" customWidth="1"/>
  </cols>
  <sheetData>
    <row r="2" spans="2:10" ht="14.25">
      <c r="B2" s="381" t="s">
        <v>344</v>
      </c>
      <c r="C2" s="381"/>
      <c r="D2" s="381"/>
      <c r="E2" s="128"/>
      <c r="F2" s="129"/>
      <c r="G2" s="129"/>
      <c r="H2" s="129"/>
      <c r="I2" s="129"/>
      <c r="J2" s="129"/>
    </row>
    <row r="3" spans="2:10" ht="14.25">
      <c r="B3" s="381"/>
      <c r="C3" s="381"/>
      <c r="D3" s="381"/>
      <c r="E3" s="130"/>
      <c r="F3" s="129"/>
      <c r="G3" s="129"/>
      <c r="H3" s="129"/>
      <c r="I3" s="129"/>
      <c r="J3" s="129"/>
    </row>
    <row r="4" spans="2:10" ht="14.25">
      <c r="B4" s="381"/>
      <c r="C4" s="381"/>
      <c r="D4" s="381"/>
      <c r="E4" s="130"/>
      <c r="F4" s="129"/>
      <c r="G4" s="129"/>
      <c r="H4" s="129"/>
      <c r="I4" s="129"/>
      <c r="J4" s="129"/>
    </row>
    <row r="5" spans="2:10" ht="14.25">
      <c r="B5" s="381"/>
      <c r="C5" s="381"/>
      <c r="D5" s="381"/>
      <c r="E5" s="130"/>
      <c r="F5" s="129"/>
      <c r="G5" s="129"/>
      <c r="H5" s="129"/>
      <c r="I5" s="129"/>
      <c r="J5" s="129"/>
    </row>
    <row r="6" spans="2:10" ht="14.25">
      <c r="B6" s="381"/>
      <c r="C6" s="381"/>
      <c r="D6" s="381"/>
      <c r="E6" s="130"/>
      <c r="F6" s="129"/>
      <c r="G6" s="129"/>
      <c r="H6" s="129"/>
      <c r="I6" s="129"/>
      <c r="J6" s="129"/>
    </row>
    <row r="7" spans="2:10" ht="14.25">
      <c r="B7" s="381"/>
      <c r="C7" s="381"/>
      <c r="D7" s="381"/>
      <c r="E7" s="131"/>
      <c r="F7" s="129"/>
      <c r="G7" s="129"/>
      <c r="H7" s="129"/>
      <c r="I7" s="129"/>
      <c r="J7" s="129"/>
    </row>
    <row r="8" spans="2:10" ht="14.25">
      <c r="B8" s="132" t="s">
        <v>345</v>
      </c>
      <c r="C8" s="382" t="s">
        <v>298</v>
      </c>
      <c r="D8" s="383"/>
      <c r="E8" s="384"/>
      <c r="F8" s="129"/>
      <c r="G8" s="129"/>
      <c r="H8" s="129"/>
      <c r="I8" s="129"/>
      <c r="J8" s="129"/>
    </row>
    <row r="9" spans="2:10" ht="14.25">
      <c r="B9" s="132" t="s">
        <v>346</v>
      </c>
      <c r="C9" s="382" t="s">
        <v>300</v>
      </c>
      <c r="D9" s="383"/>
      <c r="E9" s="384"/>
      <c r="F9" s="129"/>
      <c r="G9" s="129"/>
      <c r="H9" s="129"/>
      <c r="I9" s="129"/>
      <c r="J9" s="129"/>
    </row>
    <row r="10" spans="2:10" ht="14.25">
      <c r="B10" s="132" t="s">
        <v>347</v>
      </c>
      <c r="C10" s="385">
        <v>44470</v>
      </c>
      <c r="D10" s="383"/>
      <c r="E10" s="384"/>
      <c r="F10" s="129"/>
      <c r="G10" s="129"/>
      <c r="H10" s="129"/>
      <c r="I10" s="129"/>
      <c r="J10" s="129"/>
    </row>
    <row r="11" spans="2:10" ht="11.45" customHeight="1">
      <c r="B11" s="386"/>
      <c r="C11" s="387"/>
      <c r="D11" s="387"/>
      <c r="E11" s="388"/>
      <c r="F11" s="129"/>
      <c r="G11" s="129"/>
      <c r="H11" s="129"/>
      <c r="I11" s="129"/>
      <c r="J11" s="129"/>
    </row>
    <row r="12" spans="2:10" ht="14.25">
      <c r="B12" s="375" t="s">
        <v>348</v>
      </c>
      <c r="C12" s="376"/>
      <c r="D12" s="376"/>
      <c r="E12" s="377"/>
      <c r="F12" s="129"/>
      <c r="G12" s="129"/>
      <c r="H12" s="133"/>
      <c r="I12" s="133"/>
      <c r="J12" s="133"/>
    </row>
    <row r="13" spans="2:10" ht="14.25">
      <c r="B13" s="378" t="s">
        <v>349</v>
      </c>
      <c r="C13" s="379"/>
      <c r="D13" s="379"/>
      <c r="E13" s="380"/>
      <c r="F13" s="134"/>
      <c r="G13" s="389" t="s">
        <v>350</v>
      </c>
      <c r="H13" s="389"/>
      <c r="I13" s="389"/>
      <c r="J13" s="389"/>
    </row>
    <row r="14" spans="2:10" ht="14.25">
      <c r="B14" s="135" t="s">
        <v>110</v>
      </c>
      <c r="C14" s="135" t="s">
        <v>351</v>
      </c>
      <c r="D14" s="135" t="s">
        <v>352</v>
      </c>
      <c r="E14" s="135" t="s">
        <v>353</v>
      </c>
      <c r="F14" s="136"/>
      <c r="G14" s="137" t="s">
        <v>354</v>
      </c>
      <c r="H14" s="137" t="s">
        <v>355</v>
      </c>
      <c r="I14" s="137" t="s">
        <v>356</v>
      </c>
      <c r="J14" s="137" t="s">
        <v>357</v>
      </c>
    </row>
    <row r="15" spans="2:10" ht="14.25">
      <c r="B15" s="138" t="s">
        <v>358</v>
      </c>
      <c r="C15" s="139">
        <v>1</v>
      </c>
      <c r="D15" s="140">
        <v>0.03</v>
      </c>
      <c r="E15" s="153">
        <f>D15</f>
        <v>0.03</v>
      </c>
      <c r="F15" s="129"/>
      <c r="G15" s="141" t="str">
        <f>IF(OR(D15&lt;H15,D15&gt;J15),"FORA DO INTERVALO","OK")</f>
        <v>OK</v>
      </c>
      <c r="H15" s="142">
        <v>0.03</v>
      </c>
      <c r="I15" s="142">
        <v>0.03</v>
      </c>
      <c r="J15" s="142">
        <v>0.03</v>
      </c>
    </row>
    <row r="16" spans="2:10" ht="14.25">
      <c r="B16" s="138" t="s">
        <v>359</v>
      </c>
      <c r="C16" s="139">
        <v>1</v>
      </c>
      <c r="D16" s="140">
        <v>0.0065</v>
      </c>
      <c r="E16" s="153">
        <f>D16</f>
        <v>0.0065</v>
      </c>
      <c r="F16" s="129"/>
      <c r="G16" s="141" t="str">
        <f aca="true" t="shared" si="0" ref="G16:G23">IF(OR(D16&lt;H16,D16&gt;J16),"FORA DO INTERVALO","OK")</f>
        <v>OK</v>
      </c>
      <c r="H16" s="142">
        <v>0.0065</v>
      </c>
      <c r="I16" s="142">
        <v>0.0065</v>
      </c>
      <c r="J16" s="142">
        <v>0.0065</v>
      </c>
    </row>
    <row r="17" spans="2:10" ht="14.25">
      <c r="B17" s="138" t="s">
        <v>360</v>
      </c>
      <c r="C17" s="139">
        <v>1</v>
      </c>
      <c r="D17" s="140">
        <v>0.05</v>
      </c>
      <c r="E17" s="153">
        <f>D17*C17</f>
        <v>0.05</v>
      </c>
      <c r="F17" s="129"/>
      <c r="G17" s="141" t="str">
        <f t="shared" si="0"/>
        <v>OK</v>
      </c>
      <c r="H17" s="142">
        <v>0.02</v>
      </c>
      <c r="I17" s="142">
        <v>0.035</v>
      </c>
      <c r="J17" s="142">
        <v>0.05</v>
      </c>
    </row>
    <row r="18" spans="2:10" ht="14.25">
      <c r="B18" s="138" t="s">
        <v>361</v>
      </c>
      <c r="C18" s="139">
        <v>1</v>
      </c>
      <c r="D18" s="140">
        <v>0</v>
      </c>
      <c r="E18" s="153">
        <f aca="true" t="shared" si="1" ref="E18:E22">D18</f>
        <v>0</v>
      </c>
      <c r="F18" s="129"/>
      <c r="G18" s="141" t="str">
        <f t="shared" si="0"/>
        <v>OK</v>
      </c>
      <c r="H18" s="142">
        <v>0</v>
      </c>
      <c r="I18" s="142">
        <v>0</v>
      </c>
      <c r="J18" s="142">
        <v>0</v>
      </c>
    </row>
    <row r="19" spans="2:10" ht="14.25">
      <c r="B19" s="138" t="s">
        <v>362</v>
      </c>
      <c r="C19" s="139">
        <v>1</v>
      </c>
      <c r="D19" s="140">
        <v>0.03</v>
      </c>
      <c r="E19" s="153">
        <v>0.04</v>
      </c>
      <c r="F19" s="129"/>
      <c r="G19" s="141" t="str">
        <f t="shared" si="0"/>
        <v>OK</v>
      </c>
      <c r="H19" s="142">
        <v>0.03</v>
      </c>
      <c r="I19" s="142">
        <v>0.04</v>
      </c>
      <c r="J19" s="142">
        <v>0.055</v>
      </c>
    </row>
    <row r="20" spans="2:10" ht="14.25">
      <c r="B20" s="138" t="s">
        <v>363</v>
      </c>
      <c r="C20" s="139">
        <v>1</v>
      </c>
      <c r="D20" s="140">
        <v>0.0059</v>
      </c>
      <c r="E20" s="153">
        <v>0.0019</v>
      </c>
      <c r="F20" s="129"/>
      <c r="G20" s="154" t="str">
        <f t="shared" si="0"/>
        <v>OK</v>
      </c>
      <c r="H20" s="142">
        <v>0.0059</v>
      </c>
      <c r="I20" s="142">
        <v>0.0123</v>
      </c>
      <c r="J20" s="142">
        <v>0.0139</v>
      </c>
    </row>
    <row r="21" spans="2:10" ht="14.25">
      <c r="B21" s="138" t="s">
        <v>364</v>
      </c>
      <c r="C21" s="139">
        <v>1</v>
      </c>
      <c r="D21" s="140">
        <v>0.008</v>
      </c>
      <c r="E21" s="153">
        <v>0.0012</v>
      </c>
      <c r="F21" s="129"/>
      <c r="G21" s="154" t="str">
        <f t="shared" si="0"/>
        <v>OK</v>
      </c>
      <c r="H21" s="142">
        <v>0.008</v>
      </c>
      <c r="I21" s="142">
        <v>0.008</v>
      </c>
      <c r="J21" s="142">
        <v>0.01</v>
      </c>
    </row>
    <row r="22" spans="2:10" ht="14.25">
      <c r="B22" s="138" t="s">
        <v>365</v>
      </c>
      <c r="C22" s="139">
        <v>1</v>
      </c>
      <c r="D22" s="140">
        <v>0.0097</v>
      </c>
      <c r="E22" s="153">
        <f t="shared" si="1"/>
        <v>0.0097</v>
      </c>
      <c r="F22" s="129"/>
      <c r="G22" s="141" t="str">
        <f t="shared" si="0"/>
        <v>OK</v>
      </c>
      <c r="H22" s="142">
        <v>0.0097</v>
      </c>
      <c r="I22" s="142">
        <v>0.0127</v>
      </c>
      <c r="J22" s="142">
        <v>0.0127</v>
      </c>
    </row>
    <row r="23" spans="2:10" ht="14.25">
      <c r="B23" s="143" t="s">
        <v>366</v>
      </c>
      <c r="C23" s="144">
        <v>1</v>
      </c>
      <c r="D23" s="145">
        <f>E23</f>
        <v>0.072</v>
      </c>
      <c r="E23" s="153">
        <v>0.072</v>
      </c>
      <c r="F23" s="146"/>
      <c r="G23" s="141" t="str">
        <f t="shared" si="0"/>
        <v>OK</v>
      </c>
      <c r="H23" s="142">
        <v>0.0616</v>
      </c>
      <c r="I23" s="142">
        <v>0.074</v>
      </c>
      <c r="J23" s="142">
        <v>0.0896</v>
      </c>
    </row>
    <row r="24" spans="2:10" ht="14.25">
      <c r="B24" s="390" t="s">
        <v>367</v>
      </c>
      <c r="C24" s="390"/>
      <c r="D24" s="390"/>
      <c r="E24" s="147">
        <f>(((1+E19+E21+E22)*(1+E20)*(1+E23))/(1-(E15+E16+E17+E18))-1)</f>
        <v>0.2356</v>
      </c>
      <c r="F24" s="129"/>
      <c r="G24" s="141" t="str">
        <f>IF(OR(E24&lt;H24,E24&gt;J24),"FORA DO INTERVALO","OK")</f>
        <v>OK</v>
      </c>
      <c r="H24" s="142">
        <v>0.2034</v>
      </c>
      <c r="I24" s="142">
        <v>0.2212</v>
      </c>
      <c r="J24" s="142">
        <v>0.25</v>
      </c>
    </row>
    <row r="25" spans="2:10" ht="14.25">
      <c r="B25" s="129"/>
      <c r="C25" s="148"/>
      <c r="D25" s="148"/>
      <c r="E25" s="129"/>
      <c r="F25" s="129"/>
      <c r="G25" s="129"/>
      <c r="H25" s="129"/>
      <c r="I25" s="129"/>
      <c r="J25" s="129"/>
    </row>
    <row r="26" spans="2:10" ht="14.25">
      <c r="B26" s="129" t="s">
        <v>368</v>
      </c>
      <c r="C26" s="148"/>
      <c r="D26" s="148"/>
      <c r="E26" s="129"/>
      <c r="F26" s="129"/>
      <c r="G26" s="129"/>
      <c r="H26" s="129"/>
      <c r="I26" s="129"/>
      <c r="J26" s="129"/>
    </row>
    <row r="27" spans="2:10" ht="14.25">
      <c r="B27" s="392" t="s">
        <v>369</v>
      </c>
      <c r="C27" s="392"/>
      <c r="D27" s="392"/>
      <c r="E27" s="392"/>
      <c r="F27" s="129"/>
      <c r="G27" s="129"/>
      <c r="H27" s="129"/>
      <c r="I27" s="129"/>
      <c r="J27" s="129"/>
    </row>
    <row r="28" spans="2:10" ht="14.25">
      <c r="B28" s="392" t="s">
        <v>370</v>
      </c>
      <c r="C28" s="392"/>
      <c r="D28" s="392"/>
      <c r="E28" s="392"/>
      <c r="F28" s="129"/>
      <c r="G28" s="129"/>
      <c r="H28" s="129"/>
      <c r="I28" s="129"/>
      <c r="J28" s="129"/>
    </row>
    <row r="29" spans="2:10" ht="20.25" customHeight="1">
      <c r="B29" s="392" t="s">
        <v>371</v>
      </c>
      <c r="C29" s="392"/>
      <c r="D29" s="392"/>
      <c r="E29" s="392"/>
      <c r="F29" s="129"/>
      <c r="G29" s="129"/>
      <c r="H29" s="129"/>
      <c r="I29" s="129"/>
      <c r="J29" s="129"/>
    </row>
    <row r="30" spans="2:10" ht="18.6" customHeight="1">
      <c r="B30" s="392" t="s">
        <v>372</v>
      </c>
      <c r="C30" s="392"/>
      <c r="D30" s="392"/>
      <c r="E30" s="392"/>
      <c r="F30" s="129"/>
      <c r="G30" s="129"/>
      <c r="H30" s="129"/>
      <c r="I30" s="129"/>
      <c r="J30" s="129"/>
    </row>
    <row r="31" spans="2:10" ht="36.75" customHeight="1">
      <c r="B31" s="392" t="s">
        <v>373</v>
      </c>
      <c r="C31" s="392"/>
      <c r="D31" s="392"/>
      <c r="E31" s="392"/>
      <c r="F31" s="129"/>
      <c r="G31" s="129"/>
      <c r="H31" s="129"/>
      <c r="I31" s="129"/>
      <c r="J31" s="129"/>
    </row>
    <row r="32" spans="2:10" ht="43.9" customHeight="1">
      <c r="B32" s="149"/>
      <c r="C32" s="149"/>
      <c r="D32" s="149"/>
      <c r="E32" s="149"/>
      <c r="F32" s="129"/>
      <c r="G32" s="129"/>
      <c r="H32" s="129"/>
      <c r="I32" s="129"/>
      <c r="J32" s="129"/>
    </row>
    <row r="33" spans="2:10" ht="16.9" customHeight="1">
      <c r="B33" s="392" t="s">
        <v>374</v>
      </c>
      <c r="C33" s="392"/>
      <c r="D33" s="392"/>
      <c r="E33" s="392"/>
      <c r="F33" s="129"/>
      <c r="G33" s="129"/>
      <c r="H33" s="129"/>
      <c r="I33" s="129"/>
      <c r="J33" s="129"/>
    </row>
    <row r="34" spans="2:10" ht="14.25">
      <c r="B34" s="392" t="s">
        <v>375</v>
      </c>
      <c r="C34" s="392"/>
      <c r="D34" s="392"/>
      <c r="E34" s="392"/>
      <c r="F34" s="129"/>
      <c r="G34" s="129"/>
      <c r="H34" s="129"/>
      <c r="I34" s="129"/>
      <c r="J34" s="129"/>
    </row>
    <row r="35" spans="2:10" ht="22.15" customHeight="1">
      <c r="B35" s="392" t="s">
        <v>376</v>
      </c>
      <c r="C35" s="392"/>
      <c r="D35" s="392"/>
      <c r="E35" s="392"/>
      <c r="F35" s="129"/>
      <c r="G35" s="129"/>
      <c r="H35" s="129"/>
      <c r="I35" s="129"/>
      <c r="J35" s="129"/>
    </row>
    <row r="36" spans="2:10" ht="20.45" customHeight="1">
      <c r="B36" s="393" t="s">
        <v>377</v>
      </c>
      <c r="C36" s="393"/>
      <c r="D36" s="393"/>
      <c r="E36" s="393"/>
      <c r="F36" s="150"/>
      <c r="G36" s="150"/>
      <c r="H36" s="129"/>
      <c r="I36" s="129"/>
      <c r="J36" s="129"/>
    </row>
    <row r="37" spans="2:10" ht="12.75">
      <c r="B37" s="394"/>
      <c r="C37" s="394"/>
      <c r="D37" s="394"/>
      <c r="E37" s="394"/>
      <c r="F37" s="129"/>
      <c r="G37" s="129"/>
      <c r="H37" s="129"/>
      <c r="I37" s="129"/>
      <c r="J37" s="129"/>
    </row>
    <row r="38" spans="2:10" ht="12.75">
      <c r="B38" s="395" t="s">
        <v>378</v>
      </c>
      <c r="C38" s="395"/>
      <c r="D38" s="395"/>
      <c r="E38" s="395"/>
      <c r="F38" s="129"/>
      <c r="G38" s="129"/>
      <c r="H38" s="129"/>
      <c r="I38" s="129"/>
      <c r="J38" s="129"/>
    </row>
    <row r="39" spans="2:10" ht="12.75">
      <c r="B39" s="151"/>
      <c r="C39" s="152"/>
      <c r="D39" s="152"/>
      <c r="E39" s="151"/>
      <c r="F39" s="129"/>
      <c r="G39" s="129"/>
      <c r="H39" s="129"/>
      <c r="I39" s="129"/>
      <c r="J39" s="129"/>
    </row>
    <row r="40" spans="2:10" ht="12.75">
      <c r="B40" s="151"/>
      <c r="C40" s="152"/>
      <c r="D40" s="152"/>
      <c r="E40" s="151"/>
      <c r="F40" s="129"/>
      <c r="G40" s="129"/>
      <c r="H40" s="129"/>
      <c r="I40" s="129"/>
      <c r="J40" s="129"/>
    </row>
    <row r="41" spans="2:10" ht="51" customHeight="1">
      <c r="B41" s="391"/>
      <c r="C41" s="391"/>
      <c r="D41" s="391"/>
      <c r="E41" s="151"/>
      <c r="F41" s="129"/>
      <c r="G41" s="129"/>
      <c r="H41" s="129"/>
      <c r="I41" s="129"/>
      <c r="J41" s="129"/>
    </row>
    <row r="42" spans="2:10" ht="14.25">
      <c r="B42" s="391"/>
      <c r="C42" s="391"/>
      <c r="D42" s="391"/>
      <c r="E42" s="151"/>
      <c r="F42" s="129"/>
      <c r="G42" s="129"/>
      <c r="H42" s="129"/>
      <c r="I42" s="129"/>
      <c r="J42" s="129"/>
    </row>
  </sheetData>
  <mergeCells count="22">
    <mergeCell ref="G13:J13"/>
    <mergeCell ref="B24:D24"/>
    <mergeCell ref="B42:D42"/>
    <mergeCell ref="B28:E28"/>
    <mergeCell ref="B29:E29"/>
    <mergeCell ref="B30:E30"/>
    <mergeCell ref="B31:E31"/>
    <mergeCell ref="B33:E33"/>
    <mergeCell ref="B34:E34"/>
    <mergeCell ref="B35:E35"/>
    <mergeCell ref="B36:E36"/>
    <mergeCell ref="B37:E37"/>
    <mergeCell ref="B38:E38"/>
    <mergeCell ref="B41:D41"/>
    <mergeCell ref="B27:E27"/>
    <mergeCell ref="B12:E12"/>
    <mergeCell ref="B13:E13"/>
    <mergeCell ref="B2:D7"/>
    <mergeCell ref="C8:E8"/>
    <mergeCell ref="C9:E9"/>
    <mergeCell ref="C10:E10"/>
    <mergeCell ref="B11:E11"/>
  </mergeCells>
  <conditionalFormatting sqref="D17">
    <cfRule type="cellIs" priority="1" dxfId="0" operator="equal">
      <formula>0</formula>
    </cfRule>
  </conditionalFormatting>
  <printOptions horizontalCentered="1" verticalCentered="1"/>
  <pageMargins left="0" right="0" top="0.3937007874015748" bottom="0" header="0" footer="0"/>
  <pageSetup fitToHeight="3" fitToWidth="1" horizontalDpi="600" verticalDpi="600" orientation="portrait" paperSize="9" r:id="rId4"/>
  <colBreaks count="1" manualBreakCount="1">
    <brk id="5" max="16383" man="1"/>
  </colBreaks>
  <ignoredErrors>
    <ignoredError sqref="E17" formula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80D7C-36E6-4213-B9C9-19060724F9F0}">
  <sheetPr>
    <pageSetUpPr fitToPage="1"/>
  </sheetPr>
  <dimension ref="B2:F42"/>
  <sheetViews>
    <sheetView view="pageBreakPreview" zoomScale="118" zoomScaleSheetLayoutView="118" workbookViewId="0" topLeftCell="A28">
      <selection activeCell="J18" sqref="J18"/>
    </sheetView>
  </sheetViews>
  <sheetFormatPr defaultColWidth="9.00390625" defaultRowHeight="14.25"/>
  <cols>
    <col min="1" max="1" width="6.50390625" style="111" customWidth="1"/>
    <col min="2" max="2" width="15.625" style="111" customWidth="1"/>
    <col min="3" max="3" width="9.00390625" style="111" customWidth="1"/>
    <col min="4" max="4" width="11.00390625" style="111" customWidth="1"/>
    <col min="5" max="5" width="32.375" style="111" customWidth="1"/>
    <col min="6" max="16384" width="9.00390625" style="111" customWidth="1"/>
  </cols>
  <sheetData>
    <row r="2" spans="2:6" ht="14.25">
      <c r="B2" s="381" t="s">
        <v>678</v>
      </c>
      <c r="C2" s="381"/>
      <c r="D2" s="381"/>
      <c r="E2" s="128"/>
      <c r="F2" s="129"/>
    </row>
    <row r="3" spans="2:6" ht="14.25">
      <c r="B3" s="381"/>
      <c r="C3" s="381"/>
      <c r="D3" s="381"/>
      <c r="E3" s="130"/>
      <c r="F3" s="129"/>
    </row>
    <row r="4" spans="2:6" ht="14.25">
      <c r="B4" s="381"/>
      <c r="C4" s="381"/>
      <c r="D4" s="381"/>
      <c r="E4" s="130"/>
      <c r="F4" s="129"/>
    </row>
    <row r="5" spans="2:6" ht="14.25">
      <c r="B5" s="381"/>
      <c r="C5" s="381"/>
      <c r="D5" s="381"/>
      <c r="E5" s="130"/>
      <c r="F5" s="129"/>
    </row>
    <row r="6" spans="2:6" ht="14.25">
      <c r="B6" s="381"/>
      <c r="C6" s="381"/>
      <c r="D6" s="381"/>
      <c r="E6" s="130"/>
      <c r="F6" s="129"/>
    </row>
    <row r="7" spans="2:6" ht="14.25">
      <c r="B7" s="381"/>
      <c r="C7" s="381"/>
      <c r="D7" s="381"/>
      <c r="E7" s="131"/>
      <c r="F7" s="129"/>
    </row>
    <row r="8" spans="2:6" ht="14.25">
      <c r="B8" s="132" t="s">
        <v>345</v>
      </c>
      <c r="C8" s="382" t="s">
        <v>298</v>
      </c>
      <c r="D8" s="383"/>
      <c r="E8" s="384"/>
      <c r="F8" s="129"/>
    </row>
    <row r="9" spans="2:6" ht="14.25">
      <c r="B9" s="132" t="s">
        <v>346</v>
      </c>
      <c r="C9" s="382" t="s">
        <v>300</v>
      </c>
      <c r="D9" s="383"/>
      <c r="E9" s="384"/>
      <c r="F9" s="129"/>
    </row>
    <row r="10" spans="2:6" ht="14.25">
      <c r="B10" s="132" t="s">
        <v>347</v>
      </c>
      <c r="C10" s="385">
        <v>44470</v>
      </c>
      <c r="D10" s="383"/>
      <c r="E10" s="384"/>
      <c r="F10" s="129"/>
    </row>
    <row r="11" spans="2:6" ht="11.45" customHeight="1">
      <c r="B11" s="386"/>
      <c r="C11" s="387"/>
      <c r="D11" s="387"/>
      <c r="E11" s="388"/>
      <c r="F11" s="129"/>
    </row>
    <row r="12" spans="2:6" ht="14.25">
      <c r="B12" s="375" t="s">
        <v>675</v>
      </c>
      <c r="C12" s="376"/>
      <c r="D12" s="376"/>
      <c r="E12" s="377"/>
      <c r="F12" s="129"/>
    </row>
    <row r="13" spans="2:6" ht="14.25">
      <c r="B13" s="378" t="s">
        <v>349</v>
      </c>
      <c r="C13" s="379"/>
      <c r="D13" s="379"/>
      <c r="E13" s="380"/>
      <c r="F13" s="134"/>
    </row>
    <row r="14" spans="2:6" ht="14.25">
      <c r="B14" s="135" t="s">
        <v>110</v>
      </c>
      <c r="C14" s="135" t="s">
        <v>351</v>
      </c>
      <c r="D14" s="135" t="s">
        <v>352</v>
      </c>
      <c r="E14" s="135" t="s">
        <v>353</v>
      </c>
      <c r="F14" s="136"/>
    </row>
    <row r="15" spans="2:6" ht="14.25">
      <c r="B15" s="138" t="s">
        <v>358</v>
      </c>
      <c r="C15" s="139">
        <v>1</v>
      </c>
      <c r="D15" s="140">
        <v>0.03</v>
      </c>
      <c r="E15" s="153">
        <f>D15</f>
        <v>0.03</v>
      </c>
      <c r="F15" s="129"/>
    </row>
    <row r="16" spans="2:6" ht="14.25">
      <c r="B16" s="138" t="s">
        <v>359</v>
      </c>
      <c r="C16" s="139">
        <v>1</v>
      </c>
      <c r="D16" s="140">
        <v>0.0065</v>
      </c>
      <c r="E16" s="153">
        <f>D16</f>
        <v>0.0065</v>
      </c>
      <c r="F16" s="129"/>
    </row>
    <row r="17" spans="2:6" ht="14.25">
      <c r="B17" s="138" t="s">
        <v>360</v>
      </c>
      <c r="C17" s="139">
        <v>1</v>
      </c>
      <c r="D17" s="140"/>
      <c r="E17" s="153"/>
      <c r="F17" s="129"/>
    </row>
    <row r="18" spans="2:6" ht="14.25">
      <c r="B18" s="138" t="s">
        <v>361</v>
      </c>
      <c r="C18" s="139">
        <v>1</v>
      </c>
      <c r="D18" s="140">
        <v>0</v>
      </c>
      <c r="E18" s="153">
        <f aca="true" t="shared" si="0" ref="E18:E22">D18</f>
        <v>0</v>
      </c>
      <c r="F18" s="129"/>
    </row>
    <row r="19" spans="2:6" ht="14.25">
      <c r="B19" s="138" t="s">
        <v>362</v>
      </c>
      <c r="C19" s="139">
        <v>1</v>
      </c>
      <c r="D19" s="140">
        <v>0.03</v>
      </c>
      <c r="E19" s="153">
        <v>0.04</v>
      </c>
      <c r="F19" s="129"/>
    </row>
    <row r="20" spans="2:6" ht="14.25">
      <c r="B20" s="138" t="s">
        <v>363</v>
      </c>
      <c r="C20" s="139">
        <v>1</v>
      </c>
      <c r="D20" s="140">
        <v>0.0059</v>
      </c>
      <c r="E20" s="153">
        <v>0.0019</v>
      </c>
      <c r="F20" s="129"/>
    </row>
    <row r="21" spans="2:6" ht="14.25">
      <c r="B21" s="138" t="s">
        <v>364</v>
      </c>
      <c r="C21" s="139">
        <v>1</v>
      </c>
      <c r="D21" s="140">
        <v>0.008</v>
      </c>
      <c r="E21" s="153">
        <v>0.0012</v>
      </c>
      <c r="F21" s="129"/>
    </row>
    <row r="22" spans="2:6" ht="14.25">
      <c r="B22" s="138" t="s">
        <v>365</v>
      </c>
      <c r="C22" s="139">
        <v>1</v>
      </c>
      <c r="D22" s="140">
        <v>0.0097</v>
      </c>
      <c r="E22" s="153">
        <f t="shared" si="0"/>
        <v>0.0097</v>
      </c>
      <c r="F22" s="129"/>
    </row>
    <row r="23" spans="2:6" ht="14.25">
      <c r="B23" s="143" t="s">
        <v>366</v>
      </c>
      <c r="C23" s="144">
        <v>1</v>
      </c>
      <c r="D23" s="145">
        <f>E23</f>
        <v>0.072</v>
      </c>
      <c r="E23" s="153">
        <v>0.072</v>
      </c>
      <c r="F23" s="146"/>
    </row>
    <row r="24" spans="2:6" ht="14.25">
      <c r="B24" s="390" t="s">
        <v>367</v>
      </c>
      <c r="C24" s="390"/>
      <c r="D24" s="390"/>
      <c r="E24" s="147">
        <f>(((1+E19+E21+E22)*(1+E20)*(1+E23))/(1-(E15+E16+E17+E18))-1)</f>
        <v>0.1715</v>
      </c>
      <c r="F24" s="129"/>
    </row>
    <row r="25" spans="2:6" ht="14.25">
      <c r="B25" s="129"/>
      <c r="C25" s="148"/>
      <c r="D25" s="148"/>
      <c r="E25" s="129"/>
      <c r="F25" s="129"/>
    </row>
    <row r="26" spans="2:6" ht="14.25">
      <c r="B26" s="129" t="s">
        <v>368</v>
      </c>
      <c r="C26" s="148"/>
      <c r="D26" s="148"/>
      <c r="E26" s="129"/>
      <c r="F26" s="129"/>
    </row>
    <row r="27" spans="2:6" ht="14.25">
      <c r="B27" s="392" t="s">
        <v>369</v>
      </c>
      <c r="C27" s="392"/>
      <c r="D27" s="392"/>
      <c r="E27" s="392"/>
      <c r="F27" s="129"/>
    </row>
    <row r="28" spans="2:6" ht="14.25">
      <c r="B28" s="392" t="s">
        <v>370</v>
      </c>
      <c r="C28" s="392"/>
      <c r="D28" s="392"/>
      <c r="E28" s="392"/>
      <c r="F28" s="129"/>
    </row>
    <row r="29" spans="2:6" ht="20.25" customHeight="1">
      <c r="B29" s="392" t="s">
        <v>371</v>
      </c>
      <c r="C29" s="392"/>
      <c r="D29" s="392"/>
      <c r="E29" s="392"/>
      <c r="F29" s="129"/>
    </row>
    <row r="30" spans="2:6" ht="18.6" customHeight="1">
      <c r="B30" s="392" t="s">
        <v>372</v>
      </c>
      <c r="C30" s="392"/>
      <c r="D30" s="392"/>
      <c r="E30" s="392"/>
      <c r="F30" s="129"/>
    </row>
    <row r="31" spans="2:6" ht="36.75" customHeight="1">
      <c r="B31" s="392" t="s">
        <v>373</v>
      </c>
      <c r="C31" s="392"/>
      <c r="D31" s="392"/>
      <c r="E31" s="392"/>
      <c r="F31" s="129"/>
    </row>
    <row r="32" spans="2:6" ht="43.9" customHeight="1">
      <c r="B32" s="281"/>
      <c r="C32" s="281"/>
      <c r="D32" s="281"/>
      <c r="E32" s="281"/>
      <c r="F32" s="129"/>
    </row>
    <row r="33" spans="2:6" ht="16.9" customHeight="1">
      <c r="B33" s="392" t="s">
        <v>374</v>
      </c>
      <c r="C33" s="392"/>
      <c r="D33" s="392"/>
      <c r="E33" s="392"/>
      <c r="F33" s="129"/>
    </row>
    <row r="34" spans="2:6" ht="14.25">
      <c r="B34" s="392" t="s">
        <v>375</v>
      </c>
      <c r="C34" s="392"/>
      <c r="D34" s="392"/>
      <c r="E34" s="392"/>
      <c r="F34" s="129"/>
    </row>
    <row r="35" spans="2:6" ht="22.15" customHeight="1">
      <c r="B35" s="392" t="s">
        <v>376</v>
      </c>
      <c r="C35" s="392"/>
      <c r="D35" s="392"/>
      <c r="E35" s="392"/>
      <c r="F35" s="129"/>
    </row>
    <row r="36" spans="2:6" ht="20.45" customHeight="1">
      <c r="B36" s="393" t="s">
        <v>377</v>
      </c>
      <c r="C36" s="393"/>
      <c r="D36" s="393"/>
      <c r="E36" s="393"/>
      <c r="F36" s="150"/>
    </row>
    <row r="37" spans="2:6" ht="12.75">
      <c r="B37" s="394"/>
      <c r="C37" s="394"/>
      <c r="D37" s="394"/>
      <c r="E37" s="394"/>
      <c r="F37" s="129"/>
    </row>
    <row r="38" spans="2:6" ht="12.75">
      <c r="B38" s="395" t="s">
        <v>378</v>
      </c>
      <c r="C38" s="395"/>
      <c r="D38" s="395"/>
      <c r="E38" s="395"/>
      <c r="F38" s="129"/>
    </row>
    <row r="39" spans="2:6" ht="12.75">
      <c r="B39" s="151"/>
      <c r="C39" s="152"/>
      <c r="D39" s="152"/>
      <c r="E39" s="151"/>
      <c r="F39" s="129"/>
    </row>
    <row r="40" spans="2:6" ht="12.75">
      <c r="B40" s="151"/>
      <c r="C40" s="152"/>
      <c r="D40" s="152"/>
      <c r="E40" s="151"/>
      <c r="F40" s="129"/>
    </row>
    <row r="41" spans="2:6" ht="51" customHeight="1">
      <c r="B41" s="391"/>
      <c r="C41" s="391"/>
      <c r="D41" s="391"/>
      <c r="E41" s="151"/>
      <c r="F41" s="129"/>
    </row>
    <row r="42" spans="2:6" ht="14.25">
      <c r="B42" s="391"/>
      <c r="C42" s="391"/>
      <c r="D42" s="391"/>
      <c r="E42" s="151"/>
      <c r="F42" s="129"/>
    </row>
  </sheetData>
  <mergeCells count="21">
    <mergeCell ref="B38:E38"/>
    <mergeCell ref="B41:D41"/>
    <mergeCell ref="B42:D42"/>
    <mergeCell ref="B30:E30"/>
    <mergeCell ref="B31:E31"/>
    <mergeCell ref="B33:E33"/>
    <mergeCell ref="B34:E34"/>
    <mergeCell ref="B35:E35"/>
    <mergeCell ref="B36:E36"/>
    <mergeCell ref="B24:D24"/>
    <mergeCell ref="B27:E27"/>
    <mergeCell ref="B28:E28"/>
    <mergeCell ref="B37:E37"/>
    <mergeCell ref="B29:E29"/>
    <mergeCell ref="B2:D7"/>
    <mergeCell ref="C8:E8"/>
    <mergeCell ref="C9:E9"/>
    <mergeCell ref="C10:E10"/>
    <mergeCell ref="B11:E11"/>
    <mergeCell ref="B12:E12"/>
    <mergeCell ref="B13:E13"/>
  </mergeCells>
  <conditionalFormatting sqref="D17">
    <cfRule type="cellIs" priority="1" dxfId="0" operator="equal">
      <formula>0</formula>
    </cfRule>
  </conditionalFormatting>
  <printOptions horizontalCentered="1" verticalCentered="1"/>
  <pageMargins left="0" right="0" top="0.3937007874015748" bottom="0" header="0" footer="0"/>
  <pageSetup fitToHeight="3" fitToWidth="1" horizontalDpi="600" verticalDpi="600" orientation="portrait" paperSize="9" r:id="rId4"/>
  <colBreaks count="1" manualBreakCount="1">
    <brk id="5" max="16383" man="1"/>
  </col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EFAAA-841F-4EC9-A80B-8AE0DF49DDF6}">
  <dimension ref="B1:AE30"/>
  <sheetViews>
    <sheetView view="pageBreakPreview" zoomScaleSheetLayoutView="100" workbookViewId="0" topLeftCell="C7">
      <selection activeCell="H7" sqref="H7:I7"/>
    </sheetView>
  </sheetViews>
  <sheetFormatPr defaultColWidth="8.75390625" defaultRowHeight="14.25" customHeight="1"/>
  <cols>
    <col min="1" max="1" width="5.00390625" style="4" customWidth="1"/>
    <col min="2" max="2" width="4.875" style="8" customWidth="1"/>
    <col min="3" max="3" width="24.25390625" style="9" customWidth="1"/>
    <col min="4" max="4" width="9.875" style="27" bestFit="1" customWidth="1"/>
    <col min="5" max="5" width="6.625" style="27" customWidth="1"/>
    <col min="6" max="6" width="8.50390625" style="1" bestFit="1" customWidth="1"/>
    <col min="7" max="7" width="8.625" style="1" bestFit="1" customWidth="1"/>
    <col min="8" max="8" width="8.50390625" style="1" bestFit="1" customWidth="1"/>
    <col min="9" max="9" width="8.625" style="1" bestFit="1" customWidth="1"/>
    <col min="10" max="10" width="10.00390625" style="1" bestFit="1" customWidth="1"/>
    <col min="11" max="11" width="9.875" style="2" bestFit="1" customWidth="1"/>
    <col min="12" max="12" width="8.50390625" style="2" bestFit="1" customWidth="1"/>
    <col min="13" max="13" width="9.875" style="1" bestFit="1" customWidth="1"/>
    <col min="14" max="14" width="8.50390625" style="1" bestFit="1" customWidth="1"/>
    <col min="15" max="15" width="9.875" style="1" customWidth="1"/>
    <col min="16" max="16" width="8.50390625" style="1" bestFit="1" customWidth="1"/>
    <col min="17" max="17" width="9.75390625" style="1" customWidth="1"/>
    <col min="18" max="241" width="10.875" style="1" customWidth="1"/>
    <col min="242" max="252" width="11.125" style="3" customWidth="1"/>
    <col min="253" max="1019" width="11.125" style="4" customWidth="1"/>
    <col min="1020" max="16384" width="8.75390625" style="4" customWidth="1"/>
  </cols>
  <sheetData>
    <row r="1" spans="2:5" ht="18.75">
      <c r="B1" s="293"/>
      <c r="C1" s="293"/>
      <c r="D1" s="31"/>
      <c r="E1" s="31"/>
    </row>
    <row r="2" spans="2:31" ht="29.45" customHeight="1">
      <c r="B2" s="186"/>
      <c r="C2" s="297" t="s">
        <v>16</v>
      </c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8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2:28" ht="38.45" customHeight="1">
      <c r="B3" s="187"/>
      <c r="C3" s="300" t="s">
        <v>80</v>
      </c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1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2:17" ht="19.9" customHeight="1">
      <c r="B4" s="187"/>
      <c r="C4" s="58" t="s">
        <v>0</v>
      </c>
      <c r="D4" s="403" t="s">
        <v>273</v>
      </c>
      <c r="E4" s="403"/>
      <c r="F4" s="403"/>
      <c r="G4" s="403"/>
      <c r="H4" s="403"/>
      <c r="I4" s="403"/>
      <c r="J4" s="403"/>
      <c r="K4" s="403"/>
      <c r="L4" s="13"/>
      <c r="M4" s="7"/>
      <c r="N4" s="7"/>
      <c r="O4" s="7"/>
      <c r="P4" s="7"/>
      <c r="Q4" s="188"/>
    </row>
    <row r="5" spans="2:17" ht="19.9" customHeight="1">
      <c r="B5" s="187"/>
      <c r="C5" s="58" t="s">
        <v>1</v>
      </c>
      <c r="D5" s="402" t="s">
        <v>37</v>
      </c>
      <c r="E5" s="402"/>
      <c r="F5" s="402"/>
      <c r="G5" s="402"/>
      <c r="H5" s="402"/>
      <c r="I5" s="402"/>
      <c r="J5" s="402"/>
      <c r="K5" s="13"/>
      <c r="L5" s="13"/>
      <c r="M5" s="7"/>
      <c r="N5" s="7"/>
      <c r="O5" s="7"/>
      <c r="P5" s="7"/>
      <c r="Q5" s="188"/>
    </row>
    <row r="6" spans="2:17" ht="19.9" customHeight="1">
      <c r="B6" s="189"/>
      <c r="C6" s="190"/>
      <c r="D6" s="190"/>
      <c r="E6" s="19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1"/>
    </row>
    <row r="7" spans="2:17" ht="18.6" customHeight="1">
      <c r="B7" s="398" t="s">
        <v>137</v>
      </c>
      <c r="C7" s="399" t="s">
        <v>4</v>
      </c>
      <c r="D7" s="404" t="s">
        <v>79</v>
      </c>
      <c r="E7" s="405" t="s">
        <v>66</v>
      </c>
      <c r="F7" s="396" t="s">
        <v>73</v>
      </c>
      <c r="G7" s="396"/>
      <c r="H7" s="396" t="s">
        <v>74</v>
      </c>
      <c r="I7" s="396"/>
      <c r="J7" s="396" t="s">
        <v>75</v>
      </c>
      <c r="K7" s="396"/>
      <c r="L7" s="396" t="s">
        <v>76</v>
      </c>
      <c r="M7" s="396"/>
      <c r="N7" s="396" t="s">
        <v>77</v>
      </c>
      <c r="O7" s="396"/>
      <c r="P7" s="396" t="s">
        <v>78</v>
      </c>
      <c r="Q7" s="396"/>
    </row>
    <row r="8" spans="2:17" ht="16.15" customHeight="1">
      <c r="B8" s="398"/>
      <c r="C8" s="399"/>
      <c r="D8" s="404"/>
      <c r="E8" s="405"/>
      <c r="F8" s="122" t="s">
        <v>66</v>
      </c>
      <c r="G8" s="122" t="s">
        <v>72</v>
      </c>
      <c r="H8" s="122" t="s">
        <v>66</v>
      </c>
      <c r="I8" s="122" t="s">
        <v>72</v>
      </c>
      <c r="J8" s="122" t="s">
        <v>66</v>
      </c>
      <c r="K8" s="122" t="s">
        <v>72</v>
      </c>
      <c r="L8" s="122" t="s">
        <v>66</v>
      </c>
      <c r="M8" s="122" t="s">
        <v>72</v>
      </c>
      <c r="N8" s="122" t="s">
        <v>66</v>
      </c>
      <c r="O8" s="122" t="s">
        <v>72</v>
      </c>
      <c r="P8" s="122" t="s">
        <v>66</v>
      </c>
      <c r="Q8" s="122" t="s">
        <v>72</v>
      </c>
    </row>
    <row r="9" spans="2:18" ht="14.25">
      <c r="B9" s="64">
        <v>1</v>
      </c>
      <c r="C9" s="181" t="s">
        <v>9</v>
      </c>
      <c r="D9" s="182">
        <v>140927.93</v>
      </c>
      <c r="E9" s="183">
        <v>0.0549</v>
      </c>
      <c r="F9" s="43">
        <v>0.7</v>
      </c>
      <c r="G9" s="35">
        <v>98649.55</v>
      </c>
      <c r="H9" s="43">
        <v>0.3</v>
      </c>
      <c r="I9" s="35">
        <v>42278.38</v>
      </c>
      <c r="J9" s="36"/>
      <c r="K9" s="37"/>
      <c r="L9" s="36"/>
      <c r="M9" s="37"/>
      <c r="N9" s="36"/>
      <c r="O9" s="37"/>
      <c r="P9" s="36"/>
      <c r="Q9" s="37"/>
      <c r="R9" s="2"/>
    </row>
    <row r="10" spans="2:18" s="1" customFormat="1" ht="11.25">
      <c r="B10" s="64">
        <v>2</v>
      </c>
      <c r="C10" s="181" t="s">
        <v>10</v>
      </c>
      <c r="D10" s="182">
        <v>34575.81</v>
      </c>
      <c r="E10" s="183">
        <v>0.0135</v>
      </c>
      <c r="F10" s="43">
        <v>0.2</v>
      </c>
      <c r="G10" s="35">
        <v>6915.16</v>
      </c>
      <c r="H10" s="43">
        <v>0.15</v>
      </c>
      <c r="I10" s="35">
        <v>5186.37</v>
      </c>
      <c r="J10" s="43">
        <v>0.15</v>
      </c>
      <c r="K10" s="35">
        <v>5186.37</v>
      </c>
      <c r="L10" s="43">
        <v>0.15</v>
      </c>
      <c r="M10" s="35">
        <v>5186.37</v>
      </c>
      <c r="N10" s="43">
        <v>0.15</v>
      </c>
      <c r="O10" s="35">
        <v>5186.37</v>
      </c>
      <c r="P10" s="43">
        <v>0.2</v>
      </c>
      <c r="Q10" s="35">
        <v>6915.16</v>
      </c>
      <c r="R10" s="2"/>
    </row>
    <row r="11" spans="2:18" ht="14.25">
      <c r="B11" s="64">
        <v>3</v>
      </c>
      <c r="C11" s="181" t="s">
        <v>181</v>
      </c>
      <c r="D11" s="182">
        <v>6263.04</v>
      </c>
      <c r="E11" s="183">
        <v>0.0024</v>
      </c>
      <c r="F11" s="38"/>
      <c r="G11" s="38"/>
      <c r="H11" s="38"/>
      <c r="I11" s="38"/>
      <c r="J11" s="43">
        <v>0.6</v>
      </c>
      <c r="K11" s="35">
        <v>3757.82</v>
      </c>
      <c r="L11" s="43">
        <v>0.3</v>
      </c>
      <c r="M11" s="35">
        <v>1878.91</v>
      </c>
      <c r="N11" s="43">
        <v>0.1</v>
      </c>
      <c r="O11" s="35">
        <v>626.3</v>
      </c>
      <c r="P11" s="38"/>
      <c r="Q11" s="38"/>
      <c r="R11" s="2"/>
    </row>
    <row r="12" spans="2:18" ht="22.5">
      <c r="B12" s="64">
        <v>4</v>
      </c>
      <c r="C12" s="181" t="s">
        <v>18</v>
      </c>
      <c r="D12" s="182">
        <v>595227.93</v>
      </c>
      <c r="E12" s="183">
        <v>0.2319</v>
      </c>
      <c r="F12" s="38"/>
      <c r="G12" s="38"/>
      <c r="H12" s="43">
        <v>0.1</v>
      </c>
      <c r="I12" s="35">
        <v>59522.79</v>
      </c>
      <c r="J12" s="43">
        <v>0.1</v>
      </c>
      <c r="K12" s="35">
        <v>59522.79</v>
      </c>
      <c r="L12" s="43">
        <v>0.4</v>
      </c>
      <c r="M12" s="35">
        <v>238091.17</v>
      </c>
      <c r="N12" s="43">
        <v>0.35</v>
      </c>
      <c r="O12" s="35">
        <v>208329.78</v>
      </c>
      <c r="P12" s="43">
        <v>0.05</v>
      </c>
      <c r="Q12" s="35">
        <v>29761.4</v>
      </c>
      <c r="R12" s="2"/>
    </row>
    <row r="13" spans="2:18" ht="14.25">
      <c r="B13" s="64">
        <v>5</v>
      </c>
      <c r="C13" s="181" t="s">
        <v>56</v>
      </c>
      <c r="D13" s="182">
        <v>461911.05</v>
      </c>
      <c r="E13" s="183">
        <v>0.18</v>
      </c>
      <c r="F13" s="38"/>
      <c r="G13" s="38"/>
      <c r="H13" s="34">
        <v>0.2</v>
      </c>
      <c r="I13" s="35">
        <v>92382.21</v>
      </c>
      <c r="J13" s="34">
        <v>0.6</v>
      </c>
      <c r="K13" s="35">
        <v>277146.63</v>
      </c>
      <c r="L13" s="34">
        <v>0.2</v>
      </c>
      <c r="M13" s="35">
        <v>92382.21</v>
      </c>
      <c r="N13" s="38"/>
      <c r="O13" s="38"/>
      <c r="P13" s="38"/>
      <c r="Q13" s="38"/>
      <c r="R13" s="2"/>
    </row>
    <row r="14" spans="2:18" ht="14.25">
      <c r="B14" s="64">
        <v>6</v>
      </c>
      <c r="C14" s="181" t="s">
        <v>63</v>
      </c>
      <c r="D14" s="182">
        <v>109517.58</v>
      </c>
      <c r="E14" s="183">
        <v>0.0427</v>
      </c>
      <c r="F14" s="38"/>
      <c r="G14" s="40"/>
      <c r="H14" s="38"/>
      <c r="I14" s="38"/>
      <c r="J14" s="34">
        <v>0.3</v>
      </c>
      <c r="K14" s="35">
        <v>32855.27</v>
      </c>
      <c r="L14" s="43">
        <v>0.3</v>
      </c>
      <c r="M14" s="35">
        <v>32855.27</v>
      </c>
      <c r="N14" s="43">
        <v>0.4</v>
      </c>
      <c r="O14" s="35">
        <v>43807.03</v>
      </c>
      <c r="P14" s="38"/>
      <c r="Q14" s="38"/>
      <c r="R14" s="2"/>
    </row>
    <row r="15" spans="2:18" ht="14.25">
      <c r="B15" s="64">
        <v>7</v>
      </c>
      <c r="C15" s="181" t="s">
        <v>59</v>
      </c>
      <c r="D15" s="182">
        <v>309980.88</v>
      </c>
      <c r="E15" s="183">
        <v>0.1208</v>
      </c>
      <c r="F15" s="38"/>
      <c r="G15" s="38"/>
      <c r="H15" s="38"/>
      <c r="I15" s="38"/>
      <c r="J15" s="43">
        <v>0.3</v>
      </c>
      <c r="K15" s="35">
        <v>92994.26</v>
      </c>
      <c r="L15" s="43">
        <v>0.3</v>
      </c>
      <c r="M15" s="35">
        <v>92994.26</v>
      </c>
      <c r="N15" s="43">
        <v>0.3</v>
      </c>
      <c r="O15" s="35">
        <v>92994.26</v>
      </c>
      <c r="P15" s="43">
        <v>0.1</v>
      </c>
      <c r="Q15" s="35">
        <v>30998.09</v>
      </c>
      <c r="R15" s="2"/>
    </row>
    <row r="16" spans="2:18" ht="14.25">
      <c r="B16" s="64">
        <v>8</v>
      </c>
      <c r="C16" s="181" t="s">
        <v>11</v>
      </c>
      <c r="D16" s="182">
        <v>300971.33</v>
      </c>
      <c r="E16" s="183">
        <v>0.1173</v>
      </c>
      <c r="F16" s="38"/>
      <c r="G16" s="38"/>
      <c r="H16" s="38"/>
      <c r="I16" s="38"/>
      <c r="J16" s="38"/>
      <c r="K16" s="39"/>
      <c r="L16" s="43">
        <v>0.2</v>
      </c>
      <c r="M16" s="35">
        <v>60194.27</v>
      </c>
      <c r="N16" s="43">
        <v>0.6</v>
      </c>
      <c r="O16" s="35">
        <v>180582.8</v>
      </c>
      <c r="P16" s="43">
        <v>0.2</v>
      </c>
      <c r="Q16" s="35">
        <v>60194.27</v>
      </c>
      <c r="R16" s="2"/>
    </row>
    <row r="17" spans="2:18" ht="14.25">
      <c r="B17" s="64">
        <v>9</v>
      </c>
      <c r="C17" s="181" t="s">
        <v>71</v>
      </c>
      <c r="D17" s="182">
        <v>177292.02</v>
      </c>
      <c r="E17" s="183">
        <v>0.0691</v>
      </c>
      <c r="F17" s="184">
        <v>0.16666667</v>
      </c>
      <c r="G17" s="35">
        <v>29548.67</v>
      </c>
      <c r="H17" s="184">
        <v>0.16666667</v>
      </c>
      <c r="I17" s="35">
        <v>29548.67</v>
      </c>
      <c r="J17" s="185">
        <v>0.1666666667</v>
      </c>
      <c r="K17" s="35">
        <v>29548.67</v>
      </c>
      <c r="L17" s="184">
        <v>0.16666667</v>
      </c>
      <c r="M17" s="35">
        <v>29548.67</v>
      </c>
      <c r="N17" s="184">
        <v>0.16666667</v>
      </c>
      <c r="O17" s="35">
        <v>29548.67</v>
      </c>
      <c r="P17" s="184">
        <v>0.16666667</v>
      </c>
      <c r="Q17" s="35">
        <v>29548.67</v>
      </c>
      <c r="R17" s="2"/>
    </row>
    <row r="18" spans="2:18" ht="14.25">
      <c r="B18" s="64">
        <v>10</v>
      </c>
      <c r="C18" s="181" t="s">
        <v>12</v>
      </c>
      <c r="D18" s="182">
        <v>160895.19</v>
      </c>
      <c r="E18" s="183">
        <v>0.0627</v>
      </c>
      <c r="F18" s="38"/>
      <c r="G18" s="38"/>
      <c r="H18" s="38"/>
      <c r="I18" s="38"/>
      <c r="J18" s="38"/>
      <c r="K18" s="38"/>
      <c r="L18" s="41">
        <v>0.15</v>
      </c>
      <c r="M18" s="42">
        <v>24134.279</v>
      </c>
      <c r="N18" s="41">
        <v>0.5</v>
      </c>
      <c r="O18" s="42">
        <v>80447.595</v>
      </c>
      <c r="P18" s="41">
        <v>0.35</v>
      </c>
      <c r="Q18" s="35">
        <v>56313.32</v>
      </c>
      <c r="R18" s="2"/>
    </row>
    <row r="19" spans="2:18" ht="14.25">
      <c r="B19" s="64">
        <v>11</v>
      </c>
      <c r="C19" s="181" t="s">
        <v>15</v>
      </c>
      <c r="D19" s="182">
        <v>268963.25</v>
      </c>
      <c r="E19" s="183">
        <v>0.1048</v>
      </c>
      <c r="F19" s="41">
        <v>0.03</v>
      </c>
      <c r="G19" s="35">
        <v>8068.9</v>
      </c>
      <c r="H19" s="38"/>
      <c r="I19" s="38"/>
      <c r="J19" s="38"/>
      <c r="K19" s="38"/>
      <c r="L19" s="38"/>
      <c r="M19" s="38"/>
      <c r="N19" s="41">
        <v>0.57</v>
      </c>
      <c r="O19" s="42">
        <v>153309.053</v>
      </c>
      <c r="P19" s="41">
        <v>0.4</v>
      </c>
      <c r="Q19" s="35">
        <v>107585.3</v>
      </c>
      <c r="R19" s="2"/>
    </row>
    <row r="20" spans="2:18" ht="14.25">
      <c r="B20" s="59"/>
      <c r="C20" s="29" t="s">
        <v>33</v>
      </c>
      <c r="D20" s="45">
        <v>2566526.01</v>
      </c>
      <c r="E20" s="110">
        <v>1</v>
      </c>
      <c r="F20" s="44"/>
      <c r="G20" s="45">
        <v>143182.28</v>
      </c>
      <c r="H20" s="44"/>
      <c r="I20" s="45">
        <v>228918.42</v>
      </c>
      <c r="J20" s="44"/>
      <c r="K20" s="45">
        <v>501011.81</v>
      </c>
      <c r="L20" s="44"/>
      <c r="M20" s="45">
        <v>577265.41</v>
      </c>
      <c r="N20" s="44"/>
      <c r="O20" s="45">
        <v>794831.86</v>
      </c>
      <c r="P20" s="44"/>
      <c r="Q20" s="45">
        <v>321316.21</v>
      </c>
      <c r="R20" s="2"/>
    </row>
    <row r="21" spans="2:17" ht="14.25">
      <c r="B21" s="59"/>
      <c r="C21" s="28" t="s">
        <v>379</v>
      </c>
      <c r="D21" s="45">
        <v>570275.93</v>
      </c>
      <c r="E21" s="60"/>
      <c r="F21" s="49"/>
      <c r="G21" s="45">
        <v>33733.75</v>
      </c>
      <c r="H21" s="44"/>
      <c r="I21" s="45">
        <v>53933.18</v>
      </c>
      <c r="J21" s="46"/>
      <c r="K21" s="45">
        <v>118038.38</v>
      </c>
      <c r="L21" s="46"/>
      <c r="M21" s="45">
        <v>101606.13</v>
      </c>
      <c r="N21" s="46"/>
      <c r="O21" s="45">
        <v>187262.39</v>
      </c>
      <c r="P21" s="46"/>
      <c r="Q21" s="45">
        <v>75702.1</v>
      </c>
    </row>
    <row r="22" spans="2:17" ht="22.5">
      <c r="B22" s="282"/>
      <c r="C22" s="28" t="s">
        <v>676</v>
      </c>
      <c r="D22" s="45">
        <v>25039</v>
      </c>
      <c r="E22" s="60"/>
      <c r="F22" s="49"/>
      <c r="G22" s="45"/>
      <c r="H22" s="44"/>
      <c r="I22" s="45"/>
      <c r="J22" s="46"/>
      <c r="K22" s="45"/>
      <c r="L22" s="46"/>
      <c r="M22" s="45">
        <v>25039</v>
      </c>
      <c r="N22" s="46"/>
      <c r="O22" s="45"/>
      <c r="P22" s="46"/>
      <c r="Q22" s="45"/>
    </row>
    <row r="23" spans="2:17" ht="14.25">
      <c r="B23" s="59"/>
      <c r="C23" s="28" t="s">
        <v>8</v>
      </c>
      <c r="D23" s="45">
        <v>3161840.94</v>
      </c>
      <c r="E23" s="28"/>
      <c r="F23" s="61">
        <v>0.056</v>
      </c>
      <c r="G23" s="45">
        <v>176916.03</v>
      </c>
      <c r="H23" s="61">
        <v>0.0895</v>
      </c>
      <c r="I23" s="45">
        <v>282851.6</v>
      </c>
      <c r="J23" s="61">
        <v>0.1958</v>
      </c>
      <c r="K23" s="45">
        <v>619050.19</v>
      </c>
      <c r="L23" s="61">
        <v>0.2226</v>
      </c>
      <c r="M23" s="45">
        <v>703910.54</v>
      </c>
      <c r="N23" s="61">
        <v>0.3106</v>
      </c>
      <c r="O23" s="45">
        <v>982094.25</v>
      </c>
      <c r="P23" s="61">
        <v>0.1256</v>
      </c>
      <c r="Q23" s="45">
        <v>397018.31</v>
      </c>
    </row>
    <row r="24" spans="2:17" ht="14.25">
      <c r="B24" s="191"/>
      <c r="C24" s="28" t="s">
        <v>398</v>
      </c>
      <c r="D24" s="45"/>
      <c r="E24" s="28"/>
      <c r="F24" s="61">
        <v>0.056</v>
      </c>
      <c r="G24" s="45">
        <v>176916.03</v>
      </c>
      <c r="H24" s="61">
        <v>0.1455</v>
      </c>
      <c r="I24" s="45">
        <v>459767.63</v>
      </c>
      <c r="J24" s="61">
        <v>0.3413</v>
      </c>
      <c r="K24" s="45">
        <v>1078817.82</v>
      </c>
      <c r="L24" s="61">
        <v>0.5639</v>
      </c>
      <c r="M24" s="45">
        <v>1782728.36</v>
      </c>
      <c r="N24" s="61">
        <v>0.8745</v>
      </c>
      <c r="O24" s="45">
        <v>2764822.61</v>
      </c>
      <c r="P24" s="61">
        <v>1.0001</v>
      </c>
      <c r="Q24" s="45">
        <v>3161840.92</v>
      </c>
    </row>
    <row r="25" spans="2:17" ht="14.25">
      <c r="B25" s="397"/>
      <c r="C25" s="397"/>
      <c r="D25" s="397"/>
      <c r="E25" s="397"/>
      <c r="F25" s="396" t="s">
        <v>73</v>
      </c>
      <c r="G25" s="396"/>
      <c r="H25" s="396" t="s">
        <v>74</v>
      </c>
      <c r="I25" s="396"/>
      <c r="J25" s="396" t="s">
        <v>75</v>
      </c>
      <c r="K25" s="396"/>
      <c r="L25" s="396" t="s">
        <v>76</v>
      </c>
      <c r="M25" s="396"/>
      <c r="N25" s="396" t="s">
        <v>77</v>
      </c>
      <c r="O25" s="396"/>
      <c r="P25" s="396" t="s">
        <v>78</v>
      </c>
      <c r="Q25" s="396"/>
    </row>
    <row r="26" ht="14.25">
      <c r="H26" s="32"/>
    </row>
    <row r="27" spans="7:10" ht="14.25">
      <c r="G27" s="2"/>
      <c r="J27" s="55"/>
    </row>
    <row r="28" ht="14.25">
      <c r="G28" s="2"/>
    </row>
    <row r="29" ht="14.25"/>
    <row r="30" ht="14.25">
      <c r="L30" s="33"/>
    </row>
    <row r="65217" ht="12.75" customHeight="1"/>
  </sheetData>
  <mergeCells count="28">
    <mergeCell ref="L7:M7"/>
    <mergeCell ref="N7:O7"/>
    <mergeCell ref="J6:K6"/>
    <mergeCell ref="H6:I6"/>
    <mergeCell ref="F6:G6"/>
    <mergeCell ref="L6:M6"/>
    <mergeCell ref="N6:O6"/>
    <mergeCell ref="D7:D8"/>
    <mergeCell ref="E7:E8"/>
    <mergeCell ref="H7:I7"/>
    <mergeCell ref="F7:G7"/>
    <mergeCell ref="J7:K7"/>
    <mergeCell ref="N25:O25"/>
    <mergeCell ref="P25:Q25"/>
    <mergeCell ref="B25:E25"/>
    <mergeCell ref="B1:C1"/>
    <mergeCell ref="F25:G25"/>
    <mergeCell ref="H25:I25"/>
    <mergeCell ref="J25:K25"/>
    <mergeCell ref="L25:M25"/>
    <mergeCell ref="B7:B8"/>
    <mergeCell ref="C2:Q2"/>
    <mergeCell ref="C3:Q3"/>
    <mergeCell ref="C7:C8"/>
    <mergeCell ref="P6:Q6"/>
    <mergeCell ref="D5:J5"/>
    <mergeCell ref="D4:K4"/>
    <mergeCell ref="P7:Q7"/>
  </mergeCells>
  <printOptions horizontalCentered="1" verticalCentered="1"/>
  <pageMargins left="0.2362204724409449" right="0.2362204724409449" top="0.7480314960629921" bottom="0.7480314960629921" header="0" footer="0"/>
  <pageSetup horizontalDpi="600" verticalDpi="600" orientation="landscape" pageOrder="overThenDown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</dc:creator>
  <cp:keywords/>
  <dc:description/>
  <cp:lastModifiedBy>Simone</cp:lastModifiedBy>
  <cp:lastPrinted>2021-11-11T13:34:36Z</cp:lastPrinted>
  <dcterms:created xsi:type="dcterms:W3CDTF">2018-08-21T11:48:15Z</dcterms:created>
  <dcterms:modified xsi:type="dcterms:W3CDTF">2021-12-27T12:19:39Z</dcterms:modified>
  <cp:category/>
  <cp:version/>
  <cp:contentType/>
  <cp:contentStatus/>
  <cp:revision>352</cp:revision>
</cp:coreProperties>
</file>