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28695" windowHeight="12525" activeTab="2"/>
  </bookViews>
  <sheets>
    <sheet name="ORÇAMENTO" sheetId="1" r:id="rId1"/>
    <sheet name="CRONOGRAMA" sheetId="2" r:id="rId2"/>
    <sheet name="ORÇ SINTÉTICO" sheetId="3" r:id="rId3"/>
  </sheets>
  <definedNames>
    <definedName name="_xlnm.Print_Area" localSheetId="1">'CRONOGRAMA'!$A$1:$G$29</definedName>
    <definedName name="_xlnm.Print_Area" localSheetId="2">'ORÇ SINTÉTICO'!$A$1:$D$26</definedName>
    <definedName name="_xlnm.Print_Area" localSheetId="0">'ORÇAMENTO'!$A$1:$F$36</definedName>
  </definedNames>
  <calcPr calcId="124519"/>
</workbook>
</file>

<file path=xl/sharedStrings.xml><?xml version="1.0" encoding="utf-8"?>
<sst xmlns="http://schemas.openxmlformats.org/spreadsheetml/2006/main" count="84" uniqueCount="55">
  <si>
    <t>DIVERSOS</t>
  </si>
  <si>
    <t>ANDAIME METALICO TORRE (ALUGUEL/MES)</t>
  </si>
  <si>
    <t>PINTURA TEXTURIZADA C/SELADOR ACRILICO</t>
  </si>
  <si>
    <t>REMOCAO DE PINTURA ANTIGA A LATEX</t>
  </si>
  <si>
    <t>LIMPEZA FINAL DE OBRA - (OBRAS CIVIS)</t>
  </si>
  <si>
    <t>SERVIÇO</t>
  </si>
  <si>
    <t>UNID.</t>
  </si>
  <si>
    <t>MAT.</t>
  </si>
  <si>
    <t>M. O.</t>
  </si>
  <si>
    <t>TOTAL</t>
  </si>
  <si>
    <t>QUANT.</t>
  </si>
  <si>
    <t>M</t>
  </si>
  <si>
    <t>M²</t>
  </si>
  <si>
    <t>END.: BR 153, KM 5,5, JARDIM GUANABARA, GOIÂNIA - GO</t>
  </si>
  <si>
    <t>BDI</t>
  </si>
  <si>
    <t xml:space="preserve">BDI </t>
  </si>
  <si>
    <t>%</t>
  </si>
  <si>
    <t>TOTAL GERAL</t>
  </si>
  <si>
    <t>OBRA: PINTURA DO PRÉDIO DA ADMINISTRAÇÃO DA CEASA - GO</t>
  </si>
  <si>
    <t>SERVIÇOS PRELIMINARES</t>
  </si>
  <si>
    <t>EPI/PCMAT/PCMSO/EXAMES (&gt;= 20 EMPR.) (400m2&lt;=A&lt;=1500m2 ) AREA EDIF.COB.FECH.</t>
  </si>
  <si>
    <t>m²</t>
  </si>
  <si>
    <t>ESTRUTURA</t>
  </si>
  <si>
    <t>ADMINISTRAÇÃO</t>
  </si>
  <si>
    <t>ENGENHEIRO - (OBRAS CIVIS)</t>
  </si>
  <si>
    <t>MESTRE DE OBRA - (OBRAS CIVIS)</t>
  </si>
  <si>
    <t>ADMINISTRATIVO DE OBRAS - " APONTARIFE " - ( OBRAS CIVIS )</t>
  </si>
  <si>
    <t>H</t>
  </si>
  <si>
    <t>PINTURA</t>
  </si>
  <si>
    <t>REMOCAO DE PINTURA ANTIGA A OLEO OU ESMALTE</t>
  </si>
  <si>
    <t>PINTURA LATEX ACRILICA 3 DEMAOS C/SELADOR</t>
  </si>
  <si>
    <t>EMASSAMENTO COM MASSA PVA DUAS DEMAOS</t>
  </si>
  <si>
    <t>EMASSAMENTO/OLEO/ESQUADRIAS MADEIRA</t>
  </si>
  <si>
    <t>PINT.ESMALTE 2 DEM. ESQ.FERRO (SEM FUNDO ANTICOR.)</t>
  </si>
  <si>
    <t>LETREIRO MÉDIO A GRANDE PORTE EM PAREDE FEITO A PINCEL</t>
  </si>
  <si>
    <t>CAFE DA MANHA</t>
  </si>
  <si>
    <t>CANTINA - (OBRAS CIVIS)</t>
  </si>
  <si>
    <t>REF</t>
  </si>
  <si>
    <t>RF</t>
  </si>
  <si>
    <t>PLANILHA DE PREÇOS - ORÇAMENTO TABELA AGETOP DESONERADA - SET/2015</t>
  </si>
  <si>
    <t>Item</t>
  </si>
  <si>
    <t>Serviços</t>
  </si>
  <si>
    <t>Valor</t>
  </si>
  <si>
    <t xml:space="preserve"> 1º MÊS</t>
  </si>
  <si>
    <t xml:space="preserve"> 2º MÊS</t>
  </si>
  <si>
    <t>30 DIAS</t>
  </si>
  <si>
    <t>60 DIAS</t>
  </si>
  <si>
    <t>TOTAIS SEM BDI</t>
  </si>
  <si>
    <t>BDI (25,00%)</t>
  </si>
  <si>
    <t>TOTAL GERAL DO ORÇAMENTO</t>
  </si>
  <si>
    <t>TOTAL ACUMULADO</t>
  </si>
  <si>
    <t>Desembolso Percentual Mensal</t>
  </si>
  <si>
    <t>Desembolso Percentual Acumulado</t>
  </si>
  <si>
    <t>DATA DO ORÇAMENTO: 17/09/2015</t>
  </si>
  <si>
    <t>JONAS JOSÉ ALVES SOBRINHO - ENG. CIVIL CREA GO 8661/D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</si>
</sst>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0.0%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2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left"/>
    </xf>
    <xf numFmtId="0" fontId="0" fillId="0" borderId="2" xfId="0" applyBorder="1"/>
    <xf numFmtId="164" fontId="0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Font="1" applyBorder="1"/>
    <xf numFmtId="0" fontId="0" fillId="0" borderId="0" xfId="0" applyBorder="1"/>
    <xf numFmtId="0" fontId="2" fillId="0" borderId="0" xfId="0" applyFont="1" applyBorder="1"/>
    <xf numFmtId="2" fontId="0" fillId="0" borderId="0" xfId="0" applyNumberForma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Font="1" applyBorder="1" applyAlignment="1">
      <alignment wrapText="1"/>
    </xf>
    <xf numFmtId="10" fontId="0" fillId="0" borderId="0" xfId="2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/>
    <xf numFmtId="4" fontId="0" fillId="0" borderId="4" xfId="0" applyNumberFormat="1" applyBorder="1"/>
    <xf numFmtId="10" fontId="0" fillId="0" borderId="4" xfId="2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9" fontId="3" fillId="2" borderId="4" xfId="20" applyFont="1" applyFill="1" applyBorder="1" applyAlignment="1">
      <alignment horizontal="center"/>
    </xf>
    <xf numFmtId="165" fontId="3" fillId="2" borderId="4" xfId="20" applyNumberFormat="1" applyFont="1" applyFill="1" applyBorder="1" applyAlignment="1">
      <alignment horizontal="center"/>
    </xf>
    <xf numFmtId="9" fontId="0" fillId="0" borderId="4" xfId="20" applyFont="1" applyBorder="1" applyAlignment="1">
      <alignment horizontal="center"/>
    </xf>
    <xf numFmtId="9" fontId="0" fillId="2" borderId="4" xfId="20" applyFont="1" applyFill="1" applyBorder="1" applyAlignment="1">
      <alignment horizontal="center"/>
    </xf>
    <xf numFmtId="0" fontId="2" fillId="0" borderId="4" xfId="0" applyFont="1" applyBorder="1"/>
    <xf numFmtId="0" fontId="0" fillId="0" borderId="4" xfId="0" applyBorder="1"/>
    <xf numFmtId="10" fontId="0" fillId="0" borderId="4" xfId="0" applyNumberFormat="1" applyBorder="1" applyAlignment="1">
      <alignment horizontal="center"/>
    </xf>
    <xf numFmtId="4" fontId="2" fillId="0" borderId="4" xfId="0" applyNumberFormat="1" applyFont="1" applyBorder="1"/>
    <xf numFmtId="4" fontId="2" fillId="0" borderId="4" xfId="0" applyNumberFormat="1" applyFont="1" applyBorder="1" applyAlignment="1">
      <alignment horizontal="center"/>
    </xf>
    <xf numFmtId="4" fontId="0" fillId="0" borderId="0" xfId="0" applyNumberFormat="1"/>
    <xf numFmtId="10" fontId="0" fillId="0" borderId="0" xfId="2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left"/>
    </xf>
    <xf numFmtId="0" fontId="0" fillId="3" borderId="2" xfId="0" applyFill="1" applyBorder="1"/>
    <xf numFmtId="164" fontId="2" fillId="3" borderId="3" xfId="0" applyNumberFormat="1" applyFont="1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2" fontId="0" fillId="0" borderId="5" xfId="0" applyNumberFormat="1" applyBorder="1" applyAlignment="1">
      <alignment horizont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 vertical="center"/>
    </xf>
    <xf numFmtId="14" fontId="2" fillId="3" borderId="8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9" fontId="2" fillId="3" borderId="4" xfId="2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/>
    </xf>
    <xf numFmtId="9" fontId="2" fillId="3" borderId="4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2266950</xdr:colOff>
      <xdr:row>0</xdr:row>
      <xdr:rowOff>790575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6675"/>
          <a:ext cx="226695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0</xdr:row>
      <xdr:rowOff>38100</xdr:rowOff>
    </xdr:from>
    <xdr:to>
      <xdr:col>5</xdr:col>
      <xdr:colOff>676275</xdr:colOff>
      <xdr:row>0</xdr:row>
      <xdr:rowOff>885825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6219825" y="38100"/>
          <a:ext cx="2181225" cy="847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0</xdr:row>
      <xdr:rowOff>66675</xdr:rowOff>
    </xdr:from>
    <xdr:to>
      <xdr:col>6</xdr:col>
      <xdr:colOff>571500</xdr:colOff>
      <xdr:row>0</xdr:row>
      <xdr:rowOff>914400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86175" y="66675"/>
          <a:ext cx="2295525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1</xdr:col>
      <xdr:colOff>1885950</xdr:colOff>
      <xdr:row>0</xdr:row>
      <xdr:rowOff>857250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2400" y="133350"/>
          <a:ext cx="2266950" cy="723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209550</xdr:rowOff>
    </xdr:from>
    <xdr:to>
      <xdr:col>1</xdr:col>
      <xdr:colOff>1447800</xdr:colOff>
      <xdr:row>0</xdr:row>
      <xdr:rowOff>809625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209550"/>
          <a:ext cx="188595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2181225</xdr:colOff>
      <xdr:row>0</xdr:row>
      <xdr:rowOff>200025</xdr:rowOff>
    </xdr:from>
    <xdr:to>
      <xdr:col>3</xdr:col>
      <xdr:colOff>619125</xdr:colOff>
      <xdr:row>0</xdr:row>
      <xdr:rowOff>838200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790825" y="200025"/>
          <a:ext cx="1743075" cy="638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5"/>
  <sheetViews>
    <sheetView workbookViewId="0" topLeftCell="A1">
      <selection activeCell="C26" sqref="C26"/>
    </sheetView>
  </sheetViews>
  <sheetFormatPr defaultColWidth="9.140625" defaultRowHeight="15"/>
  <cols>
    <col min="1" max="1" width="79.00390625" style="0" bestFit="1" customWidth="1"/>
    <col min="4" max="5" width="9.28125" style="0" bestFit="1" customWidth="1"/>
    <col min="6" max="6" width="12.7109375" style="0" bestFit="1" customWidth="1"/>
  </cols>
  <sheetData>
    <row r="1" ht="75" customHeight="1"/>
    <row r="3" ht="15">
      <c r="A3" t="s">
        <v>39</v>
      </c>
    </row>
    <row r="4" ht="15">
      <c r="A4" t="s">
        <v>18</v>
      </c>
    </row>
    <row r="5" ht="15">
      <c r="A5" t="s">
        <v>13</v>
      </c>
    </row>
    <row r="6" ht="15">
      <c r="A6" t="s">
        <v>53</v>
      </c>
    </row>
    <row r="8" spans="1:6" ht="15">
      <c r="A8" s="36" t="s">
        <v>5</v>
      </c>
      <c r="B8" s="37" t="s">
        <v>6</v>
      </c>
      <c r="C8" s="37" t="s">
        <v>10</v>
      </c>
      <c r="D8" s="37" t="s">
        <v>7</v>
      </c>
      <c r="E8" s="37" t="s">
        <v>8</v>
      </c>
      <c r="F8" s="38" t="s">
        <v>9</v>
      </c>
    </row>
    <row r="9" spans="1:6" ht="15">
      <c r="A9" s="1" t="s">
        <v>19</v>
      </c>
      <c r="B9" s="3"/>
      <c r="C9" s="3"/>
      <c r="D9" s="4"/>
      <c r="E9" s="4"/>
      <c r="F9" s="5">
        <f>SUM(F10:F10)</f>
        <v>7280.688800000001</v>
      </c>
    </row>
    <row r="10" spans="1:6" ht="15">
      <c r="A10" s="2" t="s">
        <v>20</v>
      </c>
      <c r="B10" s="10" t="s">
        <v>21</v>
      </c>
      <c r="C10" s="6">
        <v>557.48</v>
      </c>
      <c r="D10" s="4">
        <v>13.06</v>
      </c>
      <c r="E10" s="4">
        <v>0</v>
      </c>
      <c r="F10" s="7">
        <f>C10*(D10+E10)</f>
        <v>7280.688800000001</v>
      </c>
    </row>
    <row r="11" spans="1:6" ht="15">
      <c r="A11" s="36" t="s">
        <v>22</v>
      </c>
      <c r="B11" s="39"/>
      <c r="C11" s="40"/>
      <c r="D11" s="41"/>
      <c r="E11" s="41"/>
      <c r="F11" s="42">
        <f>SUM(F12:F12)</f>
        <v>243</v>
      </c>
    </row>
    <row r="12" spans="1:6" ht="15">
      <c r="A12" s="2" t="s">
        <v>1</v>
      </c>
      <c r="B12" s="3" t="s">
        <v>11</v>
      </c>
      <c r="C12" s="6">
        <v>20</v>
      </c>
      <c r="D12" s="4">
        <v>10</v>
      </c>
      <c r="E12" s="4">
        <v>2.15</v>
      </c>
      <c r="F12" s="7">
        <f aca="true" t="shared" si="0" ref="F12:F29">C12*(D12+E12)</f>
        <v>243</v>
      </c>
    </row>
    <row r="13" spans="1:6" ht="15">
      <c r="A13" s="36" t="s">
        <v>23</v>
      </c>
      <c r="B13" s="39"/>
      <c r="C13" s="40"/>
      <c r="D13" s="41"/>
      <c r="E13" s="41"/>
      <c r="F13" s="42">
        <f>SUM(F14:F16)</f>
        <v>5589.76</v>
      </c>
    </row>
    <row r="14" spans="1:6" ht="15">
      <c r="A14" s="2" t="s">
        <v>24</v>
      </c>
      <c r="B14" s="10" t="s">
        <v>27</v>
      </c>
      <c r="C14" s="6">
        <v>44</v>
      </c>
      <c r="D14" s="4">
        <v>0</v>
      </c>
      <c r="E14" s="4">
        <v>87.18</v>
      </c>
      <c r="F14" s="7">
        <f t="shared" si="0"/>
        <v>3835.92</v>
      </c>
    </row>
    <row r="15" spans="1:6" ht="15">
      <c r="A15" s="2" t="s">
        <v>25</v>
      </c>
      <c r="B15" s="10" t="s">
        <v>27</v>
      </c>
      <c r="C15" s="6">
        <v>44</v>
      </c>
      <c r="D15" s="4">
        <v>0</v>
      </c>
      <c r="E15" s="4">
        <v>27.13</v>
      </c>
      <c r="F15" s="7">
        <f t="shared" si="0"/>
        <v>1193.72</v>
      </c>
    </row>
    <row r="16" spans="1:6" ht="15">
      <c r="A16" s="2" t="s">
        <v>26</v>
      </c>
      <c r="B16" s="10" t="s">
        <v>27</v>
      </c>
      <c r="C16" s="6">
        <v>44</v>
      </c>
      <c r="D16" s="4">
        <v>0</v>
      </c>
      <c r="E16" s="4">
        <v>12.73</v>
      </c>
      <c r="F16" s="7">
        <f t="shared" si="0"/>
        <v>560.12</v>
      </c>
    </row>
    <row r="17" spans="1:6" ht="15">
      <c r="A17" s="36" t="s">
        <v>28</v>
      </c>
      <c r="B17" s="39"/>
      <c r="C17" s="40"/>
      <c r="D17" s="41"/>
      <c r="E17" s="41"/>
      <c r="F17" s="42">
        <f>SUM(F18:F25)</f>
        <v>35823.9853</v>
      </c>
    </row>
    <row r="18" spans="1:6" ht="15">
      <c r="A18" s="2" t="s">
        <v>3</v>
      </c>
      <c r="B18" s="3" t="s">
        <v>12</v>
      </c>
      <c r="C18" s="6">
        <v>651.1</v>
      </c>
      <c r="D18" s="4">
        <v>0</v>
      </c>
      <c r="E18" s="4">
        <v>4.05</v>
      </c>
      <c r="F18" s="7">
        <f t="shared" si="0"/>
        <v>2636.955</v>
      </c>
    </row>
    <row r="19" spans="1:6" ht="15">
      <c r="A19" s="2" t="s">
        <v>29</v>
      </c>
      <c r="B19" s="3" t="s">
        <v>12</v>
      </c>
      <c r="C19" s="6">
        <v>651.1</v>
      </c>
      <c r="D19" s="4">
        <v>0.9</v>
      </c>
      <c r="E19" s="4">
        <v>5.07</v>
      </c>
      <c r="F19" s="7">
        <f t="shared" si="0"/>
        <v>3887.0670000000005</v>
      </c>
    </row>
    <row r="20" spans="1:6" ht="15">
      <c r="A20" s="2" t="s">
        <v>2</v>
      </c>
      <c r="B20" s="3" t="s">
        <v>11</v>
      </c>
      <c r="C20" s="6">
        <v>497.1</v>
      </c>
      <c r="D20" s="4">
        <v>3.92</v>
      </c>
      <c r="E20" s="4">
        <v>4.63</v>
      </c>
      <c r="F20" s="7">
        <f t="shared" si="0"/>
        <v>4250.205000000001</v>
      </c>
    </row>
    <row r="21" spans="1:6" ht="15">
      <c r="A21" s="2" t="s">
        <v>30</v>
      </c>
      <c r="B21" s="3" t="s">
        <v>12</v>
      </c>
      <c r="C21" s="6">
        <v>154.4</v>
      </c>
      <c r="D21" s="4">
        <v>4.78</v>
      </c>
      <c r="E21" s="4">
        <v>5.75</v>
      </c>
      <c r="F21" s="7">
        <f t="shared" si="0"/>
        <v>1625.8320000000003</v>
      </c>
    </row>
    <row r="22" spans="1:6" ht="15">
      <c r="A22" s="2" t="s">
        <v>31</v>
      </c>
      <c r="B22" s="3" t="s">
        <v>12</v>
      </c>
      <c r="C22" s="6">
        <v>720</v>
      </c>
      <c r="D22" s="4">
        <v>1.67</v>
      </c>
      <c r="E22" s="4">
        <v>6.29</v>
      </c>
      <c r="F22" s="7">
        <f t="shared" si="0"/>
        <v>5731.2</v>
      </c>
    </row>
    <row r="23" spans="1:6" ht="15">
      <c r="A23" s="2" t="s">
        <v>32</v>
      </c>
      <c r="B23" s="3" t="s">
        <v>12</v>
      </c>
      <c r="C23" s="6">
        <v>1172</v>
      </c>
      <c r="D23" s="4">
        <v>3.84</v>
      </c>
      <c r="E23" s="4">
        <v>7.5</v>
      </c>
      <c r="F23" s="7">
        <f t="shared" si="0"/>
        <v>13290.48</v>
      </c>
    </row>
    <row r="24" spans="1:6" ht="15">
      <c r="A24" s="2" t="s">
        <v>33</v>
      </c>
      <c r="B24" s="3" t="s">
        <v>12</v>
      </c>
      <c r="C24" s="6">
        <v>229.1</v>
      </c>
      <c r="D24" s="4">
        <v>2.4</v>
      </c>
      <c r="E24" s="4">
        <v>8.28</v>
      </c>
      <c r="F24" s="7">
        <f t="shared" si="0"/>
        <v>2446.788</v>
      </c>
    </row>
    <row r="25" spans="1:6" ht="15">
      <c r="A25" s="2" t="s">
        <v>34</v>
      </c>
      <c r="B25" s="3" t="s">
        <v>12</v>
      </c>
      <c r="C25" s="6">
        <v>22.63</v>
      </c>
      <c r="D25" s="4">
        <v>1.6</v>
      </c>
      <c r="E25" s="4">
        <v>84.81</v>
      </c>
      <c r="F25" s="7">
        <f t="shared" si="0"/>
        <v>1955.4582999999998</v>
      </c>
    </row>
    <row r="26" spans="1:6" ht="15">
      <c r="A26" s="36" t="s">
        <v>0</v>
      </c>
      <c r="B26" s="39"/>
      <c r="C26" s="40"/>
      <c r="D26" s="41"/>
      <c r="E26" s="41"/>
      <c r="F26" s="42">
        <f>SUM(F27:F29)</f>
        <v>3659.0136</v>
      </c>
    </row>
    <row r="27" spans="1:6" ht="15">
      <c r="A27" s="11" t="s">
        <v>4</v>
      </c>
      <c r="B27" s="10" t="s">
        <v>21</v>
      </c>
      <c r="C27" s="6">
        <f>557.48*3</f>
        <v>1672.44</v>
      </c>
      <c r="D27" s="4">
        <v>0.42</v>
      </c>
      <c r="E27" s="4">
        <v>1.52</v>
      </c>
      <c r="F27" s="7">
        <f t="shared" si="0"/>
        <v>3244.5336</v>
      </c>
    </row>
    <row r="28" spans="1:6" ht="15">
      <c r="A28" s="11" t="s">
        <v>35</v>
      </c>
      <c r="B28" s="10" t="s">
        <v>37</v>
      </c>
      <c r="C28" s="6">
        <v>44</v>
      </c>
      <c r="D28" s="4">
        <v>1.92</v>
      </c>
      <c r="E28" s="4">
        <v>0</v>
      </c>
      <c r="F28" s="7">
        <f t="shared" si="0"/>
        <v>84.47999999999999</v>
      </c>
    </row>
    <row r="29" spans="1:6" ht="15">
      <c r="A29" s="11" t="s">
        <v>36</v>
      </c>
      <c r="B29" s="10" t="s">
        <v>38</v>
      </c>
      <c r="C29" s="6">
        <v>44</v>
      </c>
      <c r="D29" s="4">
        <v>7.5</v>
      </c>
      <c r="E29" s="4">
        <v>0</v>
      </c>
      <c r="F29" s="7">
        <f t="shared" si="0"/>
        <v>330</v>
      </c>
    </row>
    <row r="30" spans="1:6" ht="15">
      <c r="A30" s="36" t="s">
        <v>14</v>
      </c>
      <c r="B30" s="43"/>
      <c r="C30" s="43"/>
      <c r="D30" s="43"/>
      <c r="E30" s="43"/>
      <c r="F30" s="44">
        <f>SUM(F31)</f>
        <v>13149.111925</v>
      </c>
    </row>
    <row r="31" spans="1:6" ht="15">
      <c r="A31" s="2" t="s">
        <v>15</v>
      </c>
      <c r="B31" s="3" t="s">
        <v>16</v>
      </c>
      <c r="C31" s="6">
        <v>25</v>
      </c>
      <c r="D31" s="8"/>
      <c r="E31" s="8"/>
      <c r="F31" s="9">
        <f>(F9+F11+F13+F17+F26)*25%</f>
        <v>13149.111925</v>
      </c>
    </row>
    <row r="32" spans="1:6" ht="15">
      <c r="A32" s="36" t="s">
        <v>17</v>
      </c>
      <c r="B32" s="43"/>
      <c r="C32" s="43"/>
      <c r="D32" s="43"/>
      <c r="E32" s="43"/>
      <c r="F32" s="44">
        <f>F9+F11+F13+F17+F26+F30</f>
        <v>65745.559625</v>
      </c>
    </row>
    <row r="35" ht="15">
      <c r="A35" s="45" t="s">
        <v>54</v>
      </c>
    </row>
  </sheetData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2"/>
  <ignoredErrors>
    <ignoredError sqref="F10:F11 F13 F17 F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0"/>
  <sheetViews>
    <sheetView workbookViewId="0" topLeftCell="A1">
      <selection activeCell="A1" sqref="A1:G29"/>
    </sheetView>
  </sheetViews>
  <sheetFormatPr defaultColWidth="9.140625" defaultRowHeight="15"/>
  <cols>
    <col min="1" max="1" width="8.00390625" style="0" customWidth="1"/>
    <col min="2" max="2" width="33.57421875" style="0" customWidth="1"/>
    <col min="3" max="3" width="10.140625" style="0" bestFit="1" customWidth="1"/>
    <col min="5" max="7" width="10.140625" style="0" bestFit="1" customWidth="1"/>
    <col min="9" max="9" width="10.140625" style="0" bestFit="1" customWidth="1"/>
  </cols>
  <sheetData>
    <row r="1" ht="75" customHeight="1"/>
    <row r="3" spans="1:7" ht="15">
      <c r="A3" t="s">
        <v>39</v>
      </c>
      <c r="B3" s="15"/>
      <c r="C3" s="16"/>
      <c r="D3" s="17"/>
      <c r="E3" s="18"/>
      <c r="F3" s="18"/>
      <c r="G3" s="18"/>
    </row>
    <row r="4" spans="1:7" ht="15">
      <c r="A4" t="s">
        <v>18</v>
      </c>
      <c r="B4" s="15"/>
      <c r="C4" s="12"/>
      <c r="D4" s="17"/>
      <c r="E4" s="18"/>
      <c r="F4" s="18"/>
      <c r="G4" s="18"/>
    </row>
    <row r="5" spans="1:7" ht="15">
      <c r="A5" t="s">
        <v>13</v>
      </c>
      <c r="B5" s="15"/>
      <c r="C5" s="12"/>
      <c r="D5" s="17"/>
      <c r="E5" s="18"/>
      <c r="F5" s="18"/>
      <c r="G5" s="18"/>
    </row>
    <row r="6" spans="1:7" ht="15">
      <c r="A6" t="s">
        <v>53</v>
      </c>
      <c r="B6" s="15"/>
      <c r="C6" s="12"/>
      <c r="D6" s="17"/>
      <c r="E6" s="18"/>
      <c r="F6" s="18"/>
      <c r="G6" s="18"/>
    </row>
    <row r="7" spans="1:7" ht="15">
      <c r="A7" s="19"/>
      <c r="B7" s="12"/>
      <c r="C7" s="12"/>
      <c r="D7" s="17"/>
      <c r="E7" s="18"/>
      <c r="F7" s="18"/>
      <c r="G7" s="18"/>
    </row>
    <row r="8" spans="1:9" ht="15">
      <c r="A8" s="53" t="s">
        <v>40</v>
      </c>
      <c r="B8" s="53" t="s">
        <v>41</v>
      </c>
      <c r="C8" s="48" t="s">
        <v>42</v>
      </c>
      <c r="D8" s="54" t="s">
        <v>16</v>
      </c>
      <c r="E8" s="35" t="s">
        <v>43</v>
      </c>
      <c r="F8" s="35" t="s">
        <v>44</v>
      </c>
      <c r="G8" s="48" t="s">
        <v>9</v>
      </c>
      <c r="H8" s="19"/>
      <c r="I8" s="19"/>
    </row>
    <row r="9" spans="1:9" ht="15">
      <c r="A9" s="53"/>
      <c r="B9" s="53"/>
      <c r="C9" s="49"/>
      <c r="D9" s="54"/>
      <c r="E9" s="51" t="s">
        <v>45</v>
      </c>
      <c r="F9" s="51" t="s">
        <v>46</v>
      </c>
      <c r="G9" s="49"/>
      <c r="H9" s="19"/>
      <c r="I9" s="19"/>
    </row>
    <row r="10" spans="1:9" ht="15">
      <c r="A10" s="53"/>
      <c r="B10" s="53"/>
      <c r="C10" s="50"/>
      <c r="D10" s="54"/>
      <c r="E10" s="52"/>
      <c r="F10" s="52"/>
      <c r="G10" s="50"/>
      <c r="H10" s="19"/>
      <c r="I10" s="19"/>
    </row>
    <row r="11" spans="1:7" ht="15">
      <c r="A11" s="55">
        <v>1</v>
      </c>
      <c r="B11" s="58" t="str">
        <f>ORÇAMENTO!A9</f>
        <v>SERVIÇOS PRELIMINARES</v>
      </c>
      <c r="C11" s="20">
        <f>ORÇAMENTO!F9</f>
        <v>7280.688800000001</v>
      </c>
      <c r="D11" s="21">
        <f>C11/$C$21</f>
        <v>0.1384254853393835</v>
      </c>
      <c r="E11" s="22">
        <f>$C$11*E12</f>
        <v>7280.688800000001</v>
      </c>
      <c r="F11" s="22">
        <f>$C$11*F12</f>
        <v>0</v>
      </c>
      <c r="G11" s="22">
        <f aca="true" t="shared" si="0" ref="G11:G20">SUM(E11:F11)</f>
        <v>7280.688800000001</v>
      </c>
    </row>
    <row r="12" spans="1:7" ht="15">
      <c r="A12" s="55"/>
      <c r="B12" s="59"/>
      <c r="C12" s="20"/>
      <c r="D12" s="21"/>
      <c r="E12" s="23">
        <v>1</v>
      </c>
      <c r="F12" s="24">
        <v>0</v>
      </c>
      <c r="G12" s="25">
        <f t="shared" si="0"/>
        <v>1</v>
      </c>
    </row>
    <row r="13" spans="1:7" ht="15">
      <c r="A13" s="55">
        <v>2</v>
      </c>
      <c r="B13" s="56" t="str">
        <f>ORÇAMENTO!A11</f>
        <v>ESTRUTURA</v>
      </c>
      <c r="C13" s="20">
        <f>ORÇAMENTO!F11</f>
        <v>243</v>
      </c>
      <c r="D13" s="21">
        <f>C13/$C$21</f>
        <v>0.00462008387688129</v>
      </c>
      <c r="E13" s="22">
        <f>$C$13*E14</f>
        <v>121.5</v>
      </c>
      <c r="F13" s="22">
        <f>$C$13*F14</f>
        <v>121.5</v>
      </c>
      <c r="G13" s="22">
        <f t="shared" si="0"/>
        <v>243</v>
      </c>
    </row>
    <row r="14" spans="1:7" ht="15">
      <c r="A14" s="55"/>
      <c r="B14" s="57"/>
      <c r="C14" s="20"/>
      <c r="D14" s="21"/>
      <c r="E14" s="26">
        <v>0.5</v>
      </c>
      <c r="F14" s="26">
        <v>0.5</v>
      </c>
      <c r="G14" s="25">
        <f t="shared" si="0"/>
        <v>1</v>
      </c>
    </row>
    <row r="15" spans="1:7" ht="15">
      <c r="A15" s="55">
        <v>3</v>
      </c>
      <c r="B15" s="56" t="str">
        <f>ORÇAMENTO!A13</f>
        <v>ADMINISTRAÇÃO</v>
      </c>
      <c r="C15" s="20">
        <f>ORÇAMENTO!F13</f>
        <v>5589.76</v>
      </c>
      <c r="D15" s="21">
        <f>C15/$C$21</f>
        <v>0.10627637881331671</v>
      </c>
      <c r="E15" s="22">
        <f>$C$15*E16</f>
        <v>2794.88</v>
      </c>
      <c r="F15" s="22">
        <f>$C$15*F16</f>
        <v>2794.88</v>
      </c>
      <c r="G15" s="22">
        <f t="shared" si="0"/>
        <v>5589.76</v>
      </c>
    </row>
    <row r="16" spans="1:7" ht="15">
      <c r="A16" s="55"/>
      <c r="B16" s="57"/>
      <c r="C16" s="20"/>
      <c r="D16" s="21"/>
      <c r="E16" s="26">
        <v>0.5</v>
      </c>
      <c r="F16" s="26">
        <v>0.5</v>
      </c>
      <c r="G16" s="25">
        <f t="shared" si="0"/>
        <v>1</v>
      </c>
    </row>
    <row r="17" spans="1:7" ht="15">
      <c r="A17" s="55">
        <v>4</v>
      </c>
      <c r="B17" s="56" t="str">
        <f>ORÇAMENTO!A17</f>
        <v>PINTURA</v>
      </c>
      <c r="C17" s="20">
        <f>ORÇAMENTO!F17</f>
        <v>35823.9853</v>
      </c>
      <c r="D17" s="21">
        <f>C17/$C$21</f>
        <v>0.6811103575726846</v>
      </c>
      <c r="E17" s="22">
        <f>$C$17*E18</f>
        <v>17911.99265</v>
      </c>
      <c r="F17" s="22">
        <f>$C$17*F18</f>
        <v>17911.99265</v>
      </c>
      <c r="G17" s="22">
        <f t="shared" si="0"/>
        <v>35823.9853</v>
      </c>
    </row>
    <row r="18" spans="1:7" ht="15">
      <c r="A18" s="55"/>
      <c r="B18" s="57"/>
      <c r="C18" s="20"/>
      <c r="D18" s="21"/>
      <c r="E18" s="26">
        <v>0.5</v>
      </c>
      <c r="F18" s="26">
        <v>0.5</v>
      </c>
      <c r="G18" s="25">
        <f t="shared" si="0"/>
        <v>1</v>
      </c>
    </row>
    <row r="19" spans="1:7" ht="15">
      <c r="A19" s="55">
        <v>5</v>
      </c>
      <c r="B19" s="56" t="str">
        <f>ORÇAMENTO!A26</f>
        <v>DIVERSOS</v>
      </c>
      <c r="C19" s="20">
        <f>ORÇAMENTO!F26</f>
        <v>3659.0136</v>
      </c>
      <c r="D19" s="21">
        <f>C19/$C$21</f>
        <v>0.06956769439773403</v>
      </c>
      <c r="E19" s="22">
        <f>$C$19*E20</f>
        <v>1829.5068</v>
      </c>
      <c r="F19" s="22">
        <f>$C$19*F20</f>
        <v>1829.5068</v>
      </c>
      <c r="G19" s="22">
        <f t="shared" si="0"/>
        <v>3659.0136</v>
      </c>
    </row>
    <row r="20" spans="1:7" ht="15">
      <c r="A20" s="55"/>
      <c r="B20" s="57"/>
      <c r="C20" s="20"/>
      <c r="D20" s="21"/>
      <c r="E20" s="26">
        <v>0.5</v>
      </c>
      <c r="F20" s="26">
        <v>0.5</v>
      </c>
      <c r="G20" s="25">
        <f t="shared" si="0"/>
        <v>1</v>
      </c>
    </row>
    <row r="21" spans="1:7" ht="15">
      <c r="A21" s="27"/>
      <c r="B21" s="28" t="s">
        <v>47</v>
      </c>
      <c r="C21" s="20">
        <f>C11+C13+C15+C17+C19</f>
        <v>52596.4477</v>
      </c>
      <c r="D21" s="29">
        <f>D11+D13+D15+D17+D19</f>
        <v>1</v>
      </c>
      <c r="E21" s="20">
        <f>E11+E13+E15+E17+E19</f>
        <v>29938.56825</v>
      </c>
      <c r="F21" s="20">
        <f>F11+F13+F15+F17+F19</f>
        <v>22657.87945</v>
      </c>
      <c r="G21" s="22">
        <f>G11+G13+G15+G17</f>
        <v>48937.4341</v>
      </c>
    </row>
    <row r="22" spans="1:7" ht="15">
      <c r="A22" s="27"/>
      <c r="B22" s="28" t="s">
        <v>48</v>
      </c>
      <c r="C22" s="20">
        <f>(C11+C13+C15+C17+C19)*D22</f>
        <v>13149.111925</v>
      </c>
      <c r="D22" s="21">
        <v>0.25</v>
      </c>
      <c r="E22" s="20">
        <f>E21*$D$22</f>
        <v>7484.6420625</v>
      </c>
      <c r="F22" s="20">
        <f>F21*$D$22</f>
        <v>5664.4698625</v>
      </c>
      <c r="G22" s="22">
        <f>SUM(E22:F22)</f>
        <v>13149.111925000001</v>
      </c>
    </row>
    <row r="23" spans="1:9" ht="15">
      <c r="A23" s="27"/>
      <c r="B23" s="28" t="s">
        <v>49</v>
      </c>
      <c r="C23" s="30">
        <f>C22+C21</f>
        <v>65745.559625</v>
      </c>
      <c r="D23" s="21"/>
      <c r="E23" s="22">
        <f>SUM(E21:E22)</f>
        <v>37423.2103125</v>
      </c>
      <c r="F23" s="22">
        <f>SUM(F21:F22)</f>
        <v>28322.349312500002</v>
      </c>
      <c r="G23" s="31">
        <f>G22+G21</f>
        <v>62086.546025</v>
      </c>
      <c r="I23" s="32">
        <f>F23+E23</f>
        <v>65745.559625</v>
      </c>
    </row>
    <row r="24" spans="1:7" ht="15">
      <c r="A24" s="27"/>
      <c r="B24" s="28" t="s">
        <v>50</v>
      </c>
      <c r="C24" s="30"/>
      <c r="D24" s="21"/>
      <c r="E24" s="22">
        <f>E23</f>
        <v>37423.2103125</v>
      </c>
      <c r="F24" s="22">
        <f>F23+E24</f>
        <v>65745.559625</v>
      </c>
      <c r="G24" s="31"/>
    </row>
    <row r="25" spans="1:7" ht="15">
      <c r="A25" s="27"/>
      <c r="B25" s="28" t="s">
        <v>51</v>
      </c>
      <c r="C25" s="20"/>
      <c r="D25" s="21"/>
      <c r="E25" s="25">
        <f>E21/$C$21</f>
        <v>0.5692127426696918</v>
      </c>
      <c r="F25" s="25">
        <f>F21/$C$21</f>
        <v>0.4307872573303083</v>
      </c>
      <c r="G25" s="25">
        <f>SUM(E25:F25)</f>
        <v>1</v>
      </c>
    </row>
    <row r="26" spans="1:7" ht="15">
      <c r="A26" s="27"/>
      <c r="B26" s="28" t="s">
        <v>52</v>
      </c>
      <c r="C26" s="20"/>
      <c r="D26" s="21"/>
      <c r="E26" s="25">
        <f>E25</f>
        <v>0.5692127426696918</v>
      </c>
      <c r="F26" s="25">
        <f>F25+E26</f>
        <v>1</v>
      </c>
      <c r="G26" s="25"/>
    </row>
    <row r="27" spans="1:7" ht="15">
      <c r="A27" s="19"/>
      <c r="D27" s="33"/>
      <c r="G27" s="34"/>
    </row>
    <row r="28" spans="1:6" ht="15">
      <c r="A28" s="12"/>
      <c r="B28" s="14"/>
      <c r="C28" s="14"/>
      <c r="D28" s="14"/>
      <c r="E28" s="14"/>
      <c r="F28" s="12"/>
    </row>
    <row r="29" spans="1:6" ht="15">
      <c r="A29" s="13"/>
      <c r="B29" s="47"/>
      <c r="C29" s="45" t="s">
        <v>54</v>
      </c>
      <c r="D29" s="47"/>
      <c r="E29" s="47"/>
      <c r="F29" s="46"/>
    </row>
    <row r="30" spans="1:6" ht="15">
      <c r="A30" s="12"/>
      <c r="B30" s="12"/>
      <c r="C30" s="12"/>
      <c r="D30" s="12"/>
      <c r="E30" s="12"/>
      <c r="F30" s="12"/>
    </row>
  </sheetData>
  <mergeCells count="17">
    <mergeCell ref="A17:A18"/>
    <mergeCell ref="B17:B18"/>
    <mergeCell ref="A19:A20"/>
    <mergeCell ref="B19:B20"/>
    <mergeCell ref="A11:A12"/>
    <mergeCell ref="B11:B12"/>
    <mergeCell ref="A13:A14"/>
    <mergeCell ref="B13:B14"/>
    <mergeCell ref="A15:A16"/>
    <mergeCell ref="B15:B16"/>
    <mergeCell ref="G8:G10"/>
    <mergeCell ref="E9:E10"/>
    <mergeCell ref="F9:F10"/>
    <mergeCell ref="A8:A10"/>
    <mergeCell ref="B8:B10"/>
    <mergeCell ref="C8:C10"/>
    <mergeCell ref="D8:D1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6"/>
  <sheetViews>
    <sheetView tabSelected="1" workbookViewId="0" topLeftCell="A1">
      <selection activeCell="A1" sqref="A1:D26"/>
    </sheetView>
  </sheetViews>
  <sheetFormatPr defaultColWidth="9.140625" defaultRowHeight="15"/>
  <cols>
    <col min="2" max="2" width="37.421875" style="0" customWidth="1"/>
    <col min="3" max="3" width="12.140625" style="0" customWidth="1"/>
    <col min="4" max="4" width="10.7109375" style="0" customWidth="1"/>
  </cols>
  <sheetData>
    <row r="1" ht="75" customHeight="1"/>
    <row r="3" spans="1:4" ht="15">
      <c r="A3" t="s">
        <v>39</v>
      </c>
      <c r="B3" s="15"/>
      <c r="C3" s="16"/>
      <c r="D3" s="17"/>
    </row>
    <row r="4" spans="1:4" ht="15">
      <c r="A4" t="s">
        <v>18</v>
      </c>
      <c r="B4" s="15"/>
      <c r="C4" s="12"/>
      <c r="D4" s="17"/>
    </row>
    <row r="5" spans="1:4" ht="15">
      <c r="A5" t="s">
        <v>13</v>
      </c>
      <c r="B5" s="15"/>
      <c r="C5" s="12"/>
      <c r="D5" s="17"/>
    </row>
    <row r="6" spans="1:4" ht="15">
      <c r="A6" t="s">
        <v>53</v>
      </c>
      <c r="B6" s="15"/>
      <c r="C6" s="12"/>
      <c r="D6" s="17"/>
    </row>
    <row r="7" spans="1:4" ht="15">
      <c r="A7" s="19"/>
      <c r="B7" s="12"/>
      <c r="C7" s="12"/>
      <c r="D7" s="17"/>
    </row>
    <row r="8" spans="1:4" ht="15">
      <c r="A8" s="60" t="s">
        <v>40</v>
      </c>
      <c r="B8" s="53" t="s">
        <v>41</v>
      </c>
      <c r="C8" s="61" t="s">
        <v>42</v>
      </c>
      <c r="D8" s="64" t="s">
        <v>16</v>
      </c>
    </row>
    <row r="9" spans="1:4" ht="15">
      <c r="A9" s="60"/>
      <c r="B9" s="53"/>
      <c r="C9" s="62"/>
      <c r="D9" s="64"/>
    </row>
    <row r="10" spans="1:4" ht="15">
      <c r="A10" s="60"/>
      <c r="B10" s="53"/>
      <c r="C10" s="63"/>
      <c r="D10" s="64"/>
    </row>
    <row r="11" spans="1:4" ht="15">
      <c r="A11" s="55">
        <v>1</v>
      </c>
      <c r="B11" s="58" t="str">
        <f>CRONOGRAMA!B11</f>
        <v>SERVIÇOS PRELIMINARES</v>
      </c>
      <c r="C11" s="20">
        <f>CRONOGRAMA!C11</f>
        <v>7280.688800000001</v>
      </c>
      <c r="D11" s="21">
        <f>C11/$C$21</f>
        <v>0.1384254853393835</v>
      </c>
    </row>
    <row r="12" spans="1:4" ht="15">
      <c r="A12" s="55"/>
      <c r="B12" s="59"/>
      <c r="C12" s="20"/>
      <c r="D12" s="21"/>
    </row>
    <row r="13" spans="1:4" ht="15">
      <c r="A13" s="55">
        <v>2</v>
      </c>
      <c r="B13" s="56" t="str">
        <f>CRONOGRAMA!B13</f>
        <v>ESTRUTURA</v>
      </c>
      <c r="C13" s="20">
        <f>CRONOGRAMA!C13</f>
        <v>243</v>
      </c>
      <c r="D13" s="21">
        <f>C13/$C$21</f>
        <v>0.00462008387688129</v>
      </c>
    </row>
    <row r="14" spans="1:4" ht="15">
      <c r="A14" s="55"/>
      <c r="B14" s="57"/>
      <c r="C14" s="20"/>
      <c r="D14" s="21"/>
    </row>
    <row r="15" spans="1:4" ht="15">
      <c r="A15" s="55">
        <v>3</v>
      </c>
      <c r="B15" s="56" t="str">
        <f>CRONOGRAMA!B15</f>
        <v>ADMINISTRAÇÃO</v>
      </c>
      <c r="C15" s="20">
        <f>CRONOGRAMA!C15</f>
        <v>5589.76</v>
      </c>
      <c r="D15" s="21">
        <f>C15/$C$21</f>
        <v>0.10627637881331671</v>
      </c>
    </row>
    <row r="16" spans="1:4" ht="15">
      <c r="A16" s="55"/>
      <c r="B16" s="57"/>
      <c r="C16" s="20"/>
      <c r="D16" s="21"/>
    </row>
    <row r="17" spans="1:4" ht="15">
      <c r="A17" s="55">
        <v>4</v>
      </c>
      <c r="B17" s="56" t="str">
        <f>CRONOGRAMA!B17</f>
        <v>PINTURA</v>
      </c>
      <c r="C17" s="20">
        <f>CRONOGRAMA!C17</f>
        <v>35823.9853</v>
      </c>
      <c r="D17" s="21">
        <f>C17/$C$21</f>
        <v>0.6811103575726846</v>
      </c>
    </row>
    <row r="18" spans="1:4" ht="15">
      <c r="A18" s="55"/>
      <c r="B18" s="57"/>
      <c r="C18" s="20"/>
      <c r="D18" s="21"/>
    </row>
    <row r="19" spans="1:4" ht="15">
      <c r="A19" s="55">
        <v>5</v>
      </c>
      <c r="B19" s="56" t="str">
        <f>CRONOGRAMA!B19</f>
        <v>DIVERSOS</v>
      </c>
      <c r="C19" s="20">
        <f>CRONOGRAMA!C19</f>
        <v>3659.0136</v>
      </c>
      <c r="D19" s="21">
        <f>C19/$C$21</f>
        <v>0.06956769439773403</v>
      </c>
    </row>
    <row r="20" spans="1:4" ht="15">
      <c r="A20" s="55"/>
      <c r="B20" s="57"/>
      <c r="C20" s="20"/>
      <c r="D20" s="21"/>
    </row>
    <row r="21" spans="1:4" ht="15">
      <c r="A21" s="27"/>
      <c r="B21" s="28" t="s">
        <v>47</v>
      </c>
      <c r="C21" s="20">
        <f>C11+C13+C15+C17+C19</f>
        <v>52596.4477</v>
      </c>
      <c r="D21" s="29">
        <f>D11+D13+D15+D17+D19</f>
        <v>1</v>
      </c>
    </row>
    <row r="22" spans="1:4" ht="15">
      <c r="A22" s="27"/>
      <c r="B22" s="28" t="s">
        <v>48</v>
      </c>
      <c r="C22" s="20">
        <f>(C11+C13+C15+C17+C19)*D22</f>
        <v>13149.111925</v>
      </c>
      <c r="D22" s="21">
        <v>0.25</v>
      </c>
    </row>
    <row r="23" spans="1:4" ht="15">
      <c r="A23" s="27"/>
      <c r="B23" s="28" t="s">
        <v>49</v>
      </c>
      <c r="C23" s="30">
        <f>C22+C21</f>
        <v>65745.559625</v>
      </c>
      <c r="D23" s="21"/>
    </row>
    <row r="26" spans="1:3" ht="15">
      <c r="A26" s="46"/>
      <c r="B26" s="45" t="s">
        <v>54</v>
      </c>
      <c r="C26" s="46"/>
    </row>
  </sheetData>
  <mergeCells count="14">
    <mergeCell ref="A19:A20"/>
    <mergeCell ref="B19:B20"/>
    <mergeCell ref="A13:A14"/>
    <mergeCell ref="B13:B14"/>
    <mergeCell ref="A15:A16"/>
    <mergeCell ref="B15:B16"/>
    <mergeCell ref="A17:A18"/>
    <mergeCell ref="B17:B18"/>
    <mergeCell ref="A8:A10"/>
    <mergeCell ref="B8:B10"/>
    <mergeCell ref="C8:C10"/>
    <mergeCell ref="D8:D10"/>
    <mergeCell ref="A11:A12"/>
    <mergeCell ref="B11:B1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</dc:creator>
  <cp:keywords/>
  <dc:description/>
  <cp:lastModifiedBy>jonas</cp:lastModifiedBy>
  <cp:lastPrinted>2015-11-03T11:05:45Z</cp:lastPrinted>
  <dcterms:created xsi:type="dcterms:W3CDTF">2014-03-06T12:26:20Z</dcterms:created>
  <dcterms:modified xsi:type="dcterms:W3CDTF">2015-11-03T11:05:49Z</dcterms:modified>
  <cp:category/>
  <cp:version/>
  <cp:contentType/>
  <cp:contentStatus/>
</cp:coreProperties>
</file>