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0" activeTab="3"/>
  </bookViews>
  <sheets>
    <sheet name="LEVANTAMENTO" sheetId="1" r:id="rId1"/>
    <sheet name="MEMÓRIA DE CÁLCULO" sheetId="2" r:id="rId2"/>
    <sheet name="PLAN. ORÇAMENTÁRIA" sheetId="3" r:id="rId3"/>
    <sheet name="CRONOGRAMA" sheetId="4" r:id="rId4"/>
    <sheet name="LEVANTAMENTO SINALIZAÇÃO" sheetId="5" state="hidden" r:id="rId5"/>
  </sheets>
  <externalReferences>
    <externalReference r:id="rId8"/>
  </externalReferences>
  <definedNames>
    <definedName name="_xlnm.Print_Area" localSheetId="3">'CRONOGRAMA'!$A$1:$J$26</definedName>
    <definedName name="_xlnm.Print_Area" localSheetId="0">'LEVANTAMENTO'!$A$1:$K$19</definedName>
    <definedName name="_xlnm.Print_Area" localSheetId="4">'LEVANTAMENTO SINALIZAÇÃO'!$A$1:$T$29</definedName>
    <definedName name="_xlnm.Print_Area" localSheetId="2">'PLAN. ORÇAMENTÁRIA'!$A$1:$G$56</definedName>
    <definedName name="Composicao">'[1]Comp-TERRAPLENO'!$A$6:$I$1836</definedName>
    <definedName name="_xlnm.Print_Titles" localSheetId="0">'LEVANTAMENTO'!$1:$11</definedName>
    <definedName name="_xlnm.Print_Titles" localSheetId="1">'MEMÓRIA DE CÁLCULO'!$2:$13</definedName>
    <definedName name="_xlnm.Print_Titles" localSheetId="2">'PLAN. ORÇAMENTÁRIA'!$2:$10</definedName>
  </definedNames>
  <calcPr fullCalcOnLoad="1"/>
</workbook>
</file>

<file path=xl/sharedStrings.xml><?xml version="1.0" encoding="utf-8"?>
<sst xmlns="http://schemas.openxmlformats.org/spreadsheetml/2006/main" count="318" uniqueCount="214">
  <si>
    <t>LEVANTAMENTO</t>
  </si>
  <si>
    <t>QUADRO DE ÁREAS - PAVIMENTAÇÃO</t>
  </si>
  <si>
    <t>N.</t>
  </si>
  <si>
    <t>RUA/ AVENIDA</t>
  </si>
  <si>
    <t>EXTENSÃO (M)</t>
  </si>
  <si>
    <t>LARGURA DE LIMPEZA (M)</t>
  </si>
  <si>
    <t>LARGURA  TERRAPLANAGEM (M)</t>
  </si>
  <si>
    <t>LARGURA PAVIMENTAÇÃO (M)</t>
  </si>
  <si>
    <t>ÁREA DE LIMPEZA (M2)</t>
  </si>
  <si>
    <t>ÁREA PAVIMENTAÇÃO (M2)</t>
  </si>
  <si>
    <t>MEIO FIO (M)</t>
  </si>
  <si>
    <t>MEIO FIO COM SARJETA (M)</t>
  </si>
  <si>
    <t>TOTAL</t>
  </si>
  <si>
    <t>-</t>
  </si>
  <si>
    <t>______________________________</t>
  </si>
  <si>
    <t>MEMÓRIA DE CÁLCULO</t>
  </si>
  <si>
    <t>Data:</t>
  </si>
  <si>
    <t>Valor Total R$:</t>
  </si>
  <si>
    <t>PAVIMENTAÇÃO ASFÁLTICA EM TSD</t>
  </si>
  <si>
    <t>Planilha de Levantamento (em anexo)</t>
  </si>
  <si>
    <t>Planilha de Dimensionamento (em anexo)</t>
  </si>
  <si>
    <t>Área de Limpeza - Intervenção</t>
  </si>
  <si>
    <t>m2</t>
  </si>
  <si>
    <t>Espessura de Limpeza (m)</t>
  </si>
  <si>
    <t>Área de Terraplanagem - Intervenção</t>
  </si>
  <si>
    <t>m²</t>
  </si>
  <si>
    <t>Espessura da Base (m)</t>
  </si>
  <si>
    <t>Área de Pavimentação</t>
  </si>
  <si>
    <t>Espessura do Revestimento (m)</t>
  </si>
  <si>
    <t>Dados Locais</t>
  </si>
  <si>
    <t>Distância da Jazida</t>
  </si>
  <si>
    <t>km</t>
  </si>
  <si>
    <t>Distância do Bota-fora</t>
  </si>
  <si>
    <t>Distância Comercial de Material Betuminoso</t>
  </si>
  <si>
    <t>Distância Local de Massa e Mat. Betuminoso</t>
  </si>
  <si>
    <t>Distância Local de Agregados</t>
  </si>
  <si>
    <t>LEVANTAMENTO DE QUANTITATIVOS</t>
  </si>
  <si>
    <t>1.0 - SERVIÇOS PRELIMINARES</t>
  </si>
  <si>
    <t>1.1 - Instalação do Canteiro de Obras (Terrapl./Pavimentação)</t>
  </si>
  <si>
    <t>Canteiro (%):</t>
  </si>
  <si>
    <t>1.2 - Mobilização de Equipamentos (Terrap./ Pavimentação)</t>
  </si>
  <si>
    <t>Mobilização (%):</t>
  </si>
  <si>
    <t>2.0 - TERRAPLENAGEM</t>
  </si>
  <si>
    <t>2.1 -  Limpeza Pavimentação Urbana:</t>
  </si>
  <si>
    <t>Área de Limpeza - Intervenção:</t>
  </si>
  <si>
    <t>m</t>
  </si>
  <si>
    <t>m3</t>
  </si>
  <si>
    <t>Tranporte de Entulhos:</t>
  </si>
  <si>
    <t>m3/km</t>
  </si>
  <si>
    <t>Espessura da Base:</t>
  </si>
  <si>
    <t>Volume de material de jazida:</t>
  </si>
  <si>
    <t>Distância da Jazida:</t>
  </si>
  <si>
    <t>m3.km</t>
  </si>
  <si>
    <t>3.5 - Estabilização granulométrica sem mistura</t>
  </si>
  <si>
    <t>Área de terraplanagem:</t>
  </si>
  <si>
    <t>Área de Pavimentação (m²):</t>
  </si>
  <si>
    <t>5.0 - Administração Local da Obra</t>
  </si>
  <si>
    <t>Administração Local da Obra (und):</t>
  </si>
  <si>
    <t>PLANILHA ORÇAMENTÁRIA</t>
  </si>
  <si>
    <t>Tab. Referência:</t>
  </si>
  <si>
    <t>BDI Incluso:</t>
  </si>
  <si>
    <t>ITEM</t>
  </si>
  <si>
    <t>CÓDIGO</t>
  </si>
  <si>
    <t>SERVIÇO</t>
  </si>
  <si>
    <t>UNID.</t>
  </si>
  <si>
    <t>QUANT.</t>
  </si>
  <si>
    <t>P. UNITÁRIO</t>
  </si>
  <si>
    <t>P. TOTAL</t>
  </si>
  <si>
    <t>SERVIÇOS PRELIMINARES - GERAL</t>
  </si>
  <si>
    <t>%</t>
  </si>
  <si>
    <t>TOTAL DO ITEM</t>
  </si>
  <si>
    <t>TERRAPLENAGEM</t>
  </si>
  <si>
    <t>2.1</t>
  </si>
  <si>
    <t>m3.Km</t>
  </si>
  <si>
    <t xml:space="preserve">Regularização e compactação do sub-leito </t>
  </si>
  <si>
    <t>3.1</t>
  </si>
  <si>
    <t>Desmatamento, Limpeza e Expurgo de Jazida</t>
  </si>
  <si>
    <t>3.2</t>
  </si>
  <si>
    <t>Acabamento e Recomposiçao de Jazida</t>
  </si>
  <si>
    <t>3.3</t>
  </si>
  <si>
    <t>Escavação e carga de mat. de jazida, com indenização</t>
  </si>
  <si>
    <t>3.4</t>
  </si>
  <si>
    <t>Transporte de mat. de jazida-cascalho</t>
  </si>
  <si>
    <t>3.5</t>
  </si>
  <si>
    <t>Estabilização granulométrica sem mistura</t>
  </si>
  <si>
    <t>3.6</t>
  </si>
  <si>
    <t>3.7</t>
  </si>
  <si>
    <t>4.1</t>
  </si>
  <si>
    <t>4.2</t>
  </si>
  <si>
    <t>ADMINISTRAÇÃO LOCAL</t>
  </si>
  <si>
    <t>5.1</t>
  </si>
  <si>
    <t>R$/M2</t>
  </si>
  <si>
    <t>CRONOGRAMA</t>
  </si>
  <si>
    <t>CRONOGRAMA FÍSICO - FINANCEIRO</t>
  </si>
  <si>
    <t>DISCRIMINAÇÃO</t>
  </si>
  <si>
    <t>Valores com BDI</t>
  </si>
  <si>
    <t>MÊS 01</t>
  </si>
  <si>
    <t>MÊS 02</t>
  </si>
  <si>
    <t>MÊS 03</t>
  </si>
  <si>
    <t>Valores</t>
  </si>
  <si>
    <t>Total R$</t>
  </si>
  <si>
    <t>Obra: RECAPEAMENTO ASFÁLTICO E SINALIZAÇÃO</t>
  </si>
  <si>
    <t>Sinapi - 01/2013/ Dnit - 11/2012</t>
  </si>
  <si>
    <t>BDI:</t>
  </si>
  <si>
    <t>LEVANTAMENTO QUANTITATIVO SINALIZAÇÃO</t>
  </si>
  <si>
    <t>PLACAS</t>
  </si>
  <si>
    <t>PLACA "PEDESTRES" E "PONTE"</t>
  </si>
  <si>
    <t xml:space="preserve">PLACA "NOME DA RUA" </t>
  </si>
  <si>
    <t xml:space="preserve">PLACA" SINALIZAÇÃO" </t>
  </si>
  <si>
    <t>FAIXA DE PEDESTRES</t>
  </si>
  <si>
    <t>FAIXA DE PARE</t>
  </si>
  <si>
    <t>FAIXAS DEMAR.</t>
  </si>
  <si>
    <t>A. TOTAL (M2)</t>
  </si>
  <si>
    <t>DIM. (M)</t>
  </si>
  <si>
    <t>ÁREA (M2)</t>
  </si>
  <si>
    <t>QUANT. (UND)</t>
  </si>
  <si>
    <t>A. UNT. (M2)</t>
  </si>
  <si>
    <t>AV. BENJAMIM  E AV. 55</t>
  </si>
  <si>
    <t>0,50 X 0,50</t>
  </si>
  <si>
    <t>TOTAL SINALIZAÇÃO HORIZONTAL (M2)</t>
  </si>
  <si>
    <t>TOTAL PLACA SINALIZAÇÃO VERTICAL (M2)</t>
  </si>
  <si>
    <t>TOTAL PLACA "NOME DA RUA" (UND)</t>
  </si>
  <si>
    <t>TOTAL PLACAS  VERTICAIS (UND)</t>
  </si>
  <si>
    <t>Proprietário: Centrais de Abastecimento de Goiás - CEASA GO</t>
  </si>
  <si>
    <t>Tipo de Contrato:  A ser definido pela Comissão de Licitação</t>
  </si>
  <si>
    <t>R.T. Orçamento: Engenheiro Civil Jonas José Alves Sobrinho  - CREA: 8.661/D-GO</t>
  </si>
  <si>
    <t>Agetop 03/15 DESO.</t>
  </si>
  <si>
    <t>Fonte Recurso/ Programa: Centrais de Abastecimento de Goiás - CEASA GO</t>
  </si>
  <si>
    <t>Jonas José Alves Sobrinho</t>
  </si>
  <si>
    <t>Engenheiro Civil - CREA: 8661/D-GO</t>
  </si>
  <si>
    <t>ÁREA TERRAP. (M2)</t>
  </si>
  <si>
    <t>CREA - GO 8661/D</t>
  </si>
  <si>
    <t>OBRA E LOCAL: EXECUÇÃO DO PAVIMENTO DA ENTRADA PRINCIPAL DA CEASA-GO.</t>
  </si>
  <si>
    <t xml:space="preserve">Prazo de Execução da Obra: 03 (três) meses        </t>
  </si>
  <si>
    <t>1.1</t>
  </si>
  <si>
    <t>PLANILHA</t>
  </si>
  <si>
    <t>PAVIMENTAÇÃO</t>
  </si>
  <si>
    <t xml:space="preserve">Remoção e carga de pav. Asfáltico </t>
  </si>
  <si>
    <t>Transporte de pavimento removido</t>
  </si>
  <si>
    <t>SERVIÇOS COMPLEMENTARES</t>
  </si>
  <si>
    <t>Aço CA 50 - 6.3 mm</t>
  </si>
  <si>
    <t>Kg</t>
  </si>
  <si>
    <t xml:space="preserve">Demolição de concreto armado </t>
  </si>
  <si>
    <t>4.3</t>
  </si>
  <si>
    <t>Pavimentação em concreto fck=35 Mpa</t>
  </si>
  <si>
    <t>DIVERSOS</t>
  </si>
  <si>
    <t>6.1</t>
  </si>
  <si>
    <t>orçamento</t>
  </si>
  <si>
    <t>Guarita Pré-moldada 1,25x1,25x2,40</t>
  </si>
  <si>
    <t xml:space="preserve">un </t>
  </si>
  <si>
    <t>6.2</t>
  </si>
  <si>
    <t>Guarita Pré-moldada 1,25x2,40x2,40 com WC</t>
  </si>
  <si>
    <t>6.3</t>
  </si>
  <si>
    <t>Concreto usinado bombeável FCK= 25MPA</t>
  </si>
  <si>
    <t>6.4</t>
  </si>
  <si>
    <t>Aço CA 60B - 4.2 mm</t>
  </si>
  <si>
    <t>kg</t>
  </si>
  <si>
    <t>6.5</t>
  </si>
  <si>
    <t>Aço CA 50 - 10.0 mm</t>
  </si>
  <si>
    <t>6.6</t>
  </si>
  <si>
    <t xml:space="preserve"> Jonas José Alves Sobrinho</t>
  </si>
  <si>
    <t>Engº. Civil CREA: 8.661/D-GO</t>
  </si>
  <si>
    <t>3.0 - PAVIMENTAÇÃO</t>
  </si>
  <si>
    <t>3.1 - Desmatamento, limpeza e expurgo de jazida:</t>
  </si>
  <si>
    <t>Área de Limpeza:</t>
  </si>
  <si>
    <t>PAVIMENTO</t>
  </si>
  <si>
    <t>3.2 - Acabamento e recomposição de jazida:</t>
  </si>
  <si>
    <t>3.3 - Escavação e carga de mat.de jazida com indenização:</t>
  </si>
  <si>
    <t>Distância Comercial de Agregados</t>
  </si>
  <si>
    <t>Volume Carga de Jazida:</t>
  </si>
  <si>
    <t>Volume de Carga de Jazida:</t>
  </si>
  <si>
    <t>3.4 - Transporte de  de material de jazida:</t>
  </si>
  <si>
    <t>3.6 - Remoção e carga de pavimento asfáltico</t>
  </si>
  <si>
    <t>3.7 - Transporte de pavimento removido:</t>
  </si>
  <si>
    <t>Volume de material removido</t>
  </si>
  <si>
    <t>m³</t>
  </si>
  <si>
    <t>Total:</t>
  </si>
  <si>
    <t>m³xkm</t>
  </si>
  <si>
    <t>4.0 - SERVIÇOS COMPLEMENTARES</t>
  </si>
  <si>
    <t>4.1 - Aço CA 50 6.0 mm - Tela Q 283 (2,45 x 6,0 m)</t>
  </si>
  <si>
    <t>Área da tela Q 283:</t>
  </si>
  <si>
    <t>Tela Q 283 (m²)</t>
  </si>
  <si>
    <t>Quantidade de painéis da tela</t>
  </si>
  <si>
    <t>Total + 10%:</t>
  </si>
  <si>
    <t>Peso do painel tela Q 283</t>
  </si>
  <si>
    <t>Peso do aço CA 50:</t>
  </si>
  <si>
    <t>KG</t>
  </si>
  <si>
    <t>4.2 - Demolição de Concreto armado</t>
  </si>
  <si>
    <t>Volume da proteção existente:</t>
  </si>
  <si>
    <t>Demolição de concreto dos canteiros</t>
  </si>
  <si>
    <t>Total de demolição:</t>
  </si>
  <si>
    <t>4.3 - Pavimentação em concreto usinado FCK = 35 Mpa</t>
  </si>
  <si>
    <t>espessura:</t>
  </si>
  <si>
    <t>Total</t>
  </si>
  <si>
    <t>6.0 - Diversos</t>
  </si>
  <si>
    <t>6.1 - Guarita pré-moldada 1,25 x 1,25 x 2,40 m</t>
  </si>
  <si>
    <t>6.2 - Guarita pré-moldada 1,25 x 1,25 x 2,40 m c/ WC</t>
  </si>
  <si>
    <t>6.3 - Concreto usinado bombeável FCK = 25 Mpa</t>
  </si>
  <si>
    <t>Volume de concreto dos tubos e estacas</t>
  </si>
  <si>
    <t>volume de 10 Tubos de concreto armado diam = 1,0 m</t>
  </si>
  <si>
    <t>Volume de 20 Estacas armadas diam = 0,30 m prof. = 2,0 m</t>
  </si>
  <si>
    <t>6.4 - Aço CA 60B 4,2 mm</t>
  </si>
  <si>
    <t>6.5 - Aço CA 50 - 10.0 mm</t>
  </si>
  <si>
    <t>Estribo das estacas com diâmetro de 30 cm a cada 30 cm com 10%</t>
  </si>
  <si>
    <t>6 Ferros de 3,0 m com 10%</t>
  </si>
  <si>
    <t>Goiânia, Dezembro de 2015.</t>
  </si>
  <si>
    <t>TOTAL - PAVIMENTAÇÃO EM CONCRETO ARMADO</t>
  </si>
  <si>
    <t>ADMINISTRAÇÃO</t>
  </si>
  <si>
    <t>Tubo de concreto armado D = 1,0 m - PA2</t>
  </si>
  <si>
    <t>BARRACÃO DE OBRAS PADRÃO AGETOP/2014 ( BLOCOS,COBERTURAS,PASSARELAS E MÓVEIS), SEM ALOJAMENTO E LAVANDERIA , COM PINTURA, EM CONSONÂNCIA COM AS NR's, EM ESPECIAL A NR-18, INCLUSO INSTALAÇÕES ELÉTRICAS E HIDROSSANITÁRIAS - (COM REAPROVEITAMENTO 1 VEZ ).</t>
  </si>
  <si>
    <t>5.2</t>
  </si>
  <si>
    <t>ENGENHEIRO - (OBRAS CIVIS)</t>
  </si>
  <si>
    <t>H</t>
  </si>
  <si>
    <t>ENCARREGADO DE SERVIÇOS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</si>
</sst>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_-* #,##0.00_-;\-* #,##0.00_-;_-* \-??_-;_-@_-"/>
    <numFmt numFmtId="166" formatCode="_(* #,##0.00_);_(* \(#,##0.00\);_(* \-??_);_(@_)"/>
    <numFmt numFmtId="167" formatCode="_(* #,##0.000_);_(* \(#,##0.000\);_(* \-??_);_(@_)"/>
    <numFmt numFmtId="168" formatCode="#,##0.000"/>
    <numFmt numFmtId="169" formatCode="_(* #,##0.0000_);_(* \(#,##0.0000\);_(* \-??_);_(@_)"/>
    <numFmt numFmtId="170" formatCode="#,##0.0000"/>
    <numFmt numFmtId="171" formatCode="0.00000000"/>
    <numFmt numFmtId="172" formatCode="_(* #,##0.00_);_(* \(#,##0.0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5" fontId="0" fillId="0" borderId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horizontal="right"/>
    </xf>
    <xf numFmtId="10" fontId="2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10" fontId="5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10" fontId="2" fillId="0" borderId="0" xfId="0" applyNumberFormat="1" applyFont="1" applyFill="1" applyBorder="1" applyAlignment="1">
      <alignment horizontal="right" vertical="top"/>
    </xf>
    <xf numFmtId="10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/>
    </xf>
    <xf numFmtId="0" fontId="4" fillId="0" borderId="0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166" fontId="2" fillId="0" borderId="0" xfId="56" applyFon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166" fontId="5" fillId="0" borderId="0" xfId="56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>
      <alignment/>
    </xf>
    <xf numFmtId="0" fontId="4" fillId="0" borderId="0" xfId="50" applyFont="1" applyBorder="1" applyAlignment="1">
      <alignment horizontal="right" vertical="center"/>
      <protection/>
    </xf>
    <xf numFmtId="166" fontId="4" fillId="0" borderId="0" xfId="50" applyNumberFormat="1" applyFont="1" applyBorder="1" applyAlignment="1">
      <alignment horizontal="center" vertical="center"/>
      <protection/>
    </xf>
    <xf numFmtId="166" fontId="4" fillId="0" borderId="0" xfId="50" applyNumberFormat="1" applyFont="1" applyBorder="1" applyAlignment="1">
      <alignment horizontal="center" wrapText="1"/>
      <protection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10" fontId="2" fillId="0" borderId="0" xfId="0" applyNumberFormat="1" applyFont="1" applyFill="1" applyBorder="1" applyAlignment="1">
      <alignment vertical="center"/>
    </xf>
    <xf numFmtId="1" fontId="0" fillId="0" borderId="0" xfId="44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0" xfId="56" applyFont="1" applyFill="1" applyBorder="1" applyAlignment="1" applyProtection="1">
      <alignment horizontal="center"/>
      <protection/>
    </xf>
    <xf numFmtId="2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2" fillId="35" borderId="0" xfId="0" applyFont="1" applyFill="1" applyAlignment="1">
      <alignment/>
    </xf>
    <xf numFmtId="166" fontId="3" fillId="0" borderId="0" xfId="5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6" fontId="2" fillId="0" borderId="0" xfId="56" applyFont="1" applyFill="1" applyBorder="1" applyAlignment="1" applyProtection="1">
      <alignment horizontal="right"/>
      <protection/>
    </xf>
    <xf numFmtId="166" fontId="3" fillId="0" borderId="0" xfId="56" applyFont="1" applyFill="1" applyBorder="1" applyAlignment="1" applyProtection="1">
      <alignment horizontal="right"/>
      <protection/>
    </xf>
    <xf numFmtId="166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69" fontId="2" fillId="0" borderId="0" xfId="56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wrapText="1"/>
    </xf>
    <xf numFmtId="17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vertical="center"/>
    </xf>
    <xf numFmtId="166" fontId="2" fillId="0" borderId="10" xfId="56" applyFont="1" applyFill="1" applyBorder="1" applyAlignment="1" applyProtection="1">
      <alignment vertical="center"/>
      <protection/>
    </xf>
    <xf numFmtId="4" fontId="3" fillId="0" borderId="10" xfId="56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6" fontId="2" fillId="0" borderId="10" xfId="56" applyFont="1" applyFill="1" applyBorder="1" applyAlignment="1" applyProtection="1">
      <alignment/>
      <protection/>
    </xf>
    <xf numFmtId="10" fontId="2" fillId="0" borderId="10" xfId="53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10" fontId="3" fillId="0" borderId="10" xfId="53" applyNumberFormat="1" applyFont="1" applyFill="1" applyBorder="1" applyAlignment="1" applyProtection="1">
      <alignment vertical="center"/>
      <protection/>
    </xf>
    <xf numFmtId="10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5" fontId="2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4" fontId="3" fillId="0" borderId="14" xfId="0" applyNumberFormat="1" applyFont="1" applyFill="1" applyBorder="1" applyAlignment="1">
      <alignment horizontal="right" wrapText="1"/>
    </xf>
    <xf numFmtId="2" fontId="0" fillId="36" borderId="0" xfId="0" applyNumberFormat="1" applyFill="1" applyBorder="1" applyAlignment="1">
      <alignment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right" wrapText="1"/>
      <protection/>
    </xf>
    <xf numFmtId="0" fontId="2" fillId="0" borderId="0" xfId="0" applyFont="1" applyBorder="1" applyAlignment="1">
      <alignment horizontal="left"/>
    </xf>
    <xf numFmtId="0" fontId="2" fillId="0" borderId="0" xfId="51" applyFont="1" applyFill="1" applyBorder="1" applyAlignment="1">
      <alignment vertical="center"/>
      <protection/>
    </xf>
    <xf numFmtId="0" fontId="0" fillId="0" borderId="0" xfId="51">
      <alignment/>
      <protection/>
    </xf>
    <xf numFmtId="0" fontId="2" fillId="0" borderId="0" xfId="51" applyFont="1" applyFill="1" applyBorder="1" applyAlignment="1">
      <alignment horizontal="right" vertical="center"/>
      <protection/>
    </xf>
    <xf numFmtId="165" fontId="2" fillId="0" borderId="0" xfId="51" applyNumberFormat="1" applyFont="1" applyFill="1" applyBorder="1" applyAlignment="1">
      <alignment horizontal="right" vertical="center"/>
      <protection/>
    </xf>
    <xf numFmtId="0" fontId="2" fillId="0" borderId="0" xfId="51" applyFont="1" applyFill="1" applyBorder="1" applyAlignment="1">
      <alignment horizontal="left" vertical="center"/>
      <protection/>
    </xf>
    <xf numFmtId="14" fontId="2" fillId="0" borderId="0" xfId="56" applyNumberFormat="1" applyFont="1" applyFill="1" applyBorder="1" applyAlignment="1">
      <alignment horizontal="right" vertical="center"/>
    </xf>
    <xf numFmtId="10" fontId="2" fillId="0" borderId="0" xfId="51" applyNumberFormat="1" applyFont="1" applyFill="1" applyBorder="1" applyAlignment="1">
      <alignment horizontal="right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10" fontId="2" fillId="0" borderId="0" xfId="51" applyNumberFormat="1" applyFont="1" applyFill="1" applyBorder="1" applyAlignment="1">
      <alignment horizontal="left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left" vertical="center"/>
      <protection/>
    </xf>
    <xf numFmtId="0" fontId="2" fillId="0" borderId="14" xfId="51" applyFont="1" applyFill="1" applyBorder="1" applyAlignment="1">
      <alignment vertical="center"/>
      <protection/>
    </xf>
    <xf numFmtId="0" fontId="2" fillId="0" borderId="14" xfId="51" applyFont="1" applyFill="1" applyBorder="1" applyAlignment="1">
      <alignment horizontal="left" vertical="center"/>
      <protection/>
    </xf>
    <xf numFmtId="165" fontId="2" fillId="0" borderId="14" xfId="51" applyNumberFormat="1" applyFont="1" applyFill="1" applyBorder="1" applyAlignment="1">
      <alignment horizontal="right" vertical="center"/>
      <protection/>
    </xf>
    <xf numFmtId="165" fontId="3" fillId="0" borderId="14" xfId="51" applyNumberFormat="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center" wrapText="1"/>
      <protection/>
    </xf>
    <xf numFmtId="4" fontId="2" fillId="0" borderId="14" xfId="51" applyNumberFormat="1" applyFont="1" applyFill="1" applyBorder="1" applyAlignment="1">
      <alignment horizontal="right" wrapText="1"/>
      <protection/>
    </xf>
    <xf numFmtId="4" fontId="2" fillId="0" borderId="0" xfId="51" applyNumberFormat="1" applyFont="1" applyFill="1" applyBorder="1" applyAlignment="1">
      <alignment horizontal="right" wrapText="1"/>
      <protection/>
    </xf>
    <xf numFmtId="166" fontId="3" fillId="0" borderId="14" xfId="66" applyNumberFormat="1" applyFont="1" applyFill="1" applyBorder="1" applyAlignment="1" applyProtection="1">
      <alignment horizontal="center" vertical="center"/>
      <protection/>
    </xf>
    <xf numFmtId="0" fontId="3" fillId="0" borderId="14" xfId="51" applyFont="1" applyFill="1" applyBorder="1" applyAlignment="1">
      <alignment vertical="center"/>
      <protection/>
    </xf>
    <xf numFmtId="0" fontId="2" fillId="0" borderId="14" xfId="51" applyFont="1" applyFill="1" applyBorder="1" applyAlignment="1">
      <alignment horizontal="right" vertical="center"/>
      <protection/>
    </xf>
    <xf numFmtId="4" fontId="2" fillId="0" borderId="14" xfId="51" applyNumberFormat="1" applyFont="1" applyFill="1" applyBorder="1" applyAlignment="1">
      <alignment horizontal="right" vertical="center"/>
      <protection/>
    </xf>
    <xf numFmtId="165" fontId="3" fillId="0" borderId="14" xfId="51" applyNumberFormat="1" applyFont="1" applyFill="1" applyBorder="1" applyAlignment="1">
      <alignment horizontal="right" vertical="center"/>
      <protection/>
    </xf>
    <xf numFmtId="0" fontId="3" fillId="0" borderId="14" xfId="51" applyFont="1" applyFill="1" applyBorder="1" applyAlignment="1">
      <alignment horizontal="right" vertical="center"/>
      <protection/>
    </xf>
    <xf numFmtId="166" fontId="2" fillId="0" borderId="14" xfId="66" applyNumberFormat="1" applyFont="1" applyFill="1" applyBorder="1" applyAlignment="1" applyProtection="1">
      <alignment horizontal="right" vertical="center"/>
      <protection/>
    </xf>
    <xf numFmtId="2" fontId="2" fillId="0" borderId="14" xfId="51" applyNumberFormat="1" applyFont="1" applyFill="1" applyBorder="1" applyAlignment="1">
      <alignment horizontal="right" vertical="center"/>
      <protection/>
    </xf>
    <xf numFmtId="0" fontId="44" fillId="0" borderId="14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horizontal="right"/>
    </xf>
    <xf numFmtId="2" fontId="45" fillId="0" borderId="14" xfId="0" applyNumberFormat="1" applyFont="1" applyBorder="1" applyAlignment="1">
      <alignment/>
    </xf>
    <xf numFmtId="165" fontId="45" fillId="0" borderId="14" xfId="0" applyNumberFormat="1" applyFont="1" applyBorder="1" applyAlignment="1">
      <alignment/>
    </xf>
    <xf numFmtId="43" fontId="0" fillId="0" borderId="0" xfId="0" applyNumberFormat="1" applyAlignment="1">
      <alignment/>
    </xf>
    <xf numFmtId="4" fontId="3" fillId="0" borderId="14" xfId="51" applyNumberFormat="1" applyFont="1" applyFill="1" applyBorder="1" applyAlignment="1">
      <alignment horizontal="right" wrapText="1"/>
      <protection/>
    </xf>
    <xf numFmtId="0" fontId="3" fillId="0" borderId="0" xfId="51" applyFont="1" applyFill="1" applyBorder="1" applyAlignment="1">
      <alignment horizontal="right"/>
      <protection/>
    </xf>
    <xf numFmtId="4" fontId="3" fillId="0" borderId="0" xfId="51" applyNumberFormat="1" applyFont="1" applyFill="1" applyBorder="1" applyAlignment="1">
      <alignment horizontal="right" wrapText="1"/>
      <protection/>
    </xf>
    <xf numFmtId="0" fontId="3" fillId="37" borderId="0" xfId="0" applyFont="1" applyFill="1" applyBorder="1" applyAlignment="1">
      <alignment horizontal="right"/>
    </xf>
    <xf numFmtId="166" fontId="3" fillId="37" borderId="0" xfId="56" applyFont="1" applyFill="1" applyBorder="1" applyAlignment="1" applyProtection="1">
      <alignment/>
      <protection/>
    </xf>
    <xf numFmtId="0" fontId="3" fillId="37" borderId="0" xfId="0" applyFont="1" applyFill="1" applyAlignment="1">
      <alignment/>
    </xf>
    <xf numFmtId="0" fontId="3" fillId="37" borderId="0" xfId="0" applyFont="1" applyFill="1" applyBorder="1" applyAlignment="1">
      <alignment horizontal="left"/>
    </xf>
    <xf numFmtId="166" fontId="2" fillId="0" borderId="0" xfId="56" applyNumberFormat="1" applyFont="1" applyFill="1" applyBorder="1" applyAlignment="1" applyProtection="1">
      <alignment/>
      <protection/>
    </xf>
    <xf numFmtId="166" fontId="2" fillId="0" borderId="0" xfId="56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2" fillId="0" borderId="14" xfId="0" applyFont="1" applyFill="1" applyBorder="1" applyAlignment="1">
      <alignment horizontal="justify" vertical="center" wrapText="1"/>
    </xf>
    <xf numFmtId="2" fontId="2" fillId="0" borderId="14" xfId="54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51" applyFont="1" applyFill="1" applyBorder="1" applyAlignment="1">
      <alignment horizontal="left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9" fillId="0" borderId="14" xfId="51" applyFont="1" applyFill="1" applyBorder="1" applyAlignment="1">
      <alignment horizontal="right" vertical="center"/>
      <protection/>
    </xf>
    <xf numFmtId="0" fontId="9" fillId="0" borderId="16" xfId="51" applyFont="1" applyFill="1" applyBorder="1" applyAlignment="1">
      <alignment horizontal="center" vertical="center"/>
      <protection/>
    </xf>
    <xf numFmtId="0" fontId="9" fillId="0" borderId="17" xfId="51" applyFont="1" applyFill="1" applyBorder="1" applyAlignment="1">
      <alignment horizontal="center" vertical="center"/>
      <protection/>
    </xf>
    <xf numFmtId="0" fontId="9" fillId="0" borderId="18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 horizontal="left" vertical="top" wrapText="1"/>
      <protection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9" fillId="0" borderId="14" xfId="51" applyFont="1" applyFill="1" applyBorder="1" applyAlignment="1">
      <alignment horizontal="center" vertical="center"/>
      <protection/>
    </xf>
    <xf numFmtId="0" fontId="9" fillId="0" borderId="16" xfId="51" applyFont="1" applyFill="1" applyBorder="1" applyAlignment="1">
      <alignment horizontal="right" vertical="center"/>
      <protection/>
    </xf>
    <xf numFmtId="0" fontId="9" fillId="0" borderId="17" xfId="51" applyFont="1" applyFill="1" applyBorder="1" applyAlignment="1">
      <alignment horizontal="right" vertical="center"/>
      <protection/>
    </xf>
    <xf numFmtId="0" fontId="9" fillId="0" borderId="18" xfId="51" applyFont="1" applyFill="1" applyBorder="1" applyAlignment="1">
      <alignment horizontal="right" vertical="center"/>
      <protection/>
    </xf>
    <xf numFmtId="0" fontId="3" fillId="0" borderId="16" xfId="51" applyFont="1" applyFill="1" applyBorder="1" applyAlignment="1">
      <alignment horizontal="center" vertical="center"/>
      <protection/>
    </xf>
    <xf numFmtId="0" fontId="3" fillId="0" borderId="17" xfId="51" applyFont="1" applyFill="1" applyBorder="1" applyAlignment="1">
      <alignment horizontal="center" vertical="center"/>
      <protection/>
    </xf>
    <xf numFmtId="0" fontId="3" fillId="0" borderId="18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right" vertical="center"/>
      <protection/>
    </xf>
    <xf numFmtId="0" fontId="3" fillId="0" borderId="16" xfId="51" applyFont="1" applyFill="1" applyBorder="1" applyAlignment="1">
      <alignment horizontal="center"/>
      <protection/>
    </xf>
    <xf numFmtId="0" fontId="3" fillId="0" borderId="17" xfId="51" applyFont="1" applyFill="1" applyBorder="1" applyAlignment="1">
      <alignment horizontal="center"/>
      <protection/>
    </xf>
    <xf numFmtId="0" fontId="3" fillId="0" borderId="18" xfId="51" applyFont="1" applyFill="1" applyBorder="1" applyAlignment="1">
      <alignment horizontal="center"/>
      <protection/>
    </xf>
    <xf numFmtId="0" fontId="3" fillId="0" borderId="14" xfId="5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posta\PROPOSTA\TREVO%20DE%20ACESSO%20&#193;%20BRAGOL&#194;NDIA%20NA%20GO-334%20(PRE&#199;O%20CHEIO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V-TERRAP"/>
      <sheetName val="Comp-TERRAPLENO"/>
      <sheetName val="Cronograma"/>
      <sheetName val="BDI-PAVIM"/>
      <sheetName val="BDI-BETUMINOSO"/>
      <sheetName val="Encargos"/>
      <sheetName val="INSUMOS-TERRAPL"/>
    </sheetNames>
    <sheetDataSet>
      <sheetData sheetId="1">
        <row r="6">
          <cell r="A6" t="str">
            <v>Código:</v>
          </cell>
          <cell r="B6" t="str">
            <v>Serviço</v>
          </cell>
          <cell r="E6" t="str">
            <v>Unidade</v>
          </cell>
          <cell r="G6" t="str">
            <v>C. U. T</v>
          </cell>
          <cell r="H6" t="str">
            <v>BDI</v>
          </cell>
          <cell r="I6" t="str">
            <v>R$</v>
          </cell>
        </row>
        <row r="7">
          <cell r="A7">
            <v>40001</v>
          </cell>
          <cell r="B7" t="str">
            <v>DESMATAMENTO, DESTOCAMENTO E LIMPEZA - ÁRVORES COM DIÂMETROS MENORES DE 15cm</v>
          </cell>
          <cell r="E7" t="str">
            <v>m2</v>
          </cell>
          <cell r="G7">
            <v>0.18</v>
          </cell>
          <cell r="H7">
            <v>0.04</v>
          </cell>
          <cell r="I7">
            <v>0.22</v>
          </cell>
        </row>
        <row r="9">
          <cell r="B9" t="str">
            <v>Produção da Equipe:</v>
          </cell>
          <cell r="D9">
            <v>1144</v>
          </cell>
          <cell r="E9" t="str">
            <v>m2</v>
          </cell>
        </row>
        <row r="10">
          <cell r="A10" t="str">
            <v>Codigo</v>
          </cell>
          <cell r="B10" t="str">
            <v>Equipamentos - ( A )</v>
          </cell>
          <cell r="C10" t="str">
            <v>Unid</v>
          </cell>
          <cell r="D10" t="str">
            <v>Qtde</v>
          </cell>
          <cell r="E10" t="str">
            <v>Utilização</v>
          </cell>
          <cell r="G10" t="str">
            <v>Custo Operacional</v>
          </cell>
          <cell r="I10" t="str">
            <v>Custo horario</v>
          </cell>
        </row>
        <row r="11">
          <cell r="D11" t="str">
            <v>Consumo</v>
          </cell>
          <cell r="E11" t="str">
            <v>Operativa</v>
          </cell>
          <cell r="F11" t="str">
            <v>Improdutiva</v>
          </cell>
          <cell r="G11" t="str">
            <v>Operativo</v>
          </cell>
          <cell r="H11" t="str">
            <v>Improdutivo</v>
          </cell>
        </row>
        <row r="12">
          <cell r="A12">
            <v>30000</v>
          </cell>
          <cell r="B12" t="str">
            <v>TRATOR ESTEIRAS - CAT D-6 OU EQUIVALENTE</v>
          </cell>
          <cell r="C12" t="str">
            <v>UN</v>
          </cell>
          <cell r="D12">
            <v>1</v>
          </cell>
          <cell r="E12">
            <v>1</v>
          </cell>
          <cell r="F12">
            <v>0</v>
          </cell>
          <cell r="G12">
            <v>183.65</v>
          </cell>
          <cell r="H12">
            <v>73.10000000000001</v>
          </cell>
          <cell r="I12">
            <v>183.65</v>
          </cell>
        </row>
        <row r="13">
          <cell r="B13" t="str">
            <v/>
          </cell>
          <cell r="C13" t="str">
            <v/>
          </cell>
          <cell r="G13" t="str">
            <v/>
          </cell>
          <cell r="H13" t="str">
            <v/>
          </cell>
        </row>
        <row r="14">
          <cell r="H14" t="str">
            <v>( A ) Total</v>
          </cell>
          <cell r="I14">
            <v>183.65</v>
          </cell>
        </row>
        <row r="16">
          <cell r="A16" t="str">
            <v>Codigo</v>
          </cell>
          <cell r="B16" t="str">
            <v>Mão de obra - ( B )</v>
          </cell>
          <cell r="C16" t="str">
            <v>Unid</v>
          </cell>
          <cell r="E16" t="str">
            <v>Eq salarial</v>
          </cell>
          <cell r="F16" t="str">
            <v>Sal/ hora</v>
          </cell>
          <cell r="G16" t="str">
            <v>Encargos</v>
          </cell>
          <cell r="H16" t="str">
            <v>Consumo</v>
          </cell>
          <cell r="I16" t="str">
            <v>Custo Total</v>
          </cell>
        </row>
        <row r="17">
          <cell r="A17">
            <v>20002</v>
          </cell>
          <cell r="B17" t="str">
            <v>ENCARREGADO DE SERVIÇO</v>
          </cell>
          <cell r="C17" t="str">
            <v>H</v>
          </cell>
          <cell r="E17">
            <v>3.3000000000000003</v>
          </cell>
          <cell r="F17">
            <v>19.512162</v>
          </cell>
          <cell r="G17">
            <v>0.9185999999999999</v>
          </cell>
          <cell r="H17">
            <v>0.4</v>
          </cell>
          <cell r="I17">
            <v>7.8</v>
          </cell>
        </row>
        <row r="18">
          <cell r="A18">
            <v>20003</v>
          </cell>
          <cell r="B18" t="str">
            <v>AJUDANTE</v>
          </cell>
          <cell r="C18" t="str">
            <v>H</v>
          </cell>
          <cell r="E18">
            <v>1.1197935103244838</v>
          </cell>
          <cell r="F18">
            <v>6.6210886</v>
          </cell>
          <cell r="G18">
            <v>0.9185999999999999</v>
          </cell>
          <cell r="H18">
            <v>2</v>
          </cell>
          <cell r="I18">
            <v>13.24</v>
          </cell>
        </row>
        <row r="19">
          <cell r="H19" t="str">
            <v>( B ) Total</v>
          </cell>
          <cell r="I19">
            <v>21.04</v>
          </cell>
        </row>
        <row r="20">
          <cell r="E20">
            <v>0</v>
          </cell>
          <cell r="I20">
            <v>0</v>
          </cell>
        </row>
        <row r="21">
          <cell r="E21" t="str">
            <v>EPI</v>
          </cell>
          <cell r="H21">
            <v>0.0112</v>
          </cell>
          <cell r="I21">
            <v>0.22999999999999998</v>
          </cell>
        </row>
        <row r="22">
          <cell r="E22" t="str">
            <v>ALIMENTAÇÃO</v>
          </cell>
          <cell r="H22">
            <v>0.096</v>
          </cell>
          <cell r="I22">
            <v>2.0100000000000002</v>
          </cell>
        </row>
        <row r="23">
          <cell r="E23" t="str">
            <v>TRANSP. DE PESSOAL</v>
          </cell>
          <cell r="H23">
            <v>0.0479</v>
          </cell>
          <cell r="I23">
            <v>1</v>
          </cell>
        </row>
        <row r="24">
          <cell r="B24" t="str">
            <v>Custo horário de execução - (A)+(B)+( C)</v>
          </cell>
          <cell r="I24">
            <v>207.92999999999998</v>
          </cell>
        </row>
        <row r="25">
          <cell r="B25" t="str">
            <v>(D) Produção da Equipe</v>
          </cell>
          <cell r="I25">
            <v>1144</v>
          </cell>
        </row>
        <row r="26">
          <cell r="B26" t="str">
            <v>(E) Custo unitário de execução - [(A)+(B)+( C)]÷(D)</v>
          </cell>
          <cell r="I26">
            <v>0.18</v>
          </cell>
        </row>
        <row r="28">
          <cell r="A28" t="str">
            <v>Codigo</v>
          </cell>
          <cell r="B28" t="str">
            <v>Materiais - ( F )</v>
          </cell>
          <cell r="C28" t="str">
            <v>Unid</v>
          </cell>
          <cell r="D28" t="str">
            <v>Consumo</v>
          </cell>
          <cell r="H28" t="str">
            <v>Custo Unit</v>
          </cell>
          <cell r="I28" t="str">
            <v>Custo Total</v>
          </cell>
        </row>
        <row r="29">
          <cell r="B29" t="str">
            <v/>
          </cell>
          <cell r="C29" t="str">
            <v/>
          </cell>
          <cell r="H29" t="str">
            <v/>
          </cell>
          <cell r="I29" t="str">
            <v/>
          </cell>
        </row>
        <row r="30">
          <cell r="H30" t="str">
            <v>( F ) Total</v>
          </cell>
          <cell r="I30">
            <v>0</v>
          </cell>
        </row>
        <row r="32">
          <cell r="A32" t="str">
            <v>Codigo</v>
          </cell>
          <cell r="B32" t="str">
            <v>Serviços - ( G )</v>
          </cell>
          <cell r="C32" t="str">
            <v>Unid</v>
          </cell>
          <cell r="D32" t="str">
            <v>Consumo</v>
          </cell>
          <cell r="H32" t="str">
            <v>Custo Unit</v>
          </cell>
          <cell r="I32" t="str">
            <v>Custo Total</v>
          </cell>
        </row>
        <row r="33">
          <cell r="B33" t="str">
            <v/>
          </cell>
          <cell r="C33" t="str">
            <v/>
          </cell>
          <cell r="H33" t="str">
            <v/>
          </cell>
          <cell r="I33" t="str">
            <v/>
          </cell>
        </row>
        <row r="34">
          <cell r="H34" t="str">
            <v>( G ) Total</v>
          </cell>
          <cell r="I34">
            <v>0</v>
          </cell>
        </row>
        <row r="36">
          <cell r="A36" t="str">
            <v>Codigo</v>
          </cell>
          <cell r="B36" t="str">
            <v>Serviços - ( H )</v>
          </cell>
          <cell r="C36" t="str">
            <v>Unid</v>
          </cell>
          <cell r="D36" t="str">
            <v>Consumo</v>
          </cell>
          <cell r="H36" t="str">
            <v>Custo Unit</v>
          </cell>
          <cell r="I36" t="str">
            <v>Custo Total</v>
          </cell>
        </row>
        <row r="37">
          <cell r="B37" t="str">
            <v/>
          </cell>
          <cell r="C37" t="str">
            <v/>
          </cell>
          <cell r="H37" t="str">
            <v/>
          </cell>
          <cell r="I37" t="str">
            <v/>
          </cell>
        </row>
        <row r="38">
          <cell r="H38" t="str">
            <v>( H ) Total</v>
          </cell>
          <cell r="I38">
            <v>0</v>
          </cell>
        </row>
        <row r="40">
          <cell r="B40" t="str">
            <v>Custo unitário direto total - (E)+(F)+(G)+(H)</v>
          </cell>
          <cell r="I40">
            <v>0.18</v>
          </cell>
        </row>
        <row r="41">
          <cell r="B41" t="str">
            <v>BDI %</v>
          </cell>
          <cell r="H41">
            <v>0.25</v>
          </cell>
          <cell r="I41">
            <v>0.04</v>
          </cell>
        </row>
        <row r="42">
          <cell r="B42" t="str">
            <v>PREÇO DE VENDA - COMPOSIÇÃO 40001</v>
          </cell>
          <cell r="I42">
            <v>0.22</v>
          </cell>
        </row>
        <row r="45">
          <cell r="A45" t="str">
            <v>Código:</v>
          </cell>
          <cell r="B45" t="str">
            <v>Serviço</v>
          </cell>
          <cell r="E45" t="str">
            <v>Unidade</v>
          </cell>
          <cell r="G45" t="str">
            <v>C. U. T</v>
          </cell>
          <cell r="H45" t="str">
            <v>BDI</v>
          </cell>
          <cell r="I45" t="str">
            <v>R$</v>
          </cell>
        </row>
        <row r="46">
          <cell r="A46">
            <v>40005</v>
          </cell>
          <cell r="B46" t="str">
            <v>CARGA DE ENTULHOS</v>
          </cell>
          <cell r="E46" t="str">
            <v>m3</v>
          </cell>
          <cell r="G46">
            <v>1.03</v>
          </cell>
          <cell r="H46">
            <v>0.25</v>
          </cell>
          <cell r="I46">
            <v>1.28</v>
          </cell>
        </row>
        <row r="48">
          <cell r="B48" t="str">
            <v>Produção da Equipe:</v>
          </cell>
          <cell r="D48">
            <v>191</v>
          </cell>
          <cell r="E48" t="str">
            <v>m3</v>
          </cell>
        </row>
        <row r="49">
          <cell r="A49" t="str">
            <v>Codigo</v>
          </cell>
          <cell r="B49" t="str">
            <v>Equipamentos - ( A )</v>
          </cell>
          <cell r="C49" t="str">
            <v>Unid</v>
          </cell>
          <cell r="D49" t="str">
            <v>Qtde</v>
          </cell>
          <cell r="E49" t="str">
            <v>Utilização</v>
          </cell>
          <cell r="G49" t="str">
            <v>Custo Operacional</v>
          </cell>
          <cell r="I49" t="str">
            <v>Custo horario</v>
          </cell>
        </row>
        <row r="50">
          <cell r="D50" t="str">
            <v>Consumo</v>
          </cell>
          <cell r="E50" t="str">
            <v>Operativa</v>
          </cell>
          <cell r="F50" t="str">
            <v>Improdutiva</v>
          </cell>
          <cell r="G50" t="str">
            <v>Operativo</v>
          </cell>
          <cell r="H50" t="str">
            <v>Improdutivo</v>
          </cell>
        </row>
        <row r="51">
          <cell r="A51">
            <v>30007</v>
          </cell>
          <cell r="B51" t="str">
            <v>CARREGADEIRA DE PNEUS CAT - 950 H  OU EQUIVALENTE</v>
          </cell>
          <cell r="C51" t="str">
            <v>UN</v>
          </cell>
          <cell r="D51">
            <v>1</v>
          </cell>
          <cell r="E51">
            <v>1</v>
          </cell>
          <cell r="F51">
            <v>0</v>
          </cell>
          <cell r="G51">
            <v>185.85</v>
          </cell>
          <cell r="H51">
            <v>76.54</v>
          </cell>
          <cell r="I51">
            <v>185.85</v>
          </cell>
        </row>
        <row r="52">
          <cell r="B52" t="str">
            <v/>
          </cell>
          <cell r="C52" t="str">
            <v/>
          </cell>
          <cell r="G52" t="str">
            <v/>
          </cell>
          <cell r="H52" t="str">
            <v/>
          </cell>
        </row>
        <row r="53">
          <cell r="H53" t="str">
            <v>( A ) Total</v>
          </cell>
          <cell r="I53">
            <v>185.85</v>
          </cell>
        </row>
        <row r="55">
          <cell r="A55" t="str">
            <v>Codigo</v>
          </cell>
          <cell r="B55" t="str">
            <v>Mão de obra - ( B )</v>
          </cell>
          <cell r="C55" t="str">
            <v>Unid</v>
          </cell>
          <cell r="E55" t="str">
            <v>Eq salarial</v>
          </cell>
          <cell r="F55" t="str">
            <v>Sal/ hora</v>
          </cell>
          <cell r="G55" t="str">
            <v>Encargos</v>
          </cell>
          <cell r="H55" t="str">
            <v>Consumo</v>
          </cell>
          <cell r="I55" t="str">
            <v>Custo Total</v>
          </cell>
        </row>
        <row r="56">
          <cell r="A56">
            <v>20002</v>
          </cell>
          <cell r="B56" t="str">
            <v>ENCARREGADO DE SERVIÇO</v>
          </cell>
          <cell r="C56" t="str">
            <v>H</v>
          </cell>
          <cell r="E56">
            <v>3.3000000000000003</v>
          </cell>
          <cell r="F56">
            <v>19.512162</v>
          </cell>
          <cell r="G56">
            <v>0.9185999999999999</v>
          </cell>
          <cell r="H56">
            <v>0.2</v>
          </cell>
          <cell r="I56">
            <v>3.9</v>
          </cell>
        </row>
        <row r="57">
          <cell r="A57">
            <v>20003</v>
          </cell>
          <cell r="B57" t="str">
            <v>AJUDANTE</v>
          </cell>
          <cell r="C57" t="str">
            <v>H</v>
          </cell>
          <cell r="E57">
            <v>1.1197935103244838</v>
          </cell>
          <cell r="F57">
            <v>6.6210886</v>
          </cell>
          <cell r="G57">
            <v>0.9185999999999999</v>
          </cell>
          <cell r="H57">
            <v>1</v>
          </cell>
          <cell r="I57">
            <v>6.62</v>
          </cell>
        </row>
        <row r="58">
          <cell r="H58" t="str">
            <v>( B ) Total</v>
          </cell>
          <cell r="I58">
            <v>10.52</v>
          </cell>
        </row>
        <row r="59">
          <cell r="E59">
            <v>0</v>
          </cell>
          <cell r="I59">
            <v>0</v>
          </cell>
        </row>
        <row r="60">
          <cell r="E60" t="str">
            <v>EPI</v>
          </cell>
          <cell r="H60">
            <v>0.0112</v>
          </cell>
          <cell r="I60">
            <v>0.11</v>
          </cell>
        </row>
        <row r="61">
          <cell r="E61" t="str">
            <v>ALIMENTAÇÃO</v>
          </cell>
          <cell r="H61">
            <v>0.096</v>
          </cell>
          <cell r="I61">
            <v>1</v>
          </cell>
        </row>
        <row r="62">
          <cell r="E62" t="str">
            <v>TRANSP. DE PESSOAL</v>
          </cell>
          <cell r="H62">
            <v>0.0479</v>
          </cell>
          <cell r="I62">
            <v>0.49</v>
          </cell>
        </row>
        <row r="63">
          <cell r="B63" t="str">
            <v>Custo horário de execução - (A)+(B)+( C)</v>
          </cell>
          <cell r="I63">
            <v>197.97000000000003</v>
          </cell>
        </row>
        <row r="64">
          <cell r="B64" t="str">
            <v>(D) Produção da Equipe</v>
          </cell>
          <cell r="I64">
            <v>191</v>
          </cell>
        </row>
        <row r="65">
          <cell r="B65" t="str">
            <v>(E) Custo unitário de execução - [(A)+(B)+( C)]÷(D)</v>
          </cell>
          <cell r="I65">
            <v>1.03</v>
          </cell>
        </row>
        <row r="67">
          <cell r="A67" t="str">
            <v>Codigo</v>
          </cell>
          <cell r="B67" t="str">
            <v>Materiais - ( F )</v>
          </cell>
          <cell r="C67" t="str">
            <v>Unid</v>
          </cell>
          <cell r="D67" t="str">
            <v>Consumo</v>
          </cell>
          <cell r="H67" t="str">
            <v>Custo Unit</v>
          </cell>
          <cell r="I67" t="str">
            <v>Custo Total</v>
          </cell>
        </row>
        <row r="68">
          <cell r="B68" t="str">
            <v/>
          </cell>
          <cell r="C68" t="str">
            <v/>
          </cell>
          <cell r="H68" t="str">
            <v/>
          </cell>
          <cell r="I68" t="str">
            <v/>
          </cell>
        </row>
        <row r="69">
          <cell r="H69" t="str">
            <v>( F ) Total</v>
          </cell>
          <cell r="I69">
            <v>0</v>
          </cell>
        </row>
        <row r="71">
          <cell r="A71" t="str">
            <v>Codigo</v>
          </cell>
          <cell r="B71" t="str">
            <v>Serviços - ( G )</v>
          </cell>
          <cell r="C71" t="str">
            <v>Unid</v>
          </cell>
          <cell r="D71" t="str">
            <v>Consumo</v>
          </cell>
          <cell r="H71" t="str">
            <v>Custo Unit</v>
          </cell>
          <cell r="I71" t="str">
            <v>Custo Total</v>
          </cell>
        </row>
        <row r="72">
          <cell r="B72" t="str">
            <v/>
          </cell>
          <cell r="C72" t="str">
            <v/>
          </cell>
          <cell r="H72" t="str">
            <v/>
          </cell>
          <cell r="I72" t="str">
            <v/>
          </cell>
        </row>
        <row r="73">
          <cell r="H73" t="str">
            <v>( G ) Total</v>
          </cell>
          <cell r="I73">
            <v>0</v>
          </cell>
        </row>
        <row r="75">
          <cell r="A75" t="str">
            <v>Codigo</v>
          </cell>
          <cell r="B75" t="str">
            <v>Serviços - ( H )</v>
          </cell>
          <cell r="C75" t="str">
            <v>Unid</v>
          </cell>
          <cell r="D75" t="str">
            <v>Consumo</v>
          </cell>
          <cell r="H75" t="str">
            <v>Custo Unit</v>
          </cell>
          <cell r="I75" t="str">
            <v>Custo Total</v>
          </cell>
        </row>
        <row r="76">
          <cell r="B76" t="str">
            <v/>
          </cell>
          <cell r="C76" t="str">
            <v/>
          </cell>
          <cell r="H76" t="str">
            <v/>
          </cell>
          <cell r="I76" t="str">
            <v/>
          </cell>
        </row>
        <row r="77">
          <cell r="H77" t="str">
            <v>( H ) Total</v>
          </cell>
          <cell r="I77">
            <v>0</v>
          </cell>
        </row>
        <row r="79">
          <cell r="B79" t="str">
            <v>Custo unitário direto total - (E)+(F)+(G)+(H)</v>
          </cell>
          <cell r="I79">
            <v>1.03</v>
          </cell>
        </row>
        <row r="80">
          <cell r="B80" t="str">
            <v>BDI %</v>
          </cell>
          <cell r="H80">
            <v>0.25</v>
          </cell>
          <cell r="I80">
            <v>0.25</v>
          </cell>
        </row>
        <row r="81">
          <cell r="B81" t="str">
            <v>PREÇO DE VENDA - COMPOSIÇÃO 40005</v>
          </cell>
          <cell r="I81">
            <v>1.28</v>
          </cell>
        </row>
        <row r="83">
          <cell r="A83" t="str">
            <v>Código:</v>
          </cell>
          <cell r="B83" t="str">
            <v>Serviço</v>
          </cell>
          <cell r="E83" t="str">
            <v>Unidade</v>
          </cell>
          <cell r="G83" t="str">
            <v>C. U. T</v>
          </cell>
          <cell r="H83" t="str">
            <v>BDI</v>
          </cell>
          <cell r="I83" t="str">
            <v>R$</v>
          </cell>
        </row>
        <row r="84">
          <cell r="A84">
            <v>40006</v>
          </cell>
          <cell r="B84" t="str">
            <v>TRANSPORTE DE ENTULHOS</v>
          </cell>
          <cell r="E84" t="str">
            <v>m3</v>
          </cell>
          <cell r="G84">
            <v>0.96</v>
          </cell>
          <cell r="H84">
            <v>0.24</v>
          </cell>
          <cell r="I84">
            <v>1.2</v>
          </cell>
        </row>
        <row r="86">
          <cell r="B86" t="str">
            <v>Produção da Equipe:</v>
          </cell>
          <cell r="D86">
            <v>135</v>
          </cell>
          <cell r="E86" t="str">
            <v>m3</v>
          </cell>
        </row>
        <row r="87">
          <cell r="A87" t="str">
            <v>Codigo</v>
          </cell>
          <cell r="B87" t="str">
            <v>Equipamentos - ( A )</v>
          </cell>
          <cell r="C87" t="str">
            <v>Unid</v>
          </cell>
          <cell r="D87" t="str">
            <v>Qtde</v>
          </cell>
          <cell r="E87" t="str">
            <v>Utilização</v>
          </cell>
          <cell r="G87" t="str">
            <v>Custo Operacional</v>
          </cell>
          <cell r="I87" t="str">
            <v>Custo horario</v>
          </cell>
        </row>
        <row r="88">
          <cell r="D88" t="str">
            <v>Consumo</v>
          </cell>
          <cell r="E88" t="str">
            <v>Operativa</v>
          </cell>
          <cell r="F88" t="str">
            <v>Improdutiva</v>
          </cell>
          <cell r="G88" t="str">
            <v>Operativo</v>
          </cell>
          <cell r="H88" t="str">
            <v>Improdutivo</v>
          </cell>
        </row>
        <row r="89">
          <cell r="A89">
            <v>30037</v>
          </cell>
          <cell r="B89" t="str">
            <v>CAMINHÃO BASCULANTE 10 M3 - 15 T</v>
          </cell>
          <cell r="C89" t="str">
            <v>UN</v>
          </cell>
          <cell r="D89">
            <v>1</v>
          </cell>
          <cell r="E89">
            <v>1</v>
          </cell>
          <cell r="F89">
            <v>0</v>
          </cell>
          <cell r="G89">
            <v>130.87</v>
          </cell>
          <cell r="H89">
            <v>42.43</v>
          </cell>
          <cell r="I89">
            <v>130.87</v>
          </cell>
        </row>
        <row r="90">
          <cell r="B90" t="str">
            <v/>
          </cell>
          <cell r="C90" t="str">
            <v/>
          </cell>
          <cell r="G90" t="str">
            <v/>
          </cell>
          <cell r="H90" t="str">
            <v/>
          </cell>
        </row>
        <row r="91">
          <cell r="H91" t="str">
            <v>( A ) Total</v>
          </cell>
          <cell r="I91">
            <v>130.87</v>
          </cell>
        </row>
        <row r="93">
          <cell r="A93" t="str">
            <v>Codigo</v>
          </cell>
          <cell r="B93" t="str">
            <v>Mão de obra - ( B )</v>
          </cell>
          <cell r="C93" t="str">
            <v>Unid</v>
          </cell>
          <cell r="E93" t="str">
            <v>Eq salarial</v>
          </cell>
          <cell r="F93" t="str">
            <v>Sal/ hora</v>
          </cell>
          <cell r="G93" t="str">
            <v>Encargos</v>
          </cell>
          <cell r="H93" t="str">
            <v>Consumo</v>
          </cell>
          <cell r="I93" t="str">
            <v>Custo Total</v>
          </cell>
        </row>
        <row r="94">
          <cell r="B94" t="str">
            <v/>
          </cell>
          <cell r="C94" t="str">
            <v/>
          </cell>
          <cell r="E94" t="str">
            <v/>
          </cell>
          <cell r="F94" t="str">
            <v/>
          </cell>
          <cell r="G94" t="str">
            <v/>
          </cell>
          <cell r="I94">
            <v>0</v>
          </cell>
        </row>
        <row r="95">
          <cell r="B95" t="str">
            <v/>
          </cell>
          <cell r="C95" t="str">
            <v/>
          </cell>
          <cell r="E95" t="str">
            <v/>
          </cell>
          <cell r="F95" t="str">
            <v/>
          </cell>
          <cell r="G95" t="str">
            <v/>
          </cell>
          <cell r="I95">
            <v>0</v>
          </cell>
        </row>
        <row r="96">
          <cell r="H96" t="str">
            <v>( B ) Total</v>
          </cell>
          <cell r="I96">
            <v>0</v>
          </cell>
        </row>
        <row r="97">
          <cell r="E97">
            <v>0</v>
          </cell>
          <cell r="I97">
            <v>0</v>
          </cell>
        </row>
        <row r="98">
          <cell r="E98" t="str">
            <v>EPI</v>
          </cell>
          <cell r="H98">
            <v>0.0112</v>
          </cell>
          <cell r="I98">
            <v>0</v>
          </cell>
        </row>
        <row r="99">
          <cell r="E99" t="str">
            <v>ALIMENTAÇÃO</v>
          </cell>
          <cell r="H99">
            <v>0.096</v>
          </cell>
          <cell r="I99">
            <v>0</v>
          </cell>
        </row>
        <row r="100">
          <cell r="E100" t="str">
            <v>TRANSP. DE PESSOAL</v>
          </cell>
          <cell r="H100">
            <v>0.0479</v>
          </cell>
          <cell r="I100">
            <v>0</v>
          </cell>
        </row>
        <row r="101">
          <cell r="B101" t="str">
            <v>Custo horário de execução - (A)+(B)+( C)</v>
          </cell>
          <cell r="I101">
            <v>130.87</v>
          </cell>
        </row>
        <row r="102">
          <cell r="B102" t="str">
            <v>(D) Produção da Equipe</v>
          </cell>
          <cell r="I102">
            <v>135</v>
          </cell>
        </row>
        <row r="103">
          <cell r="B103" t="str">
            <v>(E) Custo unitário de execução - [(A)+(B)+( C)]÷(D)</v>
          </cell>
          <cell r="I103">
            <v>0.96</v>
          </cell>
        </row>
        <row r="105">
          <cell r="A105" t="str">
            <v>Codigo</v>
          </cell>
          <cell r="B105" t="str">
            <v>Materiais - ( F )</v>
          </cell>
          <cell r="C105" t="str">
            <v>Unid</v>
          </cell>
          <cell r="D105" t="str">
            <v>Consumo</v>
          </cell>
          <cell r="H105" t="str">
            <v>Custo Unit</v>
          </cell>
          <cell r="I105" t="str">
            <v>Custo Total</v>
          </cell>
        </row>
        <row r="106">
          <cell r="B106" t="str">
            <v/>
          </cell>
          <cell r="C106" t="str">
            <v/>
          </cell>
          <cell r="H106" t="str">
            <v/>
          </cell>
          <cell r="I106" t="str">
            <v/>
          </cell>
        </row>
        <row r="107">
          <cell r="H107" t="str">
            <v>( F ) Total</v>
          </cell>
          <cell r="I107">
            <v>0</v>
          </cell>
        </row>
        <row r="109">
          <cell r="A109" t="str">
            <v>Codigo</v>
          </cell>
          <cell r="B109" t="str">
            <v>Serviços - ( G )</v>
          </cell>
          <cell r="C109" t="str">
            <v>Unid</v>
          </cell>
          <cell r="D109" t="str">
            <v>Consumo</v>
          </cell>
          <cell r="H109" t="str">
            <v>Custo Unit</v>
          </cell>
          <cell r="I109" t="str">
            <v>Custo Total</v>
          </cell>
        </row>
        <row r="110">
          <cell r="B110" t="str">
            <v/>
          </cell>
          <cell r="C110" t="str">
            <v/>
          </cell>
          <cell r="H110" t="str">
            <v/>
          </cell>
          <cell r="I110" t="str">
            <v/>
          </cell>
        </row>
        <row r="111">
          <cell r="H111" t="str">
            <v>( G ) Total</v>
          </cell>
          <cell r="I111">
            <v>0</v>
          </cell>
        </row>
        <row r="113">
          <cell r="A113" t="str">
            <v>Codigo</v>
          </cell>
          <cell r="B113" t="str">
            <v>Serviços - ( H )</v>
          </cell>
          <cell r="C113" t="str">
            <v>Unid</v>
          </cell>
          <cell r="D113" t="str">
            <v>Consumo</v>
          </cell>
          <cell r="H113" t="str">
            <v>Custo Unit</v>
          </cell>
          <cell r="I113" t="str">
            <v>Custo Total</v>
          </cell>
        </row>
        <row r="114">
          <cell r="B114" t="str">
            <v/>
          </cell>
          <cell r="C114" t="str">
            <v/>
          </cell>
          <cell r="H114" t="str">
            <v/>
          </cell>
          <cell r="I114" t="str">
            <v/>
          </cell>
        </row>
        <row r="115">
          <cell r="H115" t="str">
            <v>( H ) Total</v>
          </cell>
          <cell r="I115">
            <v>0</v>
          </cell>
        </row>
        <row r="117">
          <cell r="B117" t="str">
            <v>Custo unitário direto total - (E)+(F)+(G)+(H)</v>
          </cell>
          <cell r="I117">
            <v>0.96</v>
          </cell>
        </row>
        <row r="118">
          <cell r="B118" t="str">
            <v>BDI %</v>
          </cell>
          <cell r="H118">
            <v>0.25</v>
          </cell>
          <cell r="I118">
            <v>0.24</v>
          </cell>
        </row>
        <row r="119">
          <cell r="B119" t="str">
            <v>PREÇO DE VENDA - COMPOSIÇÃO 40006</v>
          </cell>
          <cell r="I119">
            <v>1.2</v>
          </cell>
        </row>
        <row r="121">
          <cell r="A121" t="str">
            <v>Código:</v>
          </cell>
          <cell r="B121" t="str">
            <v>Serviço</v>
          </cell>
          <cell r="E121" t="str">
            <v>Unidade</v>
          </cell>
          <cell r="G121" t="str">
            <v>C. U. T</v>
          </cell>
          <cell r="H121" t="str">
            <v>BDI</v>
          </cell>
          <cell r="I121" t="str">
            <v>R$</v>
          </cell>
        </row>
        <row r="122">
          <cell r="A122">
            <v>40026</v>
          </cell>
          <cell r="B122" t="str">
            <v>ESCAV., CARGA E TRANSPORTE DE MAT. 1ª CATEG. - C/ ESCAVADEIRA - (DT: 3001 A 5000M)</v>
          </cell>
          <cell r="E122" t="str">
            <v>m3</v>
          </cell>
          <cell r="G122">
            <v>10.06</v>
          </cell>
          <cell r="H122">
            <v>2.51</v>
          </cell>
          <cell r="I122">
            <v>12.57</v>
          </cell>
        </row>
        <row r="124">
          <cell r="B124" t="str">
            <v>Produção da Equipe:</v>
          </cell>
          <cell r="D124">
            <v>191.73</v>
          </cell>
          <cell r="E124" t="str">
            <v>m3</v>
          </cell>
        </row>
        <row r="125">
          <cell r="A125" t="str">
            <v>Codigo</v>
          </cell>
          <cell r="B125" t="str">
            <v>Equipamentos - ( A )</v>
          </cell>
          <cell r="C125" t="str">
            <v>Unid</v>
          </cell>
          <cell r="D125" t="str">
            <v>Qtde</v>
          </cell>
          <cell r="E125" t="str">
            <v>Utilização</v>
          </cell>
          <cell r="G125" t="str">
            <v>Custo Operacional</v>
          </cell>
          <cell r="I125" t="str">
            <v>Custo horario</v>
          </cell>
        </row>
        <row r="126">
          <cell r="D126" t="str">
            <v>Consumo</v>
          </cell>
          <cell r="E126" t="str">
            <v>Operativa</v>
          </cell>
          <cell r="F126" t="str">
            <v>Improdutiva</v>
          </cell>
          <cell r="G126" t="str">
            <v>Operativo</v>
          </cell>
          <cell r="H126" t="str">
            <v>Improdutivo</v>
          </cell>
        </row>
        <row r="127">
          <cell r="A127">
            <v>30037</v>
          </cell>
          <cell r="B127" t="str">
            <v>CAMINHÃO BASCULANTE 10 M3 - 15 T</v>
          </cell>
          <cell r="C127" t="str">
            <v>UN</v>
          </cell>
          <cell r="D127">
            <v>12</v>
          </cell>
          <cell r="E127">
            <v>0.94</v>
          </cell>
          <cell r="F127">
            <v>0.06000000000000005</v>
          </cell>
          <cell r="G127">
            <v>130.87</v>
          </cell>
          <cell r="H127">
            <v>42.43</v>
          </cell>
          <cell r="I127">
            <v>1506.6032</v>
          </cell>
        </row>
        <row r="128">
          <cell r="A128">
            <v>30046</v>
          </cell>
          <cell r="B128" t="str">
            <v>MOTONIVELADORA - CAT 120K OU EQUIVALENTE</v>
          </cell>
          <cell r="C128" t="str">
            <v>UN</v>
          </cell>
          <cell r="D128">
            <v>1</v>
          </cell>
          <cell r="E128">
            <v>0.79</v>
          </cell>
          <cell r="F128">
            <v>0.20999999999999996</v>
          </cell>
          <cell r="G128">
            <v>156.35</v>
          </cell>
          <cell r="H128">
            <v>60.550000000000004</v>
          </cell>
          <cell r="I128">
            <v>136.222</v>
          </cell>
        </row>
        <row r="129">
          <cell r="A129">
            <v>30057</v>
          </cell>
          <cell r="B129" t="str">
            <v>ESCAVADEIRA HIDRÁULICA - CAT 336D L (268HP) OU EQUIVALENTE</v>
          </cell>
          <cell r="C129" t="str">
            <v>UN</v>
          </cell>
          <cell r="D129">
            <v>1</v>
          </cell>
          <cell r="E129">
            <v>1</v>
          </cell>
          <cell r="F129">
            <v>0</v>
          </cell>
          <cell r="G129">
            <v>241.84</v>
          </cell>
          <cell r="H129">
            <v>98.14</v>
          </cell>
          <cell r="I129">
            <v>241.84</v>
          </cell>
        </row>
        <row r="130">
          <cell r="H130" t="str">
            <v>( A ) Total</v>
          </cell>
          <cell r="I130">
            <v>1884.6652</v>
          </cell>
        </row>
        <row r="132">
          <cell r="A132" t="str">
            <v>Codigo</v>
          </cell>
          <cell r="B132" t="str">
            <v>Mão de obra - ( B )</v>
          </cell>
          <cell r="C132" t="str">
            <v>Unid</v>
          </cell>
          <cell r="E132" t="str">
            <v>Eq salarial</v>
          </cell>
          <cell r="F132" t="str">
            <v>Sal/ hora</v>
          </cell>
          <cell r="G132" t="str">
            <v>Encargos</v>
          </cell>
          <cell r="H132" t="str">
            <v>Consumo</v>
          </cell>
          <cell r="I132" t="str">
            <v>Custo Total</v>
          </cell>
        </row>
        <row r="133">
          <cell r="A133">
            <v>20002</v>
          </cell>
          <cell r="B133" t="str">
            <v>ENCARREGADO DE SERVIÇO</v>
          </cell>
          <cell r="C133" t="str">
            <v>H</v>
          </cell>
          <cell r="E133">
            <v>3.3000000000000003</v>
          </cell>
          <cell r="F133">
            <v>19.512162</v>
          </cell>
          <cell r="G133">
            <v>0.9185999999999999</v>
          </cell>
          <cell r="H133">
            <v>1</v>
          </cell>
          <cell r="I133">
            <v>19.51</v>
          </cell>
        </row>
        <row r="134">
          <cell r="A134">
            <v>20003</v>
          </cell>
          <cell r="B134" t="str">
            <v>AJUDANTE</v>
          </cell>
          <cell r="C134" t="str">
            <v>H</v>
          </cell>
          <cell r="E134">
            <v>1.1197935103244838</v>
          </cell>
          <cell r="F134">
            <v>6.6210886</v>
          </cell>
          <cell r="G134">
            <v>0.9185999999999999</v>
          </cell>
          <cell r="H134">
            <v>3</v>
          </cell>
          <cell r="I134">
            <v>19.86</v>
          </cell>
        </row>
        <row r="135">
          <cell r="H135" t="str">
            <v>( B ) Total</v>
          </cell>
          <cell r="I135">
            <v>39.370000000000005</v>
          </cell>
        </row>
        <row r="136">
          <cell r="E136">
            <v>0</v>
          </cell>
          <cell r="I136">
            <v>0</v>
          </cell>
        </row>
        <row r="137">
          <cell r="E137" t="str">
            <v>EPI</v>
          </cell>
          <cell r="H137">
            <v>0.0112</v>
          </cell>
          <cell r="I137">
            <v>0.44</v>
          </cell>
        </row>
        <row r="138">
          <cell r="E138" t="str">
            <v>ALIMENTAÇÃO</v>
          </cell>
          <cell r="H138">
            <v>0.096</v>
          </cell>
          <cell r="I138">
            <v>3.78</v>
          </cell>
        </row>
        <row r="139">
          <cell r="E139" t="str">
            <v>TRANSP. DE PESSOAL</v>
          </cell>
          <cell r="H139">
            <v>0.0479</v>
          </cell>
          <cell r="I139">
            <v>1.89</v>
          </cell>
        </row>
        <row r="140">
          <cell r="B140" t="str">
            <v>Custo horário de execução - (A)+(B)+( C)</v>
          </cell>
          <cell r="I140">
            <v>1930.1452</v>
          </cell>
        </row>
        <row r="141">
          <cell r="B141" t="str">
            <v>(D) Produção da Equipe</v>
          </cell>
          <cell r="I141">
            <v>191.73</v>
          </cell>
        </row>
        <row r="142">
          <cell r="B142" t="str">
            <v>(E) Custo unitário de execução - [(A)+(B)+( C)]÷(D)</v>
          </cell>
          <cell r="I142">
            <v>10.06</v>
          </cell>
        </row>
        <row r="144">
          <cell r="A144" t="str">
            <v>Codigo</v>
          </cell>
          <cell r="B144" t="str">
            <v>Materiais - ( F )</v>
          </cell>
          <cell r="C144" t="str">
            <v>Unid</v>
          </cell>
          <cell r="D144" t="str">
            <v>Consumo</v>
          </cell>
          <cell r="H144" t="str">
            <v>Custo Unit</v>
          </cell>
          <cell r="I144" t="str">
            <v>Custo Total</v>
          </cell>
        </row>
        <row r="145">
          <cell r="B145" t="str">
            <v/>
          </cell>
          <cell r="C145" t="str">
            <v/>
          </cell>
          <cell r="H145" t="str">
            <v/>
          </cell>
          <cell r="I145" t="str">
            <v/>
          </cell>
        </row>
        <row r="146">
          <cell r="H146" t="str">
            <v>( F ) Total</v>
          </cell>
          <cell r="I146">
            <v>0</v>
          </cell>
        </row>
        <row r="148">
          <cell r="A148" t="str">
            <v>Codigo</v>
          </cell>
          <cell r="B148" t="str">
            <v>Serviços - ( G )</v>
          </cell>
          <cell r="C148" t="str">
            <v>Unid</v>
          </cell>
          <cell r="D148" t="str">
            <v>Consumo</v>
          </cell>
          <cell r="H148" t="str">
            <v>Custo Unit</v>
          </cell>
          <cell r="I148" t="str">
            <v>Custo Total</v>
          </cell>
        </row>
        <row r="149">
          <cell r="B149" t="str">
            <v/>
          </cell>
          <cell r="C149" t="str">
            <v/>
          </cell>
          <cell r="H149" t="str">
            <v/>
          </cell>
          <cell r="I149" t="str">
            <v/>
          </cell>
        </row>
        <row r="150">
          <cell r="H150" t="str">
            <v>( G ) Total</v>
          </cell>
          <cell r="I150">
            <v>0</v>
          </cell>
        </row>
        <row r="152">
          <cell r="A152" t="str">
            <v>Codigo</v>
          </cell>
          <cell r="B152" t="str">
            <v>Serviços - ( H )</v>
          </cell>
          <cell r="C152" t="str">
            <v>Unid</v>
          </cell>
          <cell r="D152" t="str">
            <v>Consumo</v>
          </cell>
          <cell r="H152" t="str">
            <v>Custo Unit</v>
          </cell>
          <cell r="I152" t="str">
            <v>Custo Total</v>
          </cell>
        </row>
        <row r="153">
          <cell r="B153" t="str">
            <v/>
          </cell>
          <cell r="C153" t="str">
            <v/>
          </cell>
          <cell r="H153" t="str">
            <v/>
          </cell>
          <cell r="I153" t="str">
            <v/>
          </cell>
        </row>
        <row r="154">
          <cell r="H154" t="str">
            <v>( H ) Total</v>
          </cell>
          <cell r="I154">
            <v>0</v>
          </cell>
        </row>
        <row r="156">
          <cell r="B156" t="str">
            <v>Custo unitário direto total - (E)+(F)+(G)+(H)</v>
          </cell>
          <cell r="I156">
            <v>10.06</v>
          </cell>
        </row>
        <row r="157">
          <cell r="B157" t="str">
            <v>BDI %</v>
          </cell>
          <cell r="H157">
            <v>0.25</v>
          </cell>
          <cell r="I157">
            <v>2.51</v>
          </cell>
        </row>
        <row r="158">
          <cell r="B158" t="str">
            <v>PREÇO DE VENDA - COMPOSIÇÃO 40026</v>
          </cell>
          <cell r="I158">
            <v>12.57</v>
          </cell>
        </row>
        <row r="160">
          <cell r="A160" t="str">
            <v>Código:</v>
          </cell>
          <cell r="B160" t="str">
            <v>Serviço</v>
          </cell>
          <cell r="E160" t="str">
            <v>Unidade</v>
          </cell>
          <cell r="G160" t="str">
            <v>C. U. T</v>
          </cell>
          <cell r="H160" t="str">
            <v>BDI</v>
          </cell>
          <cell r="I160" t="str">
            <v>R$</v>
          </cell>
        </row>
        <row r="161">
          <cell r="A161">
            <v>40100</v>
          </cell>
          <cell r="B161" t="str">
            <v>COMPACTAÇÃO A 95% DO PROCTOR NORMAL</v>
          </cell>
          <cell r="E161" t="str">
            <v>m3</v>
          </cell>
          <cell r="G161">
            <v>2.29</v>
          </cell>
          <cell r="H161">
            <v>0.57</v>
          </cell>
          <cell r="I161">
            <v>2.86</v>
          </cell>
        </row>
        <row r="163">
          <cell r="B163" t="str">
            <v>Produção da Equipe:</v>
          </cell>
          <cell r="D163">
            <v>228.84</v>
          </cell>
          <cell r="E163" t="str">
            <v>m3</v>
          </cell>
        </row>
        <row r="164">
          <cell r="A164" t="str">
            <v>Codigo</v>
          </cell>
          <cell r="B164" t="str">
            <v>Equipamentos - ( A )</v>
          </cell>
          <cell r="C164" t="str">
            <v>Unid</v>
          </cell>
          <cell r="D164" t="str">
            <v>Qtde</v>
          </cell>
          <cell r="E164" t="str">
            <v>Utilização</v>
          </cell>
          <cell r="G164" t="str">
            <v>Custo Operacional</v>
          </cell>
          <cell r="I164" t="str">
            <v>Custo horario</v>
          </cell>
        </row>
        <row r="165">
          <cell r="D165" t="str">
            <v>Consumo</v>
          </cell>
          <cell r="E165" t="str">
            <v>Operativa</v>
          </cell>
          <cell r="F165" t="str">
            <v>Improdutiva</v>
          </cell>
          <cell r="G165" t="str">
            <v>Operativo</v>
          </cell>
          <cell r="H165" t="str">
            <v>Improdutivo</v>
          </cell>
        </row>
        <row r="166">
          <cell r="A166">
            <v>30005</v>
          </cell>
          <cell r="B166" t="str">
            <v>TRATOR DE PNEUS AGRÍCOLA - MF292/4 OU EQUIVALENTE</v>
          </cell>
          <cell r="C166" t="str">
            <v>UN</v>
          </cell>
          <cell r="D166">
            <v>1</v>
          </cell>
          <cell r="E166">
            <v>0.71</v>
          </cell>
          <cell r="F166">
            <v>0.29000000000000004</v>
          </cell>
          <cell r="G166">
            <v>72.01</v>
          </cell>
          <cell r="H166">
            <v>26.32</v>
          </cell>
          <cell r="I166">
            <v>58.749900000000004</v>
          </cell>
        </row>
        <row r="167">
          <cell r="A167">
            <v>30009</v>
          </cell>
          <cell r="B167" t="str">
            <v>ROLO PÉ DE CARNEIRO AUTOPROP. CA-25 OU EQUIVALENTE</v>
          </cell>
          <cell r="C167" t="str">
            <v>UN</v>
          </cell>
          <cell r="D167">
            <v>1</v>
          </cell>
          <cell r="E167">
            <v>1</v>
          </cell>
          <cell r="F167">
            <v>0</v>
          </cell>
          <cell r="G167">
            <v>120.45</v>
          </cell>
          <cell r="H167">
            <v>49.82</v>
          </cell>
          <cell r="I167">
            <v>120.45</v>
          </cell>
        </row>
        <row r="168">
          <cell r="A168">
            <v>30013</v>
          </cell>
          <cell r="B168" t="str">
            <v>GRADE DE DISCO - 24X24</v>
          </cell>
          <cell r="C168" t="str">
            <v>UN</v>
          </cell>
          <cell r="D168">
            <v>1</v>
          </cell>
          <cell r="E168">
            <v>0.71</v>
          </cell>
          <cell r="F168">
            <v>0.29000000000000004</v>
          </cell>
          <cell r="G168">
            <v>2.57</v>
          </cell>
          <cell r="H168">
            <v>1.58</v>
          </cell>
          <cell r="I168">
            <v>2.2729</v>
          </cell>
        </row>
        <row r="169">
          <cell r="A169">
            <v>30040</v>
          </cell>
          <cell r="B169" t="str">
            <v>CAMINHÃO TANQUE 10.000L</v>
          </cell>
          <cell r="C169" t="str">
            <v>UN</v>
          </cell>
          <cell r="D169">
            <v>2</v>
          </cell>
          <cell r="E169">
            <v>0.7</v>
          </cell>
          <cell r="F169">
            <v>0.30000000000000004</v>
          </cell>
          <cell r="G169">
            <v>129.45</v>
          </cell>
          <cell r="H169">
            <v>41.76</v>
          </cell>
          <cell r="I169">
            <v>206.25599999999997</v>
          </cell>
        </row>
        <row r="170">
          <cell r="A170">
            <v>30046</v>
          </cell>
          <cell r="B170" t="str">
            <v>MOTONIVELADORA - CAT 120K OU EQUIVALENTE</v>
          </cell>
          <cell r="C170" t="str">
            <v>UN</v>
          </cell>
          <cell r="D170">
            <v>1</v>
          </cell>
          <cell r="E170">
            <v>0.41</v>
          </cell>
          <cell r="F170">
            <v>0.5900000000000001</v>
          </cell>
          <cell r="G170">
            <v>156.35</v>
          </cell>
          <cell r="H170">
            <v>60.550000000000004</v>
          </cell>
          <cell r="I170">
            <v>99.818</v>
          </cell>
        </row>
        <row r="171">
          <cell r="H171" t="str">
            <v>( A ) Total</v>
          </cell>
          <cell r="I171">
            <v>487.54679999999996</v>
          </cell>
        </row>
        <row r="173">
          <cell r="A173" t="str">
            <v>Codigo</v>
          </cell>
          <cell r="B173" t="str">
            <v>Mão de obra - ( B )</v>
          </cell>
          <cell r="C173" t="str">
            <v>Unid</v>
          </cell>
          <cell r="E173" t="str">
            <v>Eq salarial</v>
          </cell>
          <cell r="F173" t="str">
            <v>Sal/ hora</v>
          </cell>
          <cell r="G173" t="str">
            <v>Encargos</v>
          </cell>
          <cell r="H173" t="str">
            <v>Consumo</v>
          </cell>
          <cell r="I173" t="str">
            <v>Custo Total</v>
          </cell>
        </row>
        <row r="174">
          <cell r="A174">
            <v>20002</v>
          </cell>
          <cell r="B174" t="str">
            <v>ENCARREGADO DE SERVIÇO</v>
          </cell>
          <cell r="C174" t="str">
            <v>H</v>
          </cell>
          <cell r="E174">
            <v>3.3000000000000003</v>
          </cell>
          <cell r="F174">
            <v>19.512162</v>
          </cell>
          <cell r="G174">
            <v>0.9185999999999999</v>
          </cell>
          <cell r="H174">
            <v>1</v>
          </cell>
          <cell r="I174">
            <v>19.51</v>
          </cell>
        </row>
        <row r="175">
          <cell r="A175">
            <v>20003</v>
          </cell>
          <cell r="B175" t="str">
            <v>AJUDANTE</v>
          </cell>
          <cell r="C175" t="str">
            <v>H</v>
          </cell>
          <cell r="E175">
            <v>1.1197935103244838</v>
          </cell>
          <cell r="F175">
            <v>6.6210886</v>
          </cell>
          <cell r="G175">
            <v>0.9185999999999999</v>
          </cell>
          <cell r="H175">
            <v>2</v>
          </cell>
          <cell r="I175">
            <v>13.24</v>
          </cell>
        </row>
        <row r="176">
          <cell r="H176" t="str">
            <v>( B ) Total</v>
          </cell>
          <cell r="I176">
            <v>32.75</v>
          </cell>
        </row>
        <row r="177">
          <cell r="E177">
            <v>0</v>
          </cell>
          <cell r="I177">
            <v>0</v>
          </cell>
        </row>
        <row r="178">
          <cell r="E178" t="str">
            <v>EPI</v>
          </cell>
          <cell r="H178">
            <v>0.0112</v>
          </cell>
          <cell r="I178">
            <v>0.37</v>
          </cell>
        </row>
        <row r="179">
          <cell r="E179" t="str">
            <v>ALIMENTAÇÃO</v>
          </cell>
          <cell r="H179">
            <v>0.096</v>
          </cell>
          <cell r="I179">
            <v>3.14</v>
          </cell>
        </row>
        <row r="180">
          <cell r="E180" t="str">
            <v>TRANSP. DE PESSOAL</v>
          </cell>
          <cell r="H180">
            <v>0.0479</v>
          </cell>
          <cell r="I180">
            <v>1.57</v>
          </cell>
        </row>
        <row r="181">
          <cell r="B181" t="str">
            <v>Custo horário de execução - (A)+(B)+( C)</v>
          </cell>
          <cell r="I181">
            <v>525.3768</v>
          </cell>
        </row>
        <row r="182">
          <cell r="B182" t="str">
            <v>(D) Produção da Equipe</v>
          </cell>
          <cell r="I182">
            <v>228.84</v>
          </cell>
        </row>
        <row r="183">
          <cell r="B183" t="str">
            <v>(E) Custo unitário de execução - [(A)+(B)+( C)]÷(D)</v>
          </cell>
          <cell r="I183">
            <v>2.29</v>
          </cell>
        </row>
        <row r="185">
          <cell r="A185" t="str">
            <v>Codigo</v>
          </cell>
          <cell r="B185" t="str">
            <v>Materiais - ( F )</v>
          </cell>
          <cell r="C185" t="str">
            <v>Unid</v>
          </cell>
          <cell r="D185" t="str">
            <v>Consumo</v>
          </cell>
          <cell r="H185" t="str">
            <v>Custo Unit</v>
          </cell>
          <cell r="I185" t="str">
            <v>Custo Total</v>
          </cell>
        </row>
        <row r="186">
          <cell r="B186" t="str">
            <v/>
          </cell>
          <cell r="C186" t="str">
            <v/>
          </cell>
          <cell r="H186" t="str">
            <v/>
          </cell>
          <cell r="I186" t="str">
            <v/>
          </cell>
        </row>
        <row r="187">
          <cell r="H187" t="str">
            <v>( F ) Total</v>
          </cell>
          <cell r="I187">
            <v>0</v>
          </cell>
        </row>
        <row r="189">
          <cell r="A189" t="str">
            <v>Codigo</v>
          </cell>
          <cell r="B189" t="str">
            <v>Serviços - ( G )</v>
          </cell>
          <cell r="C189" t="str">
            <v>Unid</v>
          </cell>
          <cell r="D189" t="str">
            <v>Consumo</v>
          </cell>
          <cell r="H189" t="str">
            <v>Custo Unit</v>
          </cell>
          <cell r="I189" t="str">
            <v>Custo Total</v>
          </cell>
        </row>
        <row r="190">
          <cell r="B190" t="str">
            <v/>
          </cell>
          <cell r="C190" t="str">
            <v/>
          </cell>
          <cell r="H190" t="str">
            <v/>
          </cell>
          <cell r="I190" t="str">
            <v/>
          </cell>
        </row>
        <row r="191">
          <cell r="H191" t="str">
            <v>( G ) Total</v>
          </cell>
          <cell r="I191">
            <v>0</v>
          </cell>
        </row>
        <row r="193">
          <cell r="A193" t="str">
            <v>Codigo</v>
          </cell>
          <cell r="B193" t="str">
            <v>Serviços - ( H )</v>
          </cell>
          <cell r="C193" t="str">
            <v>Unid</v>
          </cell>
          <cell r="D193" t="str">
            <v>Consumo</v>
          </cell>
          <cell r="H193" t="str">
            <v>Custo Unit</v>
          </cell>
          <cell r="I193" t="str">
            <v>Custo Total</v>
          </cell>
        </row>
        <row r="194">
          <cell r="B194" t="str">
            <v/>
          </cell>
          <cell r="C194" t="str">
            <v/>
          </cell>
          <cell r="H194" t="str">
            <v/>
          </cell>
          <cell r="I194" t="str">
            <v/>
          </cell>
        </row>
        <row r="195">
          <cell r="H195" t="str">
            <v>( H ) Total</v>
          </cell>
          <cell r="I195">
            <v>0</v>
          </cell>
        </row>
        <row r="197">
          <cell r="B197" t="str">
            <v>Custo unitário direto total - (E)+(F)+(G)+(H)</v>
          </cell>
          <cell r="I197">
            <v>2.29</v>
          </cell>
        </row>
        <row r="198">
          <cell r="B198" t="str">
            <v>BDI %</v>
          </cell>
          <cell r="H198">
            <v>0.25</v>
          </cell>
          <cell r="I198">
            <v>0.57</v>
          </cell>
        </row>
        <row r="199">
          <cell r="B199" t="str">
            <v>PREÇO DE VENDA - COMPOSIÇÃO 40100</v>
          </cell>
          <cell r="I199">
            <v>2.86</v>
          </cell>
        </row>
        <row r="201">
          <cell r="A201" t="str">
            <v>Código:</v>
          </cell>
          <cell r="B201" t="str">
            <v>Serviço</v>
          </cell>
          <cell r="E201" t="str">
            <v>Unidade</v>
          </cell>
          <cell r="G201" t="str">
            <v>C. U. T</v>
          </cell>
          <cell r="H201" t="str">
            <v>BDI</v>
          </cell>
          <cell r="I201" t="str">
            <v>R$</v>
          </cell>
        </row>
        <row r="202">
          <cell r="A202">
            <v>40101</v>
          </cell>
          <cell r="B202" t="str">
            <v>COMPACTAÇÃO A 100% DO PROCTOR NORMAL</v>
          </cell>
          <cell r="E202" t="str">
            <v>m3</v>
          </cell>
          <cell r="G202">
            <v>2.82</v>
          </cell>
          <cell r="H202">
            <v>0.7</v>
          </cell>
          <cell r="I202">
            <v>3.52</v>
          </cell>
        </row>
        <row r="204">
          <cell r="B204" t="str">
            <v>Produção da Equipe:</v>
          </cell>
          <cell r="D204">
            <v>171.63</v>
          </cell>
          <cell r="E204" t="str">
            <v>m3</v>
          </cell>
        </row>
        <row r="205">
          <cell r="A205" t="str">
            <v>Codigo</v>
          </cell>
          <cell r="B205" t="str">
            <v>Equipamentos - ( A )</v>
          </cell>
          <cell r="C205" t="str">
            <v>Unid</v>
          </cell>
          <cell r="D205" t="str">
            <v>Qtde</v>
          </cell>
          <cell r="E205" t="str">
            <v>Utilização</v>
          </cell>
          <cell r="G205" t="str">
            <v>Custo Operacional</v>
          </cell>
          <cell r="I205" t="str">
            <v>Custo horario</v>
          </cell>
        </row>
        <row r="206">
          <cell r="D206" t="str">
            <v>Consumo</v>
          </cell>
          <cell r="E206" t="str">
            <v>Operativa</v>
          </cell>
          <cell r="F206" t="str">
            <v>Improdutiva</v>
          </cell>
          <cell r="G206" t="str">
            <v>Operativo</v>
          </cell>
          <cell r="H206" t="str">
            <v>Improdutivo</v>
          </cell>
        </row>
        <row r="207">
          <cell r="A207">
            <v>30005</v>
          </cell>
          <cell r="B207" t="str">
            <v>TRATOR DE PNEUS AGRÍCOLA - MF292/4 OU EQUIVALENTE</v>
          </cell>
          <cell r="C207" t="str">
            <v>UN</v>
          </cell>
          <cell r="D207">
            <v>1</v>
          </cell>
          <cell r="E207">
            <v>0.53</v>
          </cell>
          <cell r="F207">
            <v>0.47</v>
          </cell>
          <cell r="G207">
            <v>72.01</v>
          </cell>
          <cell r="H207">
            <v>26.32</v>
          </cell>
          <cell r="I207">
            <v>50.52570000000001</v>
          </cell>
        </row>
        <row r="208">
          <cell r="A208">
            <v>30009</v>
          </cell>
          <cell r="B208" t="str">
            <v>ROLO PÉ DE CARNEIRO AUTOPROP. CA-25 OU EQUIVALENTE</v>
          </cell>
          <cell r="C208" t="str">
            <v>UN</v>
          </cell>
          <cell r="D208">
            <v>1</v>
          </cell>
          <cell r="E208">
            <v>1</v>
          </cell>
          <cell r="F208">
            <v>0</v>
          </cell>
          <cell r="G208">
            <v>120.45</v>
          </cell>
          <cell r="H208">
            <v>49.82</v>
          </cell>
          <cell r="I208">
            <v>120.45</v>
          </cell>
        </row>
        <row r="209">
          <cell r="A209">
            <v>30013</v>
          </cell>
          <cell r="B209" t="str">
            <v>GRADE DE DISCO - 24X24</v>
          </cell>
          <cell r="C209" t="str">
            <v>UN</v>
          </cell>
          <cell r="D209">
            <v>1</v>
          </cell>
          <cell r="E209">
            <v>0.53</v>
          </cell>
          <cell r="F209">
            <v>0.47</v>
          </cell>
          <cell r="G209">
            <v>2.57</v>
          </cell>
          <cell r="H209">
            <v>1.58</v>
          </cell>
          <cell r="I209">
            <v>2.1047000000000002</v>
          </cell>
        </row>
        <row r="210">
          <cell r="A210">
            <v>30040</v>
          </cell>
          <cell r="B210" t="str">
            <v>CAMINHÃO TANQUE 10.000L</v>
          </cell>
          <cell r="C210" t="str">
            <v>UN</v>
          </cell>
          <cell r="D210">
            <v>2</v>
          </cell>
          <cell r="E210">
            <v>0.57</v>
          </cell>
          <cell r="F210">
            <v>0.43000000000000005</v>
          </cell>
          <cell r="G210">
            <v>129.45</v>
          </cell>
          <cell r="H210">
            <v>41.76</v>
          </cell>
          <cell r="I210">
            <v>183.45659999999998</v>
          </cell>
        </row>
        <row r="211">
          <cell r="A211">
            <v>30046</v>
          </cell>
          <cell r="B211" t="str">
            <v>MOTONIVELADORA - CAT 120K OU EQUIVALENTE</v>
          </cell>
          <cell r="C211" t="str">
            <v>UN</v>
          </cell>
          <cell r="D211">
            <v>1</v>
          </cell>
          <cell r="E211">
            <v>0.31</v>
          </cell>
          <cell r="F211">
            <v>0.69</v>
          </cell>
          <cell r="G211">
            <v>156.35</v>
          </cell>
          <cell r="H211">
            <v>60.550000000000004</v>
          </cell>
          <cell r="I211">
            <v>90.228</v>
          </cell>
        </row>
        <row r="212">
          <cell r="H212" t="str">
            <v>( A ) Total</v>
          </cell>
          <cell r="I212">
            <v>446.76500000000004</v>
          </cell>
        </row>
        <row r="214">
          <cell r="A214" t="str">
            <v>Codigo</v>
          </cell>
          <cell r="B214" t="str">
            <v>Mão de obra - ( B )</v>
          </cell>
          <cell r="C214" t="str">
            <v>Unid</v>
          </cell>
          <cell r="E214" t="str">
            <v>Eq salarial</v>
          </cell>
          <cell r="F214" t="str">
            <v>Sal/ hora</v>
          </cell>
          <cell r="G214" t="str">
            <v>Encargos</v>
          </cell>
          <cell r="H214" t="str">
            <v>Consumo</v>
          </cell>
          <cell r="I214" t="str">
            <v>Custo Total</v>
          </cell>
        </row>
        <row r="215">
          <cell r="A215">
            <v>20002</v>
          </cell>
          <cell r="B215" t="str">
            <v>ENCARREGADO DE SERVIÇO</v>
          </cell>
          <cell r="C215" t="str">
            <v>H</v>
          </cell>
          <cell r="E215">
            <v>3.3000000000000003</v>
          </cell>
          <cell r="F215">
            <v>19.512162</v>
          </cell>
          <cell r="G215">
            <v>0.9185999999999999</v>
          </cell>
          <cell r="H215">
            <v>1</v>
          </cell>
          <cell r="I215">
            <v>19.51</v>
          </cell>
        </row>
        <row r="216">
          <cell r="A216">
            <v>20003</v>
          </cell>
          <cell r="B216" t="str">
            <v>AJUDANTE</v>
          </cell>
          <cell r="C216" t="str">
            <v>H</v>
          </cell>
          <cell r="E216">
            <v>1.1197935103244838</v>
          </cell>
          <cell r="F216">
            <v>6.6210886</v>
          </cell>
          <cell r="G216">
            <v>0.9185999999999999</v>
          </cell>
          <cell r="H216">
            <v>2</v>
          </cell>
          <cell r="I216">
            <v>13.24</v>
          </cell>
        </row>
        <row r="217">
          <cell r="H217" t="str">
            <v>( B ) Total</v>
          </cell>
          <cell r="I217">
            <v>32.75</v>
          </cell>
        </row>
        <row r="218">
          <cell r="E218">
            <v>0</v>
          </cell>
          <cell r="I218">
            <v>0</v>
          </cell>
        </row>
        <row r="219">
          <cell r="E219" t="str">
            <v>EPI</v>
          </cell>
          <cell r="H219">
            <v>0.0112</v>
          </cell>
          <cell r="I219">
            <v>0.37</v>
          </cell>
        </row>
        <row r="220">
          <cell r="E220" t="str">
            <v>ALIMENTAÇÃO</v>
          </cell>
          <cell r="H220">
            <v>0.096</v>
          </cell>
          <cell r="I220">
            <v>3.14</v>
          </cell>
        </row>
        <row r="221">
          <cell r="E221" t="str">
            <v>TRANSP. DE PESSOAL</v>
          </cell>
          <cell r="H221">
            <v>0.0479</v>
          </cell>
          <cell r="I221">
            <v>1.57</v>
          </cell>
        </row>
        <row r="222">
          <cell r="B222" t="str">
            <v>Custo horário de execução - (A)+(B)+( C)</v>
          </cell>
          <cell r="I222">
            <v>484.595</v>
          </cell>
        </row>
        <row r="223">
          <cell r="B223" t="str">
            <v>(D) Produção da Equipe</v>
          </cell>
          <cell r="I223">
            <v>171.63</v>
          </cell>
        </row>
        <row r="224">
          <cell r="B224" t="str">
            <v>(E) Custo unitário de execução - [(A)+(B)+( C)]÷(D)</v>
          </cell>
          <cell r="I224">
            <v>2.82</v>
          </cell>
        </row>
        <row r="226">
          <cell r="A226" t="str">
            <v>Codigo</v>
          </cell>
          <cell r="B226" t="str">
            <v>Materiais - ( F )</v>
          </cell>
          <cell r="C226" t="str">
            <v>Unid</v>
          </cell>
          <cell r="D226" t="str">
            <v>Consumo</v>
          </cell>
          <cell r="H226" t="str">
            <v>Custo Unit</v>
          </cell>
          <cell r="I226" t="str">
            <v>Custo Total</v>
          </cell>
        </row>
        <row r="227">
          <cell r="B227" t="str">
            <v/>
          </cell>
          <cell r="C227" t="str">
            <v/>
          </cell>
          <cell r="H227" t="str">
            <v/>
          </cell>
          <cell r="I227" t="str">
            <v/>
          </cell>
        </row>
        <row r="228">
          <cell r="H228" t="str">
            <v>( F ) Total</v>
          </cell>
          <cell r="I228">
            <v>0</v>
          </cell>
        </row>
        <row r="230">
          <cell r="A230" t="str">
            <v>Codigo</v>
          </cell>
          <cell r="B230" t="str">
            <v>Serviços - ( G )</v>
          </cell>
          <cell r="C230" t="str">
            <v>Unid</v>
          </cell>
          <cell r="D230" t="str">
            <v>Consumo</v>
          </cell>
          <cell r="H230" t="str">
            <v>Custo Unit</v>
          </cell>
          <cell r="I230" t="str">
            <v>Custo Total</v>
          </cell>
        </row>
        <row r="231">
          <cell r="B231" t="str">
            <v/>
          </cell>
          <cell r="C231" t="str">
            <v/>
          </cell>
          <cell r="H231" t="str">
            <v/>
          </cell>
          <cell r="I231" t="str">
            <v/>
          </cell>
        </row>
        <row r="232">
          <cell r="H232" t="str">
            <v>( G ) Total</v>
          </cell>
          <cell r="I232">
            <v>0</v>
          </cell>
        </row>
        <row r="234">
          <cell r="A234" t="str">
            <v>Codigo</v>
          </cell>
          <cell r="B234" t="str">
            <v>Serviços - ( H )</v>
          </cell>
          <cell r="C234" t="str">
            <v>Unid</v>
          </cell>
          <cell r="D234" t="str">
            <v>Consumo</v>
          </cell>
          <cell r="H234" t="str">
            <v>Custo Unit</v>
          </cell>
          <cell r="I234" t="str">
            <v>Custo Total</v>
          </cell>
        </row>
        <row r="235">
          <cell r="B235" t="str">
            <v/>
          </cell>
          <cell r="C235" t="str">
            <v/>
          </cell>
          <cell r="H235" t="str">
            <v/>
          </cell>
          <cell r="I235" t="str">
            <v/>
          </cell>
        </row>
        <row r="236">
          <cell r="H236" t="str">
            <v>( H ) Total</v>
          </cell>
          <cell r="I236">
            <v>0</v>
          </cell>
        </row>
        <row r="238">
          <cell r="B238" t="str">
            <v>Custo unitário direto total - (E)+(F)+(G)+(H)</v>
          </cell>
          <cell r="I238">
            <v>2.82</v>
          </cell>
        </row>
        <row r="239">
          <cell r="B239" t="str">
            <v>BDI %</v>
          </cell>
          <cell r="H239">
            <v>0.25</v>
          </cell>
          <cell r="I239">
            <v>0.7</v>
          </cell>
        </row>
        <row r="240">
          <cell r="B240" t="str">
            <v>PREÇO DE VENDA - COMPOSIÇÃO 40101</v>
          </cell>
          <cell r="I240">
            <v>3.52</v>
          </cell>
        </row>
        <row r="243">
          <cell r="A243" t="str">
            <v>Código:</v>
          </cell>
          <cell r="B243" t="str">
            <v>Serviço</v>
          </cell>
          <cell r="E243" t="str">
            <v>Unidade</v>
          </cell>
          <cell r="G243" t="str">
            <v>C. U. T</v>
          </cell>
          <cell r="H243" t="str">
            <v>BDI</v>
          </cell>
          <cell r="I243" t="str">
            <v>R$</v>
          </cell>
        </row>
        <row r="244">
          <cell r="A244">
            <v>40300</v>
          </cell>
          <cell r="B244" t="str">
            <v>DESMATAMENTO,LIMPEZA E EXPURGO DE JAZIDA</v>
          </cell>
          <cell r="E244" t="str">
            <v>m2</v>
          </cell>
          <cell r="G244">
            <v>0.27</v>
          </cell>
          <cell r="H244">
            <v>0.06</v>
          </cell>
          <cell r="I244">
            <v>0.33</v>
          </cell>
        </row>
        <row r="246">
          <cell r="B246" t="str">
            <v>Produção da Equipe:</v>
          </cell>
          <cell r="D246">
            <v>751</v>
          </cell>
          <cell r="E246" t="str">
            <v>m2</v>
          </cell>
        </row>
        <row r="247">
          <cell r="A247" t="str">
            <v>Codigo</v>
          </cell>
          <cell r="B247" t="str">
            <v>Equipamentos - ( A )</v>
          </cell>
          <cell r="C247" t="str">
            <v>Unid</v>
          </cell>
          <cell r="D247" t="str">
            <v>Qtde</v>
          </cell>
          <cell r="E247" t="str">
            <v>Utilização</v>
          </cell>
          <cell r="G247" t="str">
            <v>Custo Operacional</v>
          </cell>
          <cell r="I247" t="str">
            <v>Custo horario</v>
          </cell>
        </row>
        <row r="248">
          <cell r="D248" t="str">
            <v>Consumo</v>
          </cell>
          <cell r="E248" t="str">
            <v>Operativa</v>
          </cell>
          <cell r="F248" t="str">
            <v>Improdutiva</v>
          </cell>
          <cell r="G248" t="str">
            <v>Operativo</v>
          </cell>
          <cell r="H248" t="str">
            <v>Improdutivo</v>
          </cell>
        </row>
        <row r="249">
          <cell r="A249">
            <v>30000</v>
          </cell>
          <cell r="B249" t="str">
            <v>TRATOR ESTEIRAS - CAT D-6 OU EQUIVALENTE</v>
          </cell>
          <cell r="C249" t="str">
            <v>UN</v>
          </cell>
          <cell r="D249">
            <v>1</v>
          </cell>
          <cell r="E249">
            <v>1</v>
          </cell>
          <cell r="F249">
            <v>0</v>
          </cell>
          <cell r="G249">
            <v>183.65</v>
          </cell>
          <cell r="H249">
            <v>73.10000000000001</v>
          </cell>
          <cell r="I249">
            <v>183.65</v>
          </cell>
        </row>
        <row r="250">
          <cell r="B250" t="str">
            <v/>
          </cell>
          <cell r="C250" t="str">
            <v/>
          </cell>
          <cell r="G250" t="str">
            <v/>
          </cell>
          <cell r="H250" t="str">
            <v/>
          </cell>
          <cell r="I250">
            <v>0</v>
          </cell>
        </row>
        <row r="251">
          <cell r="H251" t="str">
            <v>( A ) Total</v>
          </cell>
          <cell r="I251">
            <v>183.65</v>
          </cell>
        </row>
        <row r="253">
          <cell r="A253" t="str">
            <v>Codigo</v>
          </cell>
          <cell r="B253" t="str">
            <v>Mão de obra - ( B )</v>
          </cell>
          <cell r="C253" t="str">
            <v>Unid</v>
          </cell>
          <cell r="E253" t="str">
            <v>Eq salarial</v>
          </cell>
          <cell r="F253" t="str">
            <v>Sal/ hora</v>
          </cell>
          <cell r="G253" t="str">
            <v>Encargos</v>
          </cell>
          <cell r="H253" t="str">
            <v>Consumo</v>
          </cell>
          <cell r="I253" t="str">
            <v>Custo Total</v>
          </cell>
        </row>
        <row r="254">
          <cell r="A254">
            <v>20002</v>
          </cell>
          <cell r="B254" t="str">
            <v>ENCARREGADO DE SERVIÇO</v>
          </cell>
          <cell r="C254" t="str">
            <v>H</v>
          </cell>
          <cell r="E254">
            <v>3.3000000000000003</v>
          </cell>
          <cell r="F254">
            <v>19.512162</v>
          </cell>
          <cell r="G254">
            <v>0.9185999999999999</v>
          </cell>
          <cell r="H254">
            <v>0.5</v>
          </cell>
          <cell r="I254">
            <v>9.76</v>
          </cell>
        </row>
        <row r="255">
          <cell r="A255">
            <v>20003</v>
          </cell>
          <cell r="B255" t="str">
            <v>AJUDANTE</v>
          </cell>
          <cell r="C255" t="str">
            <v>H</v>
          </cell>
          <cell r="E255">
            <v>1.1197935103244838</v>
          </cell>
          <cell r="F255">
            <v>6.6210886</v>
          </cell>
          <cell r="G255">
            <v>0.9185999999999999</v>
          </cell>
          <cell r="H255">
            <v>2</v>
          </cell>
          <cell r="I255">
            <v>13.24</v>
          </cell>
        </row>
        <row r="256">
          <cell r="H256" t="str">
            <v>( B ) Total</v>
          </cell>
          <cell r="I256">
            <v>23</v>
          </cell>
        </row>
        <row r="257">
          <cell r="E257">
            <v>0</v>
          </cell>
          <cell r="I257">
            <v>0</v>
          </cell>
        </row>
        <row r="258">
          <cell r="B258" t="str">
            <v>Custo horário de execução - (A)+(B)+( C)</v>
          </cell>
          <cell r="I258">
            <v>206.65</v>
          </cell>
        </row>
        <row r="259">
          <cell r="B259" t="str">
            <v>(D) Produção da Equipe</v>
          </cell>
          <cell r="I259">
            <v>751</v>
          </cell>
        </row>
        <row r="260">
          <cell r="B260" t="str">
            <v>(E) Custo unitário de execução - [(A)+(B)+( C)]÷(D)</v>
          </cell>
          <cell r="I260">
            <v>0.27</v>
          </cell>
        </row>
        <row r="262">
          <cell r="A262" t="str">
            <v>Codigo</v>
          </cell>
          <cell r="B262" t="str">
            <v>Materiais - ( F )</v>
          </cell>
          <cell r="C262" t="str">
            <v>Unid</v>
          </cell>
          <cell r="D262" t="str">
            <v>Consumo</v>
          </cell>
          <cell r="H262" t="str">
            <v>Custo Unit</v>
          </cell>
          <cell r="I262" t="str">
            <v>Custo Total</v>
          </cell>
        </row>
        <row r="263">
          <cell r="B263" t="str">
            <v/>
          </cell>
          <cell r="C263" t="str">
            <v/>
          </cell>
          <cell r="H263" t="str">
            <v/>
          </cell>
          <cell r="I263" t="str">
            <v/>
          </cell>
        </row>
        <row r="264">
          <cell r="H264" t="str">
            <v>( F ) Total</v>
          </cell>
          <cell r="I264">
            <v>0</v>
          </cell>
        </row>
        <row r="266">
          <cell r="A266" t="str">
            <v>Codigo</v>
          </cell>
          <cell r="B266" t="str">
            <v>Serviços - ( G )</v>
          </cell>
          <cell r="C266" t="str">
            <v>Unid</v>
          </cell>
          <cell r="D266" t="str">
            <v>Consumo</v>
          </cell>
          <cell r="H266" t="str">
            <v>Custo Unit</v>
          </cell>
          <cell r="I266" t="str">
            <v>Custo Total</v>
          </cell>
        </row>
        <row r="267">
          <cell r="B267" t="str">
            <v/>
          </cell>
          <cell r="C267" t="str">
            <v/>
          </cell>
          <cell r="H267" t="str">
            <v/>
          </cell>
          <cell r="I267" t="str">
            <v/>
          </cell>
        </row>
        <row r="268">
          <cell r="H268" t="str">
            <v>( G ) Total</v>
          </cell>
          <cell r="I268">
            <v>0</v>
          </cell>
        </row>
        <row r="270">
          <cell r="A270" t="str">
            <v>Codigo</v>
          </cell>
          <cell r="B270" t="str">
            <v>Serviços - ( H )</v>
          </cell>
          <cell r="C270" t="str">
            <v>Unid</v>
          </cell>
          <cell r="D270" t="str">
            <v>Consumo</v>
          </cell>
          <cell r="H270" t="str">
            <v>Custo Unit</v>
          </cell>
          <cell r="I270" t="str">
            <v>Custo Total</v>
          </cell>
        </row>
        <row r="271">
          <cell r="B271" t="str">
            <v/>
          </cell>
          <cell r="C271" t="str">
            <v/>
          </cell>
          <cell r="H271" t="str">
            <v/>
          </cell>
          <cell r="I271" t="str">
            <v/>
          </cell>
        </row>
        <row r="272">
          <cell r="H272" t="str">
            <v>( H ) Total</v>
          </cell>
          <cell r="I272">
            <v>0</v>
          </cell>
        </row>
        <row r="274">
          <cell r="B274" t="str">
            <v>Custo unitário direto total - (E)+(F)+(G)+(H)</v>
          </cell>
          <cell r="I274">
            <v>0.27</v>
          </cell>
        </row>
        <row r="275">
          <cell r="B275" t="str">
            <v>BDI %</v>
          </cell>
          <cell r="H275">
            <v>0.25</v>
          </cell>
          <cell r="I275">
            <v>0.06</v>
          </cell>
        </row>
        <row r="276">
          <cell r="B276" t="str">
            <v>PREÇO DE VENDA - COMPOSIÇÃO 40300</v>
          </cell>
          <cell r="I276">
            <v>0.33</v>
          </cell>
        </row>
        <row r="279">
          <cell r="A279" t="str">
            <v>Código:</v>
          </cell>
          <cell r="B279" t="str">
            <v>Serviço</v>
          </cell>
          <cell r="E279" t="str">
            <v>Unidade</v>
          </cell>
          <cell r="G279" t="str">
            <v>C. U. T</v>
          </cell>
          <cell r="H279" t="str">
            <v>BDI</v>
          </cell>
          <cell r="I279" t="str">
            <v>R$</v>
          </cell>
        </row>
        <row r="280">
          <cell r="A280">
            <v>40305</v>
          </cell>
          <cell r="B280" t="str">
            <v>ACABAMENTO E RECOMPOSIÇÃO DE JAZIDAS</v>
          </cell>
          <cell r="E280" t="str">
            <v>m2</v>
          </cell>
          <cell r="G280">
            <v>0.24</v>
          </cell>
          <cell r="H280">
            <v>0.06</v>
          </cell>
          <cell r="I280">
            <v>0.3</v>
          </cell>
        </row>
        <row r="282">
          <cell r="B282" t="str">
            <v>Produção da Equipe:</v>
          </cell>
          <cell r="D282">
            <v>870</v>
          </cell>
          <cell r="E282" t="str">
            <v>m2</v>
          </cell>
        </row>
        <row r="283">
          <cell r="A283" t="str">
            <v>Codigo</v>
          </cell>
          <cell r="B283" t="str">
            <v>Equipamentos - ( A )</v>
          </cell>
          <cell r="C283" t="str">
            <v>Unid</v>
          </cell>
          <cell r="D283" t="str">
            <v>Qtde</v>
          </cell>
          <cell r="E283" t="str">
            <v>Utilização</v>
          </cell>
          <cell r="G283" t="str">
            <v>Custo Operacional</v>
          </cell>
          <cell r="I283" t="str">
            <v>Custo horario</v>
          </cell>
        </row>
        <row r="284">
          <cell r="D284" t="str">
            <v>Consumo</v>
          </cell>
          <cell r="E284" t="str">
            <v>Operativa</v>
          </cell>
          <cell r="F284" t="str">
            <v>Improdutiva</v>
          </cell>
          <cell r="G284" t="str">
            <v>Operativo</v>
          </cell>
          <cell r="H284" t="str">
            <v>Improdutivo</v>
          </cell>
        </row>
        <row r="285">
          <cell r="A285">
            <v>30000</v>
          </cell>
          <cell r="B285" t="str">
            <v>TRATOR ESTEIRAS - CAT D-6 OU EQUIVALENTE</v>
          </cell>
          <cell r="C285" t="str">
            <v>UN</v>
          </cell>
          <cell r="D285">
            <v>1</v>
          </cell>
          <cell r="E285">
            <v>1</v>
          </cell>
          <cell r="F285">
            <v>0</v>
          </cell>
          <cell r="G285">
            <v>183.65</v>
          </cell>
          <cell r="H285">
            <v>73.10000000000001</v>
          </cell>
          <cell r="I285">
            <v>183.65</v>
          </cell>
        </row>
        <row r="286">
          <cell r="B286" t="str">
            <v/>
          </cell>
          <cell r="C286" t="str">
            <v/>
          </cell>
          <cell r="G286" t="str">
            <v/>
          </cell>
          <cell r="H286" t="str">
            <v/>
          </cell>
          <cell r="I286">
            <v>0</v>
          </cell>
        </row>
        <row r="287">
          <cell r="H287" t="str">
            <v>( A ) Total</v>
          </cell>
          <cell r="I287">
            <v>183.65</v>
          </cell>
        </row>
        <row r="289">
          <cell r="A289" t="str">
            <v>Codigo</v>
          </cell>
          <cell r="B289" t="str">
            <v>Mão de obra - ( B )</v>
          </cell>
          <cell r="C289" t="str">
            <v>Unid</v>
          </cell>
          <cell r="E289" t="str">
            <v>Eq salarial</v>
          </cell>
          <cell r="F289" t="str">
            <v>Sal/ hora</v>
          </cell>
          <cell r="G289" t="str">
            <v>Encargos</v>
          </cell>
          <cell r="H289" t="str">
            <v>Consumo</v>
          </cell>
          <cell r="I289" t="str">
            <v>Custo Total</v>
          </cell>
        </row>
        <row r="290">
          <cell r="A290">
            <v>20002</v>
          </cell>
          <cell r="B290" t="str">
            <v>ENCARREGADO DE SERVIÇO</v>
          </cell>
          <cell r="C290" t="str">
            <v>H</v>
          </cell>
          <cell r="E290">
            <v>3.3000000000000003</v>
          </cell>
          <cell r="F290">
            <v>19.512162</v>
          </cell>
          <cell r="G290">
            <v>0.9185999999999999</v>
          </cell>
          <cell r="H290">
            <v>0.5</v>
          </cell>
          <cell r="I290">
            <v>9.75</v>
          </cell>
        </row>
        <row r="291">
          <cell r="A291">
            <v>20003</v>
          </cell>
          <cell r="B291" t="str">
            <v>AJUDANTE</v>
          </cell>
          <cell r="C291" t="str">
            <v>H</v>
          </cell>
          <cell r="E291">
            <v>1.1197935103244838</v>
          </cell>
          <cell r="F291">
            <v>6.6210886</v>
          </cell>
          <cell r="G291">
            <v>0.9185999999999999</v>
          </cell>
          <cell r="H291">
            <v>2</v>
          </cell>
          <cell r="I291">
            <v>13.24</v>
          </cell>
        </row>
        <row r="292">
          <cell r="H292" t="str">
            <v>( B ) Total</v>
          </cell>
          <cell r="I292">
            <v>22.990000000000002</v>
          </cell>
        </row>
        <row r="293">
          <cell r="E293">
            <v>0</v>
          </cell>
          <cell r="I293">
            <v>0</v>
          </cell>
        </row>
        <row r="294">
          <cell r="E294" t="str">
            <v>EPI</v>
          </cell>
          <cell r="H294">
            <v>0.0112</v>
          </cell>
          <cell r="I294">
            <v>0.26</v>
          </cell>
        </row>
        <row r="295">
          <cell r="E295" t="str">
            <v>ALIMENTAÇÃO</v>
          </cell>
          <cell r="H295">
            <v>0.096</v>
          </cell>
          <cell r="I295">
            <v>2.21</v>
          </cell>
        </row>
        <row r="296">
          <cell r="E296" t="str">
            <v>TRANSP. DE PESSOAL</v>
          </cell>
          <cell r="H296">
            <v>0.0479</v>
          </cell>
          <cell r="I296">
            <v>1.1</v>
          </cell>
        </row>
        <row r="297">
          <cell r="B297" t="str">
            <v>Custo horário de execução - (A)+(B)+( C)</v>
          </cell>
          <cell r="I297">
            <v>210.21</v>
          </cell>
        </row>
        <row r="298">
          <cell r="B298" t="str">
            <v>(D) Produção da Equipe</v>
          </cell>
          <cell r="I298">
            <v>870</v>
          </cell>
        </row>
        <row r="299">
          <cell r="B299" t="str">
            <v>(E) Custo unitário de execução - [(A)+(B)+( C)]÷(D)</v>
          </cell>
          <cell r="I299">
            <v>0.24</v>
          </cell>
        </row>
        <row r="301">
          <cell r="A301" t="str">
            <v>Codigo</v>
          </cell>
          <cell r="B301" t="str">
            <v>Materiais - ( F )</v>
          </cell>
          <cell r="C301" t="str">
            <v>Unid</v>
          </cell>
          <cell r="D301" t="str">
            <v>Consumo</v>
          </cell>
          <cell r="H301" t="str">
            <v>Custo Unit</v>
          </cell>
          <cell r="I301" t="str">
            <v>Custo Total</v>
          </cell>
        </row>
        <row r="302">
          <cell r="B302" t="str">
            <v/>
          </cell>
          <cell r="C302" t="str">
            <v/>
          </cell>
          <cell r="H302" t="str">
            <v/>
          </cell>
          <cell r="I302" t="str">
            <v/>
          </cell>
        </row>
        <row r="303">
          <cell r="H303" t="str">
            <v>( F ) Total</v>
          </cell>
          <cell r="I303">
            <v>0</v>
          </cell>
        </row>
        <row r="305">
          <cell r="A305" t="str">
            <v>Codigo</v>
          </cell>
          <cell r="B305" t="str">
            <v>Serviços - ( G )</v>
          </cell>
          <cell r="C305" t="str">
            <v>Unid</v>
          </cell>
          <cell r="D305" t="str">
            <v>Consumo</v>
          </cell>
          <cell r="H305" t="str">
            <v>Custo Unit</v>
          </cell>
          <cell r="I305" t="str">
            <v>Custo Total</v>
          </cell>
        </row>
        <row r="306">
          <cell r="B306" t="str">
            <v/>
          </cell>
          <cell r="C306" t="str">
            <v/>
          </cell>
          <cell r="H306" t="str">
            <v/>
          </cell>
          <cell r="I306" t="str">
            <v/>
          </cell>
        </row>
        <row r="307">
          <cell r="H307" t="str">
            <v>( G ) Total</v>
          </cell>
          <cell r="I307">
            <v>0</v>
          </cell>
        </row>
        <row r="309">
          <cell r="A309" t="str">
            <v>Codigo</v>
          </cell>
          <cell r="B309" t="str">
            <v>Serviços - ( H )</v>
          </cell>
          <cell r="C309" t="str">
            <v>Unid</v>
          </cell>
          <cell r="D309" t="str">
            <v>Consumo</v>
          </cell>
          <cell r="H309" t="str">
            <v>Custo Unit</v>
          </cell>
          <cell r="I309" t="str">
            <v>Custo Total</v>
          </cell>
        </row>
        <row r="310">
          <cell r="B310" t="str">
            <v/>
          </cell>
          <cell r="C310" t="str">
            <v/>
          </cell>
          <cell r="H310" t="str">
            <v/>
          </cell>
          <cell r="I310" t="str">
            <v/>
          </cell>
        </row>
        <row r="311">
          <cell r="H311" t="str">
            <v>( H ) Total</v>
          </cell>
          <cell r="I311">
            <v>0</v>
          </cell>
        </row>
        <row r="313">
          <cell r="B313" t="str">
            <v>Custo unitário direto total - (E)+(F)+(G)+(H)</v>
          </cell>
          <cell r="I313">
            <v>0.24</v>
          </cell>
        </row>
        <row r="314">
          <cell r="B314" t="str">
            <v>BDI %</v>
          </cell>
          <cell r="H314">
            <v>0.25</v>
          </cell>
          <cell r="I314">
            <v>0.06</v>
          </cell>
        </row>
        <row r="315">
          <cell r="B315" t="str">
            <v>PREÇO DE VENDA - COMPOSIÇÃO 40305</v>
          </cell>
          <cell r="I315">
            <v>0.3</v>
          </cell>
        </row>
        <row r="317">
          <cell r="A317" t="str">
            <v>Código:</v>
          </cell>
          <cell r="B317" t="str">
            <v>Serviço</v>
          </cell>
          <cell r="E317" t="str">
            <v>Unidade</v>
          </cell>
          <cell r="G317" t="str">
            <v>C. U. T</v>
          </cell>
          <cell r="H317" t="str">
            <v>BDI</v>
          </cell>
          <cell r="I317" t="str">
            <v>R$</v>
          </cell>
        </row>
        <row r="318">
          <cell r="A318">
            <v>40310</v>
          </cell>
          <cell r="B318" t="str">
            <v>REGULARIZAÇÃO E COMPACTAÇÃO DO SUB-LEITO</v>
          </cell>
          <cell r="E318" t="str">
            <v>m2</v>
          </cell>
          <cell r="G318">
            <v>1.38</v>
          </cell>
          <cell r="H318">
            <v>0.34</v>
          </cell>
          <cell r="I318">
            <v>1.72</v>
          </cell>
        </row>
        <row r="320">
          <cell r="B320" t="str">
            <v>Produção da Equipe:</v>
          </cell>
          <cell r="D320">
            <v>341</v>
          </cell>
          <cell r="E320" t="str">
            <v>m2</v>
          </cell>
        </row>
        <row r="321">
          <cell r="A321" t="str">
            <v>Codigo</v>
          </cell>
          <cell r="B321" t="str">
            <v>Equipamentos - ( A )</v>
          </cell>
          <cell r="C321" t="str">
            <v>Unid</v>
          </cell>
          <cell r="D321" t="str">
            <v>Qtde</v>
          </cell>
          <cell r="E321" t="str">
            <v>Utilização</v>
          </cell>
          <cell r="G321" t="str">
            <v>Custo Operacional</v>
          </cell>
          <cell r="I321" t="str">
            <v>Custo horario</v>
          </cell>
        </row>
        <row r="322">
          <cell r="D322" t="str">
            <v>Consumo</v>
          </cell>
          <cell r="E322" t="str">
            <v>Operativa</v>
          </cell>
          <cell r="F322" t="str">
            <v>Improdutiva</v>
          </cell>
          <cell r="G322" t="str">
            <v>Operativo</v>
          </cell>
          <cell r="H322" t="str">
            <v>Improdutivo</v>
          </cell>
        </row>
        <row r="323">
          <cell r="A323">
            <v>30004</v>
          </cell>
          <cell r="B323" t="str">
            <v>MOTONIVELADORA - CAT 140K OU EQUIVALENTE</v>
          </cell>
          <cell r="C323" t="str">
            <v>UN</v>
          </cell>
          <cell r="D323">
            <v>1</v>
          </cell>
          <cell r="E323">
            <v>0.69</v>
          </cell>
          <cell r="F323">
            <v>0.31000000000000005</v>
          </cell>
          <cell r="G323">
            <v>176.01</v>
          </cell>
          <cell r="H323">
            <v>60.550000000000004</v>
          </cell>
          <cell r="I323">
            <v>140.2074</v>
          </cell>
        </row>
        <row r="324">
          <cell r="A324">
            <v>30005</v>
          </cell>
          <cell r="B324" t="str">
            <v>TRATOR DE PNEUS AGRÍCOLA - MF292/4 OU EQUIVALENTE</v>
          </cell>
          <cell r="C324" t="str">
            <v>UN</v>
          </cell>
          <cell r="D324">
            <v>1</v>
          </cell>
          <cell r="E324">
            <v>0.5</v>
          </cell>
          <cell r="F324">
            <v>0.5</v>
          </cell>
          <cell r="G324">
            <v>72.01</v>
          </cell>
          <cell r="H324">
            <v>26.32</v>
          </cell>
          <cell r="I324">
            <v>49.15500000000001</v>
          </cell>
        </row>
        <row r="325">
          <cell r="A325">
            <v>30009</v>
          </cell>
          <cell r="B325" t="str">
            <v>ROLO PÉ DE CARNEIRO AUTOPROP. CA-25 OU EQUIVALENTE</v>
          </cell>
          <cell r="C325" t="str">
            <v>UN</v>
          </cell>
          <cell r="D325">
            <v>1</v>
          </cell>
          <cell r="E325">
            <v>1</v>
          </cell>
          <cell r="F325">
            <v>0</v>
          </cell>
          <cell r="G325">
            <v>120.45</v>
          </cell>
          <cell r="H325">
            <v>49.82</v>
          </cell>
          <cell r="I325">
            <v>120.45</v>
          </cell>
        </row>
        <row r="326">
          <cell r="A326">
            <v>30013</v>
          </cell>
          <cell r="B326" t="str">
            <v>GRADE DE DISCO - 24X24</v>
          </cell>
          <cell r="C326" t="str">
            <v>UN</v>
          </cell>
          <cell r="D326">
            <v>1</v>
          </cell>
          <cell r="E326">
            <v>0.5</v>
          </cell>
          <cell r="F326">
            <v>0.5</v>
          </cell>
          <cell r="G326">
            <v>2.57</v>
          </cell>
          <cell r="H326">
            <v>1.58</v>
          </cell>
          <cell r="I326">
            <v>2.0650000000000004</v>
          </cell>
        </row>
        <row r="327">
          <cell r="A327">
            <v>30040</v>
          </cell>
          <cell r="B327" t="str">
            <v>CAMINHÃO TANQUE 10.000L</v>
          </cell>
          <cell r="C327" t="str">
            <v>UN</v>
          </cell>
          <cell r="D327">
            <v>1</v>
          </cell>
          <cell r="E327">
            <v>0.59</v>
          </cell>
          <cell r="F327">
            <v>0.41000000000000003</v>
          </cell>
          <cell r="G327">
            <v>129.45</v>
          </cell>
          <cell r="H327">
            <v>41.76</v>
          </cell>
          <cell r="I327">
            <v>93.48709999999998</v>
          </cell>
        </row>
        <row r="328">
          <cell r="H328" t="str">
            <v>( A ) Total</v>
          </cell>
          <cell r="I328">
            <v>405.3845</v>
          </cell>
        </row>
        <row r="330">
          <cell r="A330" t="str">
            <v>Codigo</v>
          </cell>
          <cell r="B330" t="str">
            <v>Mão de obra - ( B )</v>
          </cell>
          <cell r="C330" t="str">
            <v>Unid</v>
          </cell>
          <cell r="E330" t="str">
            <v>Eq salarial</v>
          </cell>
          <cell r="F330" t="str">
            <v>Sal/ hora</v>
          </cell>
          <cell r="G330" t="str">
            <v>Encargos</v>
          </cell>
          <cell r="H330" t="str">
            <v>Consumo</v>
          </cell>
          <cell r="I330" t="str">
            <v>Custo Total</v>
          </cell>
        </row>
        <row r="331">
          <cell r="A331">
            <v>20002</v>
          </cell>
          <cell r="B331" t="str">
            <v>ENCARREGADO DE SERVIÇO</v>
          </cell>
          <cell r="C331" t="str">
            <v>H</v>
          </cell>
          <cell r="E331">
            <v>3.3000000000000003</v>
          </cell>
          <cell r="F331">
            <v>19.512162</v>
          </cell>
          <cell r="G331">
            <v>0.9185999999999999</v>
          </cell>
          <cell r="H331">
            <v>0.5</v>
          </cell>
          <cell r="I331">
            <v>9.75</v>
          </cell>
        </row>
        <row r="332">
          <cell r="A332">
            <v>20003</v>
          </cell>
          <cell r="B332" t="str">
            <v>AJUDANTE</v>
          </cell>
          <cell r="C332" t="str">
            <v>H</v>
          </cell>
          <cell r="E332">
            <v>1.1197935103244838</v>
          </cell>
          <cell r="F332">
            <v>6.6210886</v>
          </cell>
          <cell r="G332">
            <v>0.9185999999999999</v>
          </cell>
          <cell r="H332">
            <v>4</v>
          </cell>
          <cell r="I332">
            <v>26.48</v>
          </cell>
        </row>
        <row r="333">
          <cell r="A333">
            <v>20013</v>
          </cell>
          <cell r="B333" t="str">
            <v>GREDISTA</v>
          </cell>
          <cell r="C333" t="str">
            <v>H</v>
          </cell>
          <cell r="E333">
            <v>3.6991150442477876</v>
          </cell>
          <cell r="F333">
            <v>21.87204</v>
          </cell>
          <cell r="G333">
            <v>0.9185999999999999</v>
          </cell>
          <cell r="H333">
            <v>1</v>
          </cell>
          <cell r="I333">
            <v>21.87</v>
          </cell>
        </row>
        <row r="334">
          <cell r="H334" t="str">
            <v>( B ) Total</v>
          </cell>
          <cell r="I334">
            <v>58.10000000000001</v>
          </cell>
        </row>
        <row r="335">
          <cell r="E335">
            <v>0</v>
          </cell>
          <cell r="I335">
            <v>0</v>
          </cell>
        </row>
        <row r="336">
          <cell r="E336" t="str">
            <v>EPI</v>
          </cell>
          <cell r="H336">
            <v>0.0112</v>
          </cell>
          <cell r="I336">
            <v>0.65</v>
          </cell>
        </row>
        <row r="337">
          <cell r="E337" t="str">
            <v>ALIMENTAÇÃO</v>
          </cell>
          <cell r="H337">
            <v>0.096</v>
          </cell>
          <cell r="I337">
            <v>5.58</v>
          </cell>
        </row>
        <row r="338">
          <cell r="E338" t="str">
            <v>TRANSP. DE PESSOAL</v>
          </cell>
          <cell r="H338">
            <v>0.0479</v>
          </cell>
          <cell r="I338">
            <v>2.78</v>
          </cell>
        </row>
        <row r="339">
          <cell r="B339" t="str">
            <v>Custo horário de execução - (A)+(B)+( C)</v>
          </cell>
          <cell r="I339">
            <v>472.49449999999996</v>
          </cell>
        </row>
        <row r="340">
          <cell r="B340" t="str">
            <v>(D) Produção da Equipe</v>
          </cell>
          <cell r="I340">
            <v>341</v>
          </cell>
        </row>
        <row r="341">
          <cell r="B341" t="str">
            <v>(E) Custo unitário de execução - [(A)+(B)+( C)]÷(D)</v>
          </cell>
          <cell r="I341">
            <v>1.38</v>
          </cell>
        </row>
        <row r="343">
          <cell r="A343" t="str">
            <v>Codigo</v>
          </cell>
          <cell r="B343" t="str">
            <v>Materiais - ( F )</v>
          </cell>
          <cell r="C343" t="str">
            <v>Unid</v>
          </cell>
          <cell r="D343" t="str">
            <v>Consumo</v>
          </cell>
          <cell r="H343" t="str">
            <v>Custo Unit</v>
          </cell>
          <cell r="I343" t="str">
            <v>Custo Total</v>
          </cell>
        </row>
        <row r="344">
          <cell r="B344" t="str">
            <v/>
          </cell>
          <cell r="C344" t="str">
            <v/>
          </cell>
          <cell r="H344" t="str">
            <v/>
          </cell>
          <cell r="I344" t="str">
            <v/>
          </cell>
        </row>
        <row r="345">
          <cell r="H345" t="str">
            <v>( F ) Total</v>
          </cell>
          <cell r="I345">
            <v>0</v>
          </cell>
        </row>
        <row r="347">
          <cell r="A347" t="str">
            <v>Codigo</v>
          </cell>
          <cell r="B347" t="str">
            <v>Serviços - ( G )</v>
          </cell>
          <cell r="C347" t="str">
            <v>Unid</v>
          </cell>
          <cell r="D347" t="str">
            <v>Consumo</v>
          </cell>
          <cell r="H347" t="str">
            <v>Custo Unit</v>
          </cell>
          <cell r="I347" t="str">
            <v>Custo Total</v>
          </cell>
        </row>
        <row r="348">
          <cell r="B348" t="str">
            <v/>
          </cell>
          <cell r="C348" t="str">
            <v/>
          </cell>
          <cell r="H348" t="str">
            <v/>
          </cell>
          <cell r="I348" t="str">
            <v/>
          </cell>
        </row>
        <row r="349">
          <cell r="H349" t="str">
            <v>( G ) Total</v>
          </cell>
          <cell r="I349">
            <v>0</v>
          </cell>
        </row>
        <row r="351">
          <cell r="A351" t="str">
            <v>Codigo</v>
          </cell>
          <cell r="B351" t="str">
            <v>Serviços - ( H )</v>
          </cell>
          <cell r="C351" t="str">
            <v>Unid</v>
          </cell>
          <cell r="D351" t="str">
            <v>Consumo</v>
          </cell>
          <cell r="H351" t="str">
            <v>Custo Unit</v>
          </cell>
          <cell r="I351" t="str">
            <v>Custo Total</v>
          </cell>
        </row>
        <row r="352">
          <cell r="B352" t="str">
            <v/>
          </cell>
          <cell r="C352" t="str">
            <v/>
          </cell>
          <cell r="H352" t="str">
            <v/>
          </cell>
          <cell r="I352" t="str">
            <v/>
          </cell>
        </row>
        <row r="353">
          <cell r="H353" t="str">
            <v>( H ) Total</v>
          </cell>
          <cell r="I353">
            <v>0</v>
          </cell>
        </row>
        <row r="355">
          <cell r="B355" t="str">
            <v>Custo unitário direto total - (E)+(F)+(G)+(H)</v>
          </cell>
          <cell r="I355">
            <v>1.38</v>
          </cell>
        </row>
        <row r="356">
          <cell r="B356" t="str">
            <v>BDI %</v>
          </cell>
          <cell r="H356">
            <v>0.25</v>
          </cell>
          <cell r="I356">
            <v>0.34</v>
          </cell>
        </row>
        <row r="357">
          <cell r="B357" t="str">
            <v>PREÇO DE VENDA - COMPOSIÇÃO 40310</v>
          </cell>
          <cell r="I357">
            <v>1.72</v>
          </cell>
        </row>
        <row r="360">
          <cell r="A360" t="str">
            <v>Código:</v>
          </cell>
          <cell r="B360" t="str">
            <v>Serviço</v>
          </cell>
          <cell r="E360" t="str">
            <v>Unidade</v>
          </cell>
          <cell r="G360" t="str">
            <v>C. U. T</v>
          </cell>
          <cell r="H360" t="str">
            <v>BDI</v>
          </cell>
          <cell r="I360" t="str">
            <v>R$</v>
          </cell>
        </row>
        <row r="361">
          <cell r="A361">
            <v>40320</v>
          </cell>
          <cell r="B361" t="str">
            <v>TRANSPORTE DE MAT. DE JAZIDA (CASCALHO)</v>
          </cell>
          <cell r="E361" t="str">
            <v>m3xkm</v>
          </cell>
          <cell r="G361">
            <v>1.07</v>
          </cell>
          <cell r="H361">
            <v>0.26</v>
          </cell>
          <cell r="I361">
            <v>1.33</v>
          </cell>
        </row>
        <row r="363">
          <cell r="B363" t="str">
            <v>Produção da Equipe:</v>
          </cell>
          <cell r="D363">
            <v>128.3333</v>
          </cell>
          <cell r="E363" t="str">
            <v>m3xkm</v>
          </cell>
        </row>
        <row r="364">
          <cell r="A364" t="str">
            <v>Codigo</v>
          </cell>
          <cell r="B364" t="str">
            <v>Equipamentos - ( A )</v>
          </cell>
          <cell r="C364" t="str">
            <v>Unid</v>
          </cell>
          <cell r="D364" t="str">
            <v>Qtde</v>
          </cell>
          <cell r="E364" t="str">
            <v>Utilização</v>
          </cell>
          <cell r="G364" t="str">
            <v>Custo Operacional</v>
          </cell>
          <cell r="I364" t="str">
            <v>Custo horario</v>
          </cell>
        </row>
        <row r="365">
          <cell r="D365" t="str">
            <v>Consumo</v>
          </cell>
          <cell r="E365" t="str">
            <v>Operativa</v>
          </cell>
          <cell r="F365" t="str">
            <v>Improdutiva</v>
          </cell>
          <cell r="G365" t="str">
            <v>Operativo</v>
          </cell>
          <cell r="H365" t="str">
            <v>Improdutivo</v>
          </cell>
        </row>
        <row r="366">
          <cell r="A366">
            <v>30004</v>
          </cell>
          <cell r="B366" t="str">
            <v>MOTONIVELADORA - CAT 140K OU EQUIVALENTE</v>
          </cell>
          <cell r="C366" t="str">
            <v>UN</v>
          </cell>
          <cell r="D366">
            <v>0.025</v>
          </cell>
          <cell r="E366">
            <v>1</v>
          </cell>
          <cell r="F366">
            <v>0</v>
          </cell>
          <cell r="G366">
            <v>176.01</v>
          </cell>
          <cell r="H366">
            <v>60.550000000000004</v>
          </cell>
          <cell r="I366">
            <v>4.40025</v>
          </cell>
        </row>
        <row r="367">
          <cell r="A367">
            <v>30037</v>
          </cell>
          <cell r="B367" t="str">
            <v>CAMINHÃO BASCULANTE 10 M3 - 15 T</v>
          </cell>
          <cell r="C367" t="str">
            <v>UN</v>
          </cell>
          <cell r="D367">
            <v>1</v>
          </cell>
          <cell r="E367">
            <v>1</v>
          </cell>
          <cell r="F367">
            <v>0</v>
          </cell>
          <cell r="G367">
            <v>130.87</v>
          </cell>
          <cell r="H367">
            <v>42.43</v>
          </cell>
          <cell r="I367">
            <v>130.87</v>
          </cell>
        </row>
        <row r="368">
          <cell r="A368">
            <v>30040</v>
          </cell>
          <cell r="B368" t="str">
            <v>CAMINHÃO TANQUE 10.000L</v>
          </cell>
          <cell r="C368" t="str">
            <v>UN</v>
          </cell>
          <cell r="D368">
            <v>0.025</v>
          </cell>
          <cell r="E368">
            <v>1</v>
          </cell>
          <cell r="F368">
            <v>0</v>
          </cell>
          <cell r="G368">
            <v>129.45</v>
          </cell>
          <cell r="H368">
            <v>41.76</v>
          </cell>
          <cell r="I368">
            <v>3.2262500000000003</v>
          </cell>
        </row>
        <row r="369">
          <cell r="H369" t="str">
            <v>( A ) Total</v>
          </cell>
          <cell r="I369">
            <v>138.4965</v>
          </cell>
        </row>
        <row r="371">
          <cell r="A371" t="str">
            <v>Codigo</v>
          </cell>
          <cell r="B371" t="str">
            <v>Mão de obra - ( B )</v>
          </cell>
          <cell r="C371" t="str">
            <v>Unid</v>
          </cell>
          <cell r="E371" t="str">
            <v>Eq salarial</v>
          </cell>
          <cell r="F371" t="str">
            <v>Sal/ hora</v>
          </cell>
          <cell r="G371" t="str">
            <v>Encargos</v>
          </cell>
          <cell r="H371" t="str">
            <v>Consumo</v>
          </cell>
          <cell r="I371" t="str">
            <v>Custo Total</v>
          </cell>
        </row>
        <row r="372">
          <cell r="B372" t="str">
            <v/>
          </cell>
          <cell r="C372" t="str">
            <v/>
          </cell>
          <cell r="E372" t="str">
            <v/>
          </cell>
          <cell r="F372" t="str">
            <v/>
          </cell>
          <cell r="G372" t="str">
            <v/>
          </cell>
          <cell r="I372">
            <v>0</v>
          </cell>
        </row>
        <row r="373">
          <cell r="B373" t="str">
            <v/>
          </cell>
          <cell r="C373" t="str">
            <v/>
          </cell>
          <cell r="E373" t="str">
            <v/>
          </cell>
          <cell r="F373" t="str">
            <v/>
          </cell>
          <cell r="G373" t="str">
            <v/>
          </cell>
          <cell r="I373">
            <v>0</v>
          </cell>
        </row>
        <row r="374">
          <cell r="H374" t="str">
            <v>( B ) Total</v>
          </cell>
          <cell r="I374">
            <v>0</v>
          </cell>
        </row>
        <row r="375">
          <cell r="E375">
            <v>0</v>
          </cell>
          <cell r="I375">
            <v>0</v>
          </cell>
        </row>
        <row r="376">
          <cell r="B376" t="str">
            <v>Custo horário de execução - (A)+(B)+( C)</v>
          </cell>
          <cell r="I376">
            <v>138.4965</v>
          </cell>
        </row>
        <row r="377">
          <cell r="B377" t="str">
            <v>(D) Produção da Equipe</v>
          </cell>
          <cell r="I377">
            <v>128.3333</v>
          </cell>
        </row>
        <row r="378">
          <cell r="B378" t="str">
            <v>(E) Custo unitário de execução - [(A)+(B)+( C)]÷(D)</v>
          </cell>
          <cell r="I378">
            <v>1.07</v>
          </cell>
        </row>
        <row r="380">
          <cell r="A380" t="str">
            <v>Codigo</v>
          </cell>
          <cell r="B380" t="str">
            <v>Materiais - ( F )</v>
          </cell>
          <cell r="C380" t="str">
            <v>Unid</v>
          </cell>
          <cell r="D380" t="str">
            <v>Consumo</v>
          </cell>
          <cell r="H380" t="str">
            <v>Custo Unit</v>
          </cell>
          <cell r="I380" t="str">
            <v>Custo Total</v>
          </cell>
        </row>
        <row r="381">
          <cell r="B381" t="str">
            <v/>
          </cell>
          <cell r="C381" t="str">
            <v/>
          </cell>
          <cell r="H381" t="str">
            <v/>
          </cell>
          <cell r="I381" t="str">
            <v/>
          </cell>
        </row>
        <row r="382">
          <cell r="H382" t="str">
            <v>( F ) Total</v>
          </cell>
          <cell r="I382">
            <v>0</v>
          </cell>
        </row>
        <row r="384">
          <cell r="A384" t="str">
            <v>Codigo</v>
          </cell>
          <cell r="B384" t="str">
            <v>Serviços - ( G )</v>
          </cell>
          <cell r="C384" t="str">
            <v>Unid</v>
          </cell>
          <cell r="D384" t="str">
            <v>Consumo</v>
          </cell>
          <cell r="H384" t="str">
            <v>Custo Unit</v>
          </cell>
          <cell r="I384" t="str">
            <v>Custo Total</v>
          </cell>
        </row>
        <row r="385">
          <cell r="B385" t="str">
            <v/>
          </cell>
          <cell r="C385" t="str">
            <v/>
          </cell>
          <cell r="H385" t="str">
            <v/>
          </cell>
          <cell r="I385" t="str">
            <v/>
          </cell>
        </row>
        <row r="386">
          <cell r="H386" t="str">
            <v>( G ) Total</v>
          </cell>
          <cell r="I386">
            <v>0</v>
          </cell>
        </row>
        <row r="388">
          <cell r="A388" t="str">
            <v>Codigo</v>
          </cell>
          <cell r="B388" t="str">
            <v>Serviços - ( H )</v>
          </cell>
          <cell r="C388" t="str">
            <v>Unid</v>
          </cell>
          <cell r="D388" t="str">
            <v>Consumo</v>
          </cell>
          <cell r="H388" t="str">
            <v>Custo Unit</v>
          </cell>
          <cell r="I388" t="str">
            <v>Custo Total</v>
          </cell>
        </row>
        <row r="389">
          <cell r="B389" t="str">
            <v/>
          </cell>
          <cell r="C389" t="str">
            <v/>
          </cell>
          <cell r="H389" t="str">
            <v/>
          </cell>
          <cell r="I389" t="str">
            <v/>
          </cell>
        </row>
        <row r="390">
          <cell r="H390" t="str">
            <v>( H ) Total</v>
          </cell>
          <cell r="I390">
            <v>0</v>
          </cell>
        </row>
        <row r="392">
          <cell r="B392" t="str">
            <v>Custo unitário direto total - (E)+(F)+(G)+(H)</v>
          </cell>
          <cell r="I392">
            <v>1.07</v>
          </cell>
        </row>
        <row r="393">
          <cell r="B393" t="str">
            <v>BDI %</v>
          </cell>
          <cell r="H393">
            <v>0.25</v>
          </cell>
          <cell r="I393">
            <v>0.26</v>
          </cell>
        </row>
        <row r="394">
          <cell r="B394" t="str">
            <v>PREÇO DE VENDA - COMPOSIÇÃO 40320</v>
          </cell>
          <cell r="I394">
            <v>1.33</v>
          </cell>
        </row>
        <row r="397">
          <cell r="A397" t="str">
            <v>Código:</v>
          </cell>
          <cell r="B397" t="str">
            <v>Serviço</v>
          </cell>
          <cell r="E397" t="str">
            <v>Unidade</v>
          </cell>
          <cell r="G397" t="str">
            <v>C. U. T</v>
          </cell>
          <cell r="H397" t="str">
            <v>BDI</v>
          </cell>
          <cell r="I397" t="str">
            <v>R$</v>
          </cell>
        </row>
        <row r="398">
          <cell r="A398">
            <v>40335</v>
          </cell>
          <cell r="B398" t="str">
            <v>ESTAB. GRANULOMÉTRICA SEM MISTURA - REF.PROCTOR: 26 GOLPES (100% P.IM.)</v>
          </cell>
          <cell r="E398" t="str">
            <v>m3</v>
          </cell>
          <cell r="G398">
            <v>10.74</v>
          </cell>
          <cell r="H398">
            <v>2.68</v>
          </cell>
          <cell r="I398">
            <v>13.42</v>
          </cell>
        </row>
        <row r="400">
          <cell r="B400" t="str">
            <v>Produção da Equipe:</v>
          </cell>
          <cell r="D400">
            <v>50</v>
          </cell>
          <cell r="E400" t="str">
            <v>m3</v>
          </cell>
        </row>
        <row r="401">
          <cell r="A401" t="str">
            <v>Codigo</v>
          </cell>
          <cell r="B401" t="str">
            <v>Equipamentos - ( A )</v>
          </cell>
          <cell r="C401" t="str">
            <v>Unid</v>
          </cell>
          <cell r="D401" t="str">
            <v>Qtde</v>
          </cell>
          <cell r="E401" t="str">
            <v>Utilização</v>
          </cell>
          <cell r="G401" t="str">
            <v>Custo Operacional</v>
          </cell>
          <cell r="I401" t="str">
            <v>Custo horario</v>
          </cell>
        </row>
        <row r="402">
          <cell r="D402" t="str">
            <v>Consumo</v>
          </cell>
          <cell r="E402" t="str">
            <v>Operativa</v>
          </cell>
          <cell r="F402" t="str">
            <v>Improdutiva</v>
          </cell>
          <cell r="G402" t="str">
            <v>Operativo</v>
          </cell>
          <cell r="H402" t="str">
            <v>Improdutivo</v>
          </cell>
        </row>
        <row r="403">
          <cell r="A403">
            <v>30004</v>
          </cell>
          <cell r="B403" t="str">
            <v>MOTONIVELADORA - CAT 140K OU EQUIVALENTE</v>
          </cell>
          <cell r="C403" t="str">
            <v>UN</v>
          </cell>
          <cell r="D403">
            <v>1</v>
          </cell>
          <cell r="E403">
            <v>0.69</v>
          </cell>
          <cell r="F403">
            <v>0.31000000000000005</v>
          </cell>
          <cell r="G403">
            <v>176.01</v>
          </cell>
          <cell r="H403">
            <v>60.55</v>
          </cell>
          <cell r="I403">
            <v>140.2074</v>
          </cell>
        </row>
        <row r="404">
          <cell r="A404">
            <v>30005</v>
          </cell>
          <cell r="B404" t="str">
            <v>TRATOR DE PNEUS AGRÍCOLA - MF292/4 OU EQUIVALENTE</v>
          </cell>
          <cell r="C404" t="str">
            <v>UN</v>
          </cell>
          <cell r="D404">
            <v>1</v>
          </cell>
          <cell r="E404">
            <v>0.37</v>
          </cell>
          <cell r="F404">
            <v>0.63</v>
          </cell>
          <cell r="G404">
            <v>72.01</v>
          </cell>
          <cell r="H404">
            <v>26.32</v>
          </cell>
          <cell r="I404">
            <v>43.215300000000006</v>
          </cell>
        </row>
        <row r="405">
          <cell r="A405">
            <v>30009</v>
          </cell>
          <cell r="B405" t="str">
            <v>ROLO PÉ DE CARNEIRO AUTOPROP. CA-25 OU EQUIVALENTE</v>
          </cell>
          <cell r="C405" t="str">
            <v>UN</v>
          </cell>
          <cell r="D405">
            <v>1</v>
          </cell>
          <cell r="E405">
            <v>1</v>
          </cell>
          <cell r="F405">
            <v>0</v>
          </cell>
          <cell r="G405">
            <v>120.45</v>
          </cell>
          <cell r="H405">
            <v>49.82</v>
          </cell>
          <cell r="I405">
            <v>120.45</v>
          </cell>
        </row>
        <row r="406">
          <cell r="A406">
            <v>30013</v>
          </cell>
          <cell r="B406" t="str">
            <v>GRADE DE DISCO - 24X24</v>
          </cell>
          <cell r="C406" t="str">
            <v>UN</v>
          </cell>
          <cell r="D406">
            <v>1</v>
          </cell>
          <cell r="E406">
            <v>0.37</v>
          </cell>
          <cell r="F406">
            <v>0.63</v>
          </cell>
          <cell r="G406">
            <v>2.57</v>
          </cell>
          <cell r="H406">
            <v>1.58</v>
          </cell>
          <cell r="I406">
            <v>1.9363</v>
          </cell>
        </row>
        <row r="407">
          <cell r="A407">
            <v>30014</v>
          </cell>
          <cell r="B407" t="str">
            <v>ROLO LISO VIBRAT. AUTOPROP. - CA 250  OU EQUIVALENTE</v>
          </cell>
          <cell r="C407" t="str">
            <v>UN</v>
          </cell>
          <cell r="D407">
            <v>1</v>
          </cell>
          <cell r="E407">
            <v>0.14</v>
          </cell>
          <cell r="F407">
            <v>0.86</v>
          </cell>
          <cell r="G407">
            <v>121.11</v>
          </cell>
          <cell r="H407">
            <v>50.17</v>
          </cell>
          <cell r="I407">
            <v>60.09160000000001</v>
          </cell>
        </row>
        <row r="408">
          <cell r="A408">
            <v>30040</v>
          </cell>
          <cell r="B408" t="str">
            <v>CAMINHÃO TANQUE 10.000L</v>
          </cell>
          <cell r="C408" t="str">
            <v>UN</v>
          </cell>
          <cell r="D408">
            <v>1</v>
          </cell>
          <cell r="E408">
            <v>0.54</v>
          </cell>
          <cell r="F408">
            <v>0.45999999999999996</v>
          </cell>
          <cell r="G408">
            <v>129.45</v>
          </cell>
          <cell r="H408">
            <v>41.76</v>
          </cell>
          <cell r="I408">
            <v>89.10259999999998</v>
          </cell>
        </row>
        <row r="409">
          <cell r="H409" t="str">
            <v>( A ) Total</v>
          </cell>
          <cell r="I409">
            <v>455.01320000000004</v>
          </cell>
        </row>
        <row r="411">
          <cell r="A411" t="str">
            <v>Codigo</v>
          </cell>
          <cell r="B411" t="str">
            <v>Mão de obra - ( B )</v>
          </cell>
          <cell r="C411" t="str">
            <v>Unid</v>
          </cell>
          <cell r="E411" t="str">
            <v>Eq salarial</v>
          </cell>
          <cell r="F411" t="str">
            <v>Sal/ hora</v>
          </cell>
          <cell r="G411" t="str">
            <v>Encargos</v>
          </cell>
          <cell r="H411" t="str">
            <v>Consumo</v>
          </cell>
          <cell r="I411" t="str">
            <v>Custo Total</v>
          </cell>
        </row>
        <row r="412">
          <cell r="A412">
            <v>20002</v>
          </cell>
          <cell r="B412" t="str">
            <v>ENCARREGADO DE SERVIÇO</v>
          </cell>
          <cell r="C412" t="str">
            <v>H</v>
          </cell>
          <cell r="E412">
            <v>3.3000000000000003</v>
          </cell>
          <cell r="F412">
            <v>19.512162</v>
          </cell>
          <cell r="G412">
            <v>0.9186</v>
          </cell>
          <cell r="H412">
            <v>0.5</v>
          </cell>
          <cell r="I412">
            <v>9.75</v>
          </cell>
        </row>
        <row r="413">
          <cell r="A413">
            <v>20003</v>
          </cell>
          <cell r="B413" t="str">
            <v>AJUDANTE</v>
          </cell>
          <cell r="C413" t="str">
            <v>H</v>
          </cell>
          <cell r="E413">
            <v>1.1197935103244838</v>
          </cell>
          <cell r="F413">
            <v>6.62</v>
          </cell>
          <cell r="G413">
            <v>0.9186</v>
          </cell>
          <cell r="H413">
            <v>6</v>
          </cell>
          <cell r="I413">
            <v>39.72</v>
          </cell>
        </row>
        <row r="414">
          <cell r="A414">
            <v>20013</v>
          </cell>
          <cell r="B414" t="str">
            <v>GREDISTA</v>
          </cell>
          <cell r="C414" t="str">
            <v>H</v>
          </cell>
          <cell r="E414">
            <v>3.6991150442477876</v>
          </cell>
          <cell r="F414">
            <v>21.87204</v>
          </cell>
          <cell r="G414">
            <v>0.9186</v>
          </cell>
          <cell r="H414">
            <v>1</v>
          </cell>
          <cell r="I414">
            <v>21.87</v>
          </cell>
        </row>
        <row r="415">
          <cell r="H415" t="str">
            <v>( B ) Total</v>
          </cell>
          <cell r="I415">
            <v>71.34</v>
          </cell>
        </row>
        <row r="416">
          <cell r="E416">
            <v>0</v>
          </cell>
          <cell r="I416">
            <v>0</v>
          </cell>
        </row>
        <row r="417">
          <cell r="E417" t="str">
            <v>EPI</v>
          </cell>
          <cell r="H417">
            <v>0.0112</v>
          </cell>
          <cell r="I417">
            <v>0.79</v>
          </cell>
        </row>
        <row r="418">
          <cell r="E418" t="str">
            <v>ALIMENTAÇÃO</v>
          </cell>
          <cell r="H418">
            <v>0.096</v>
          </cell>
          <cell r="I418">
            <v>6.84</v>
          </cell>
        </row>
        <row r="419">
          <cell r="E419" t="str">
            <v>TRANSP. DE PESSOAL</v>
          </cell>
          <cell r="H419">
            <v>0.0479</v>
          </cell>
          <cell r="I419">
            <v>3.41</v>
          </cell>
        </row>
        <row r="420">
          <cell r="B420" t="str">
            <v>Custo horário de execução - (A)+(B)+( C)</v>
          </cell>
          <cell r="I420">
            <v>537.3932</v>
          </cell>
        </row>
        <row r="421">
          <cell r="B421" t="str">
            <v>(D) Produção da Equipe</v>
          </cell>
          <cell r="I421">
            <v>50</v>
          </cell>
        </row>
        <row r="422">
          <cell r="B422" t="str">
            <v>(E) Custo unitário de execução - [(A)+(B)+( C)]÷(D)</v>
          </cell>
          <cell r="I422">
            <v>10.74</v>
          </cell>
        </row>
        <row r="424">
          <cell r="A424" t="str">
            <v>Codigo</v>
          </cell>
          <cell r="B424" t="str">
            <v>Materiais - ( F )</v>
          </cell>
          <cell r="C424" t="str">
            <v>Unid</v>
          </cell>
          <cell r="D424" t="str">
            <v>Consumo</v>
          </cell>
          <cell r="H424" t="str">
            <v>Custo Unit</v>
          </cell>
          <cell r="I424" t="str">
            <v>Custo Total</v>
          </cell>
        </row>
        <row r="425">
          <cell r="B425" t="str">
            <v/>
          </cell>
          <cell r="C425" t="str">
            <v/>
          </cell>
          <cell r="H425" t="str">
            <v/>
          </cell>
          <cell r="I425" t="str">
            <v/>
          </cell>
        </row>
        <row r="426">
          <cell r="H426" t="str">
            <v>( F ) Total</v>
          </cell>
          <cell r="I426">
            <v>0</v>
          </cell>
        </row>
        <row r="428">
          <cell r="A428" t="str">
            <v>Codigo</v>
          </cell>
          <cell r="B428" t="str">
            <v>Serviços - ( G )</v>
          </cell>
          <cell r="C428" t="str">
            <v>Unid</v>
          </cell>
          <cell r="D428" t="str">
            <v>Consumo</v>
          </cell>
          <cell r="H428" t="str">
            <v>Custo Unit</v>
          </cell>
          <cell r="I428" t="str">
            <v>Custo Total</v>
          </cell>
        </row>
        <row r="429">
          <cell r="B429" t="str">
            <v/>
          </cell>
          <cell r="C429" t="str">
            <v/>
          </cell>
          <cell r="H429" t="str">
            <v/>
          </cell>
          <cell r="I429" t="str">
            <v/>
          </cell>
        </row>
        <row r="430">
          <cell r="H430" t="str">
            <v>( G ) Total</v>
          </cell>
          <cell r="I430">
            <v>0</v>
          </cell>
        </row>
        <row r="432">
          <cell r="A432" t="str">
            <v>Codigo</v>
          </cell>
          <cell r="B432" t="str">
            <v>Serviços - ( H )</v>
          </cell>
          <cell r="C432" t="str">
            <v>Unid</v>
          </cell>
          <cell r="D432" t="str">
            <v>Consumo</v>
          </cell>
          <cell r="H432" t="str">
            <v>Custo Unit</v>
          </cell>
          <cell r="I432" t="str">
            <v>Custo Total</v>
          </cell>
        </row>
        <row r="433">
          <cell r="B433" t="str">
            <v/>
          </cell>
          <cell r="C433" t="str">
            <v/>
          </cell>
          <cell r="H433" t="str">
            <v/>
          </cell>
          <cell r="I433" t="str">
            <v/>
          </cell>
        </row>
        <row r="434">
          <cell r="H434" t="str">
            <v>( H ) Total</v>
          </cell>
          <cell r="I434">
            <v>0</v>
          </cell>
        </row>
        <row r="436">
          <cell r="B436" t="str">
            <v>Custo unitário direto total - (E)+(F)+(G)+(H)</v>
          </cell>
          <cell r="I436">
            <v>10.74</v>
          </cell>
        </row>
        <row r="437">
          <cell r="B437" t="str">
            <v>BDI %</v>
          </cell>
          <cell r="H437">
            <v>0.25</v>
          </cell>
          <cell r="I437">
            <v>2.68</v>
          </cell>
        </row>
        <row r="438">
          <cell r="B438" t="str">
            <v>PREÇO DE VENDA - COMPOSIÇÃO 40335</v>
          </cell>
          <cell r="I438">
            <v>13.42</v>
          </cell>
        </row>
        <row r="440">
          <cell r="A440" t="str">
            <v>Código:</v>
          </cell>
          <cell r="B440" t="str">
            <v>Serviço</v>
          </cell>
          <cell r="E440" t="str">
            <v>Unidade</v>
          </cell>
          <cell r="G440" t="str">
            <v>C. U. T</v>
          </cell>
          <cell r="H440" t="str">
            <v>BDI</v>
          </cell>
          <cell r="I440" t="str">
            <v>R$</v>
          </cell>
        </row>
        <row r="441">
          <cell r="A441">
            <v>40350</v>
          </cell>
          <cell r="B441" t="str">
            <v>ESTABILIZAÇÃO SOLO-CIMENTO 2% PESO-PISTA</v>
          </cell>
          <cell r="E441" t="str">
            <v>m3</v>
          </cell>
          <cell r="G441">
            <v>31.46</v>
          </cell>
          <cell r="H441">
            <v>7.86</v>
          </cell>
          <cell r="I441">
            <v>39.32</v>
          </cell>
        </row>
        <row r="443">
          <cell r="B443" t="str">
            <v>Produção da Equipe:</v>
          </cell>
          <cell r="D443">
            <v>45</v>
          </cell>
          <cell r="E443" t="str">
            <v>m3</v>
          </cell>
        </row>
        <row r="444">
          <cell r="A444" t="str">
            <v>Codigo</v>
          </cell>
          <cell r="B444" t="str">
            <v>Equipamentos - ( A )</v>
          </cell>
          <cell r="C444" t="str">
            <v>Unid</v>
          </cell>
          <cell r="D444" t="str">
            <v>Qtde</v>
          </cell>
          <cell r="E444" t="str">
            <v>Utilização</v>
          </cell>
          <cell r="G444" t="str">
            <v>Custo Operacional</v>
          </cell>
          <cell r="I444" t="str">
            <v>Custo horario</v>
          </cell>
        </row>
        <row r="445">
          <cell r="D445" t="str">
            <v>Consumo</v>
          </cell>
          <cell r="E445" t="str">
            <v>Operativa</v>
          </cell>
          <cell r="F445" t="str">
            <v>Improdutiva</v>
          </cell>
          <cell r="G445" t="str">
            <v>Operativo</v>
          </cell>
          <cell r="H445" t="str">
            <v>Improdutivo</v>
          </cell>
        </row>
        <row r="446">
          <cell r="A446">
            <v>30004</v>
          </cell>
          <cell r="B446" t="str">
            <v>MOTONIVELADORA - CAT 140K OU EQUIVALENTE</v>
          </cell>
          <cell r="C446" t="str">
            <v>UN</v>
          </cell>
          <cell r="D446">
            <v>1</v>
          </cell>
          <cell r="E446">
            <v>0.92</v>
          </cell>
          <cell r="F446">
            <v>0.07999999999999996</v>
          </cell>
          <cell r="G446">
            <v>176.01</v>
          </cell>
          <cell r="H446">
            <v>60.550000000000004</v>
          </cell>
          <cell r="I446">
            <v>166.7632</v>
          </cell>
        </row>
        <row r="447">
          <cell r="A447">
            <v>30005</v>
          </cell>
          <cell r="B447" t="str">
            <v>TRATOR DE PNEUS AGRÍCOLA - MF292/4 OU EQUIVALENTE</v>
          </cell>
          <cell r="C447" t="str">
            <v>UN</v>
          </cell>
          <cell r="D447">
            <v>1</v>
          </cell>
          <cell r="E447">
            <v>0.56</v>
          </cell>
          <cell r="F447">
            <v>0.43999999999999995</v>
          </cell>
          <cell r="G447">
            <v>72.01</v>
          </cell>
          <cell r="H447">
            <v>26.32</v>
          </cell>
          <cell r="I447">
            <v>51.89640000000001</v>
          </cell>
        </row>
        <row r="448">
          <cell r="A448">
            <v>30009</v>
          </cell>
          <cell r="B448" t="str">
            <v>ROLO PÉ DE CARNEIRO AUTOPROP. CA-25 OU EQUIVALENTE</v>
          </cell>
          <cell r="C448" t="str">
            <v>UN</v>
          </cell>
          <cell r="D448">
            <v>1</v>
          </cell>
          <cell r="E448">
            <v>1</v>
          </cell>
          <cell r="F448">
            <v>0</v>
          </cell>
          <cell r="G448">
            <v>120.45</v>
          </cell>
          <cell r="H448">
            <v>49.82</v>
          </cell>
          <cell r="I448">
            <v>120.45</v>
          </cell>
        </row>
        <row r="449">
          <cell r="A449">
            <v>30013</v>
          </cell>
          <cell r="B449" t="str">
            <v>GRADE DE DISCO - 24X24</v>
          </cell>
          <cell r="C449" t="str">
            <v>UN</v>
          </cell>
          <cell r="D449">
            <v>1</v>
          </cell>
          <cell r="E449">
            <v>0.56</v>
          </cell>
          <cell r="F449">
            <v>0.43999999999999995</v>
          </cell>
          <cell r="G449">
            <v>2.57</v>
          </cell>
          <cell r="H449">
            <v>1.58</v>
          </cell>
          <cell r="I449">
            <v>2.1244</v>
          </cell>
        </row>
        <row r="450">
          <cell r="A450">
            <v>30014</v>
          </cell>
          <cell r="B450" t="str">
            <v>ROLO LISO VIBRAT. AUTOPROP. - CA 250  OU EQUIVALENTE</v>
          </cell>
          <cell r="C450" t="str">
            <v>UN</v>
          </cell>
          <cell r="D450">
            <v>1</v>
          </cell>
          <cell r="E450">
            <v>0.14</v>
          </cell>
          <cell r="F450">
            <v>0.86</v>
          </cell>
          <cell r="G450">
            <v>121.11</v>
          </cell>
          <cell r="H450">
            <v>50.17</v>
          </cell>
          <cell r="I450">
            <v>60.09160000000001</v>
          </cell>
        </row>
        <row r="451">
          <cell r="A451">
            <v>30035</v>
          </cell>
          <cell r="B451" t="str">
            <v>CAMINHÃO CARROCERIA MADEIRA - 15 T</v>
          </cell>
          <cell r="C451" t="str">
            <v>UN</v>
          </cell>
          <cell r="D451">
            <v>1</v>
          </cell>
          <cell r="E451">
            <v>1</v>
          </cell>
          <cell r="F451">
            <v>0</v>
          </cell>
          <cell r="G451">
            <v>126.77</v>
          </cell>
          <cell r="H451">
            <v>40.5</v>
          </cell>
          <cell r="I451">
            <v>126.77</v>
          </cell>
        </row>
        <row r="452">
          <cell r="A452">
            <v>30040</v>
          </cell>
          <cell r="B452" t="str">
            <v>CAMINHÃO TANQUE 10.000L</v>
          </cell>
          <cell r="C452" t="str">
            <v>UN</v>
          </cell>
          <cell r="D452">
            <v>1</v>
          </cell>
          <cell r="E452">
            <v>0.6</v>
          </cell>
          <cell r="F452">
            <v>0.4</v>
          </cell>
          <cell r="G452">
            <v>129.45</v>
          </cell>
          <cell r="H452">
            <v>41.76</v>
          </cell>
          <cell r="I452">
            <v>94.374</v>
          </cell>
        </row>
        <row r="453">
          <cell r="H453" t="str">
            <v>( A ) Total</v>
          </cell>
          <cell r="I453">
            <v>622.4596</v>
          </cell>
        </row>
        <row r="455">
          <cell r="A455" t="str">
            <v>Codigo</v>
          </cell>
          <cell r="B455" t="str">
            <v>Mão de obra - ( B )</v>
          </cell>
          <cell r="C455" t="str">
            <v>Unid</v>
          </cell>
          <cell r="E455" t="str">
            <v>Eq salarial</v>
          </cell>
          <cell r="F455" t="str">
            <v>Sal/ hora</v>
          </cell>
          <cell r="G455" t="str">
            <v>Encargos</v>
          </cell>
          <cell r="H455" t="str">
            <v>Consumo</v>
          </cell>
          <cell r="I455" t="str">
            <v>Custo Total</v>
          </cell>
        </row>
        <row r="456">
          <cell r="A456">
            <v>20002</v>
          </cell>
          <cell r="B456" t="str">
            <v>ENCARREGADO DE SERVIÇO</v>
          </cell>
          <cell r="C456" t="str">
            <v>H</v>
          </cell>
          <cell r="E456">
            <v>3.3000000000000003</v>
          </cell>
          <cell r="F456">
            <v>19.512162</v>
          </cell>
          <cell r="G456">
            <v>0.9185999999999999</v>
          </cell>
          <cell r="H456">
            <v>1</v>
          </cell>
          <cell r="I456">
            <v>19.51</v>
          </cell>
        </row>
        <row r="457">
          <cell r="A457">
            <v>20003</v>
          </cell>
          <cell r="B457" t="str">
            <v>AJUDANTE</v>
          </cell>
          <cell r="C457" t="str">
            <v>H</v>
          </cell>
          <cell r="E457">
            <v>1.1197935103244838</v>
          </cell>
          <cell r="F457">
            <v>6.6210886</v>
          </cell>
          <cell r="G457">
            <v>0.9185999999999999</v>
          </cell>
          <cell r="H457">
            <v>12</v>
          </cell>
          <cell r="I457">
            <v>79.44</v>
          </cell>
        </row>
        <row r="458">
          <cell r="A458">
            <v>20013</v>
          </cell>
          <cell r="B458" t="str">
            <v>GREDISTA</v>
          </cell>
          <cell r="C458" t="str">
            <v>H</v>
          </cell>
          <cell r="E458">
            <v>3.6991150442477876</v>
          </cell>
          <cell r="F458">
            <v>21.87204</v>
          </cell>
          <cell r="G458">
            <v>0.9185999999999999</v>
          </cell>
          <cell r="H458">
            <v>1</v>
          </cell>
          <cell r="I458">
            <v>21.87</v>
          </cell>
        </row>
        <row r="459">
          <cell r="H459" t="str">
            <v>( B ) Total</v>
          </cell>
          <cell r="I459">
            <v>120.82000000000001</v>
          </cell>
        </row>
        <row r="460">
          <cell r="E460">
            <v>0.05</v>
          </cell>
          <cell r="I460">
            <v>6.04</v>
          </cell>
        </row>
        <row r="461">
          <cell r="E461" t="str">
            <v>EPI</v>
          </cell>
          <cell r="H461">
            <v>0.0112</v>
          </cell>
          <cell r="I461">
            <v>1.35</v>
          </cell>
        </row>
        <row r="462">
          <cell r="E462" t="str">
            <v>ALIMENTAÇÃO</v>
          </cell>
          <cell r="H462">
            <v>0.096</v>
          </cell>
          <cell r="I462">
            <v>11.59</v>
          </cell>
        </row>
        <row r="463">
          <cell r="E463" t="str">
            <v>TRANSP. DE PESSOAL</v>
          </cell>
          <cell r="H463">
            <v>0.0479</v>
          </cell>
          <cell r="I463">
            <v>5.78</v>
          </cell>
        </row>
        <row r="464">
          <cell r="B464" t="str">
            <v>Custo horário de execução - (A)+(B)+( C)</v>
          </cell>
          <cell r="I464">
            <v>768.0396000000001</v>
          </cell>
        </row>
        <row r="465">
          <cell r="B465" t="str">
            <v>(D) Produção da Equipe</v>
          </cell>
          <cell r="I465">
            <v>45</v>
          </cell>
        </row>
        <row r="466">
          <cell r="B466" t="str">
            <v>(E) Custo unitário de execução - [(A)+(B)+( C)]÷(D)</v>
          </cell>
          <cell r="I466">
            <v>17.06</v>
          </cell>
        </row>
        <row r="468">
          <cell r="A468" t="str">
            <v>Codigo</v>
          </cell>
          <cell r="B468" t="str">
            <v>Materiais - ( F )</v>
          </cell>
          <cell r="C468" t="str">
            <v>Unid</v>
          </cell>
          <cell r="D468" t="str">
            <v>Consumo</v>
          </cell>
          <cell r="H468" t="str">
            <v>Custo Unit</v>
          </cell>
          <cell r="I468" t="str">
            <v>Custo Total</v>
          </cell>
        </row>
        <row r="469">
          <cell r="A469">
            <v>10010</v>
          </cell>
          <cell r="B469" t="str">
            <v> CIMENTO PORTLAND C.P. 320</v>
          </cell>
          <cell r="C469" t="str">
            <v> Kg </v>
          </cell>
          <cell r="D469">
            <v>40</v>
          </cell>
          <cell r="H469">
            <v>0.36</v>
          </cell>
          <cell r="I469">
            <v>14.4</v>
          </cell>
        </row>
        <row r="470">
          <cell r="H470" t="str">
            <v>( F ) Total</v>
          </cell>
          <cell r="I470">
            <v>14.4</v>
          </cell>
        </row>
        <row r="472">
          <cell r="A472" t="str">
            <v>Codigo</v>
          </cell>
          <cell r="B472" t="str">
            <v>Serviços - ( G )</v>
          </cell>
          <cell r="C472" t="str">
            <v>Unid</v>
          </cell>
          <cell r="D472" t="str">
            <v>Consumo</v>
          </cell>
          <cell r="H472" t="str">
            <v>Custo Unit</v>
          </cell>
          <cell r="I472" t="str">
            <v>Custo Total</v>
          </cell>
        </row>
        <row r="473">
          <cell r="B473" t="str">
            <v/>
          </cell>
          <cell r="C473" t="str">
            <v/>
          </cell>
          <cell r="H473" t="str">
            <v/>
          </cell>
          <cell r="I473" t="str">
            <v/>
          </cell>
        </row>
        <row r="474">
          <cell r="H474" t="str">
            <v>( G ) Total</v>
          </cell>
          <cell r="I474">
            <v>0</v>
          </cell>
        </row>
        <row r="476">
          <cell r="A476" t="str">
            <v>Codigo</v>
          </cell>
          <cell r="B476" t="str">
            <v>Serviços - ( H )</v>
          </cell>
          <cell r="C476" t="str">
            <v>Unid</v>
          </cell>
          <cell r="D476" t="str">
            <v>Consumo</v>
          </cell>
          <cell r="H476" t="str">
            <v>Custo Unit</v>
          </cell>
          <cell r="I476" t="str">
            <v>Custo Total</v>
          </cell>
        </row>
        <row r="477">
          <cell r="B477" t="str">
            <v/>
          </cell>
          <cell r="C477" t="str">
            <v/>
          </cell>
          <cell r="H477" t="str">
            <v/>
          </cell>
          <cell r="I477" t="str">
            <v/>
          </cell>
        </row>
        <row r="478">
          <cell r="H478" t="str">
            <v>( H ) Total</v>
          </cell>
          <cell r="I478">
            <v>0</v>
          </cell>
        </row>
        <row r="480">
          <cell r="B480" t="str">
            <v>Custo unitário direto total - (E)+(F)+(G)+(H)</v>
          </cell>
          <cell r="I480">
            <v>31.46</v>
          </cell>
        </row>
        <row r="481">
          <cell r="B481" t="str">
            <v>BDI %</v>
          </cell>
          <cell r="H481">
            <v>0.25</v>
          </cell>
          <cell r="I481">
            <v>7.86</v>
          </cell>
        </row>
        <row r="482">
          <cell r="B482" t="str">
            <v>PREÇO DE VENDA - COMPOSIÇÃO 40350</v>
          </cell>
          <cell r="I482">
            <v>39.32</v>
          </cell>
        </row>
        <row r="484">
          <cell r="A484" t="str">
            <v>Código:</v>
          </cell>
          <cell r="B484" t="str">
            <v>Serviço</v>
          </cell>
          <cell r="E484" t="str">
            <v>Unidade</v>
          </cell>
          <cell r="G484" t="str">
            <v>C. U. T</v>
          </cell>
          <cell r="H484" t="str">
            <v>BDI</v>
          </cell>
          <cell r="I484" t="str">
            <v>R$</v>
          </cell>
        </row>
        <row r="485">
          <cell r="A485">
            <v>40380</v>
          </cell>
          <cell r="B485" t="str">
            <v>IMPRIMAÇÃO</v>
          </cell>
          <cell r="E485" t="str">
            <v>m2</v>
          </cell>
          <cell r="G485">
            <v>0.2</v>
          </cell>
          <cell r="H485">
            <v>0.05</v>
          </cell>
          <cell r="I485">
            <v>0.25</v>
          </cell>
        </row>
        <row r="487">
          <cell r="B487" t="str">
            <v>Produção da Equipe:</v>
          </cell>
          <cell r="D487">
            <v>1216</v>
          </cell>
          <cell r="E487" t="str">
            <v>m2</v>
          </cell>
        </row>
        <row r="488">
          <cell r="A488" t="str">
            <v>Codigo</v>
          </cell>
          <cell r="B488" t="str">
            <v>Equipamentos - ( A )</v>
          </cell>
          <cell r="C488" t="str">
            <v>Unid</v>
          </cell>
          <cell r="D488" t="str">
            <v>Qtde</v>
          </cell>
          <cell r="E488" t="str">
            <v>Utilização</v>
          </cell>
          <cell r="G488" t="str">
            <v>Custo Operacional</v>
          </cell>
          <cell r="I488" t="str">
            <v>Custo horario</v>
          </cell>
        </row>
        <row r="489">
          <cell r="D489" t="str">
            <v>Consumo</v>
          </cell>
          <cell r="E489" t="str">
            <v>Operativa</v>
          </cell>
          <cell r="F489" t="str">
            <v>Improdutiva</v>
          </cell>
          <cell r="G489" t="str">
            <v>Operativo</v>
          </cell>
          <cell r="H489" t="str">
            <v>Improdutivo</v>
          </cell>
        </row>
        <row r="490">
          <cell r="A490">
            <v>30005</v>
          </cell>
          <cell r="B490" t="str">
            <v>TRATOR DE PNEUS AGRÍCOLA - MF292/4 OU EQUIVALENTE</v>
          </cell>
          <cell r="C490" t="str">
            <v>UN</v>
          </cell>
          <cell r="D490">
            <v>1</v>
          </cell>
          <cell r="E490">
            <v>0.47</v>
          </cell>
          <cell r="F490">
            <v>0.53</v>
          </cell>
          <cell r="G490">
            <v>72.01</v>
          </cell>
          <cell r="H490">
            <v>26.32</v>
          </cell>
          <cell r="I490">
            <v>47.78430000000001</v>
          </cell>
        </row>
        <row r="491">
          <cell r="A491">
            <v>30017</v>
          </cell>
          <cell r="B491" t="str">
            <v>VASSOURA MECÂNICA REBOCÁVEL</v>
          </cell>
          <cell r="C491" t="str">
            <v>UN</v>
          </cell>
          <cell r="D491">
            <v>1</v>
          </cell>
          <cell r="E491">
            <v>0.47</v>
          </cell>
          <cell r="F491">
            <v>0.53</v>
          </cell>
          <cell r="G491">
            <v>3.83</v>
          </cell>
          <cell r="H491">
            <v>2.3000000000000003</v>
          </cell>
          <cell r="I491">
            <v>3.0091000000000006</v>
          </cell>
        </row>
        <row r="492">
          <cell r="A492">
            <v>30020</v>
          </cell>
          <cell r="B492" t="str">
            <v>TANQUE EST. ASFALTO (30.000L)</v>
          </cell>
          <cell r="C492" t="str">
            <v>UN</v>
          </cell>
          <cell r="D492">
            <v>1</v>
          </cell>
          <cell r="E492">
            <v>1</v>
          </cell>
          <cell r="F492">
            <v>0</v>
          </cell>
          <cell r="G492">
            <v>5.1000000000000005</v>
          </cell>
          <cell r="H492">
            <v>3.2800000000000002</v>
          </cell>
          <cell r="I492">
            <v>5.1000000000000005</v>
          </cell>
        </row>
        <row r="493">
          <cell r="A493">
            <v>30021</v>
          </cell>
          <cell r="B493" t="str">
            <v>EQUIP. DISTRIBUIÇÃO DE ASFALTO MONTADO EM CAMINHÃO</v>
          </cell>
          <cell r="C493" t="str">
            <v>UN</v>
          </cell>
          <cell r="D493">
            <v>1</v>
          </cell>
          <cell r="E493">
            <v>1</v>
          </cell>
          <cell r="F493">
            <v>0</v>
          </cell>
          <cell r="G493">
            <v>115.77</v>
          </cell>
          <cell r="H493">
            <v>40.02</v>
          </cell>
          <cell r="I493">
            <v>115.77</v>
          </cell>
        </row>
        <row r="494">
          <cell r="A494">
            <v>30040</v>
          </cell>
          <cell r="B494" t="str">
            <v>CAMINHÃO TANQUE 10.000L</v>
          </cell>
          <cell r="C494" t="str">
            <v>UN</v>
          </cell>
          <cell r="D494">
            <v>1</v>
          </cell>
          <cell r="E494">
            <v>0.05</v>
          </cell>
          <cell r="F494">
            <v>0</v>
          </cell>
          <cell r="G494">
            <v>129.45</v>
          </cell>
          <cell r="H494">
            <v>41.76</v>
          </cell>
          <cell r="I494">
            <v>6.4725</v>
          </cell>
        </row>
        <row r="495">
          <cell r="H495" t="str">
            <v>( A ) Total</v>
          </cell>
          <cell r="I495">
            <v>178.12590000000003</v>
          </cell>
        </row>
        <row r="497">
          <cell r="A497" t="str">
            <v>Codigo</v>
          </cell>
          <cell r="B497" t="str">
            <v>Mão de obra - ( B )</v>
          </cell>
          <cell r="C497" t="str">
            <v>Unid</v>
          </cell>
          <cell r="E497" t="str">
            <v>Eq salarial</v>
          </cell>
          <cell r="F497" t="str">
            <v>Sal/ hora</v>
          </cell>
          <cell r="G497" t="str">
            <v>Encargos</v>
          </cell>
          <cell r="H497" t="str">
            <v>Consumo</v>
          </cell>
          <cell r="I497" t="str">
            <v>Custo Total</v>
          </cell>
        </row>
        <row r="498">
          <cell r="A498">
            <v>20002</v>
          </cell>
          <cell r="B498" t="str">
            <v>ENCARREGADO DE SERVIÇO</v>
          </cell>
          <cell r="C498" t="str">
            <v>H</v>
          </cell>
          <cell r="E498">
            <v>3.3000000000000003</v>
          </cell>
          <cell r="F498">
            <v>19.512162</v>
          </cell>
          <cell r="G498">
            <v>0.9185999999999999</v>
          </cell>
          <cell r="H498">
            <v>1</v>
          </cell>
          <cell r="I498">
            <v>19.51</v>
          </cell>
        </row>
        <row r="499">
          <cell r="A499">
            <v>20003</v>
          </cell>
          <cell r="B499" t="str">
            <v>AJUDANTE</v>
          </cell>
          <cell r="C499" t="str">
            <v>H</v>
          </cell>
          <cell r="E499">
            <v>1.1197935103244838</v>
          </cell>
          <cell r="F499">
            <v>6.6210886</v>
          </cell>
          <cell r="G499">
            <v>0.9185999999999999</v>
          </cell>
          <cell r="H499">
            <v>6</v>
          </cell>
          <cell r="I499">
            <v>39.72</v>
          </cell>
        </row>
        <row r="500">
          <cell r="H500" t="str">
            <v>( B ) Total</v>
          </cell>
          <cell r="I500">
            <v>59.230000000000004</v>
          </cell>
        </row>
        <row r="501">
          <cell r="E501">
            <v>0</v>
          </cell>
          <cell r="I501">
            <v>0</v>
          </cell>
        </row>
        <row r="502">
          <cell r="E502" t="str">
            <v>EPI</v>
          </cell>
          <cell r="H502">
            <v>0.0112</v>
          </cell>
          <cell r="I502">
            <v>0.66</v>
          </cell>
        </row>
        <row r="503">
          <cell r="E503" t="str">
            <v>ALIMENTAÇÃO</v>
          </cell>
          <cell r="H503">
            <v>0.096</v>
          </cell>
          <cell r="I503">
            <v>5.680000000000001</v>
          </cell>
        </row>
        <row r="504">
          <cell r="E504" t="str">
            <v>TRANSP. DE PESSOAL</v>
          </cell>
          <cell r="H504">
            <v>0.0479</v>
          </cell>
          <cell r="I504">
            <v>2.83</v>
          </cell>
        </row>
        <row r="505">
          <cell r="B505" t="str">
            <v>Custo horário de execução - (A)+(B)+( C)</v>
          </cell>
          <cell r="I505">
            <v>246.51590000000004</v>
          </cell>
        </row>
        <row r="506">
          <cell r="B506" t="str">
            <v>(D) Produção da Equipe</v>
          </cell>
          <cell r="I506">
            <v>1216</v>
          </cell>
        </row>
        <row r="507">
          <cell r="B507" t="str">
            <v>(E) Custo unitário de execução - [(A)+(B)+( C)]÷(D)</v>
          </cell>
          <cell r="I507">
            <v>0.2</v>
          </cell>
        </row>
        <row r="509">
          <cell r="A509" t="str">
            <v>Codigo</v>
          </cell>
          <cell r="B509" t="str">
            <v>Materiais - ( F )</v>
          </cell>
          <cell r="C509" t="str">
            <v>Unid</v>
          </cell>
          <cell r="D509" t="str">
            <v>Consumo</v>
          </cell>
          <cell r="H509" t="str">
            <v>Custo Unit</v>
          </cell>
          <cell r="I509" t="str">
            <v>Custo Total</v>
          </cell>
        </row>
        <row r="510">
          <cell r="B510" t="str">
            <v/>
          </cell>
          <cell r="C510" t="str">
            <v/>
          </cell>
          <cell r="H510" t="str">
            <v/>
          </cell>
          <cell r="I510" t="str">
            <v/>
          </cell>
        </row>
        <row r="511">
          <cell r="H511" t="str">
            <v>( F ) Total</v>
          </cell>
          <cell r="I511">
            <v>0</v>
          </cell>
        </row>
        <row r="513">
          <cell r="A513" t="str">
            <v>Codigo</v>
          </cell>
          <cell r="B513" t="str">
            <v>Serviços - ( G )</v>
          </cell>
          <cell r="C513" t="str">
            <v>Unid</v>
          </cell>
          <cell r="D513" t="str">
            <v>Consumo</v>
          </cell>
          <cell r="H513" t="str">
            <v>Custo Unit</v>
          </cell>
          <cell r="I513" t="str">
            <v>Custo Total</v>
          </cell>
        </row>
        <row r="514">
          <cell r="B514" t="str">
            <v/>
          </cell>
          <cell r="C514" t="str">
            <v/>
          </cell>
          <cell r="H514" t="str">
            <v/>
          </cell>
          <cell r="I514" t="str">
            <v/>
          </cell>
        </row>
        <row r="515">
          <cell r="H515" t="str">
            <v>( G ) Total</v>
          </cell>
          <cell r="I515">
            <v>0</v>
          </cell>
        </row>
        <row r="517">
          <cell r="A517" t="str">
            <v>Codigo</v>
          </cell>
          <cell r="B517" t="str">
            <v>Serviços - ( H )</v>
          </cell>
          <cell r="C517" t="str">
            <v>Unid</v>
          </cell>
          <cell r="D517" t="str">
            <v>Consumo</v>
          </cell>
          <cell r="H517" t="str">
            <v>Custo Unit</v>
          </cell>
          <cell r="I517" t="str">
            <v>Custo Total</v>
          </cell>
        </row>
        <row r="518">
          <cell r="B518" t="str">
            <v/>
          </cell>
          <cell r="C518" t="str">
            <v/>
          </cell>
          <cell r="H518" t="str">
            <v/>
          </cell>
          <cell r="I518" t="str">
            <v/>
          </cell>
        </row>
        <row r="519">
          <cell r="H519" t="str">
            <v>( H ) Total</v>
          </cell>
          <cell r="I519">
            <v>0</v>
          </cell>
        </row>
        <row r="521">
          <cell r="B521" t="str">
            <v>Custo unitário direto total - (E)+(F)+(G)+(H)</v>
          </cell>
          <cell r="I521">
            <v>0.2</v>
          </cell>
        </row>
        <row r="522">
          <cell r="B522" t="str">
            <v>BDI %</v>
          </cell>
          <cell r="H522">
            <v>0.25</v>
          </cell>
          <cell r="I522">
            <v>0.05</v>
          </cell>
        </row>
        <row r="523">
          <cell r="B523" t="str">
            <v>PREÇO DE VENDA - COMPOSIÇÃO 40380</v>
          </cell>
          <cell r="I523">
            <v>0.25</v>
          </cell>
        </row>
        <row r="525">
          <cell r="A525" t="str">
            <v>Código:</v>
          </cell>
          <cell r="B525" t="str">
            <v>Serviço</v>
          </cell>
          <cell r="E525" t="str">
            <v>Unidade</v>
          </cell>
          <cell r="G525" t="str">
            <v>C. U. T</v>
          </cell>
          <cell r="H525" t="str">
            <v>BDI</v>
          </cell>
          <cell r="I525" t="str">
            <v>R$</v>
          </cell>
        </row>
        <row r="526">
          <cell r="A526">
            <v>40609</v>
          </cell>
          <cell r="B526" t="str">
            <v>TRATAMENTO SUPERFICIAL DUPLO (BC)</v>
          </cell>
          <cell r="E526" t="str">
            <v>m2</v>
          </cell>
          <cell r="G526">
            <v>2.98</v>
          </cell>
          <cell r="H526">
            <v>0.74</v>
          </cell>
          <cell r="I526">
            <v>3.72</v>
          </cell>
        </row>
        <row r="528">
          <cell r="B528" t="str">
            <v>Produção da Equipe:</v>
          </cell>
          <cell r="D528">
            <v>220</v>
          </cell>
          <cell r="E528" t="str">
            <v>m2</v>
          </cell>
        </row>
        <row r="529">
          <cell r="A529" t="str">
            <v>Codigo</v>
          </cell>
          <cell r="B529" t="str">
            <v>Equipamentos - ( A )</v>
          </cell>
          <cell r="C529" t="str">
            <v>Unid</v>
          </cell>
          <cell r="D529" t="str">
            <v>Qtde</v>
          </cell>
          <cell r="E529" t="str">
            <v>Utilização</v>
          </cell>
          <cell r="G529" t="str">
            <v>Custo Operacional</v>
          </cell>
          <cell r="I529" t="str">
            <v>Custo horario</v>
          </cell>
        </row>
        <row r="530">
          <cell r="D530" t="str">
            <v>Consumo</v>
          </cell>
          <cell r="E530" t="str">
            <v>Operativa</v>
          </cell>
          <cell r="F530" t="str">
            <v>Improdutiva</v>
          </cell>
          <cell r="G530" t="str">
            <v>Operativo</v>
          </cell>
          <cell r="H530" t="str">
            <v>Improdutivo</v>
          </cell>
        </row>
        <row r="531">
          <cell r="A531">
            <v>30005</v>
          </cell>
          <cell r="B531" t="str">
            <v>TRATOR DE PNEUS AGRÍCOLA - MF292/4 OU EQUIVALENTE</v>
          </cell>
          <cell r="C531" t="str">
            <v>UN</v>
          </cell>
          <cell r="D531">
            <v>1</v>
          </cell>
          <cell r="E531">
            <v>0.09</v>
          </cell>
          <cell r="F531">
            <v>0.91</v>
          </cell>
          <cell r="G531">
            <v>72.01</v>
          </cell>
          <cell r="H531">
            <v>26.32</v>
          </cell>
          <cell r="I531">
            <v>30.4321</v>
          </cell>
        </row>
        <row r="532">
          <cell r="A532">
            <v>30010</v>
          </cell>
          <cell r="B532" t="str">
            <v>CARREGADEIRA DE PNEUS CAT - 924 G OU EQUIVALENTE</v>
          </cell>
          <cell r="C532" t="str">
            <v>UN</v>
          </cell>
          <cell r="D532">
            <v>1</v>
          </cell>
          <cell r="E532">
            <v>0.1</v>
          </cell>
          <cell r="F532">
            <v>0</v>
          </cell>
          <cell r="G532">
            <v>106.78</v>
          </cell>
          <cell r="H532">
            <v>46.69</v>
          </cell>
          <cell r="I532">
            <v>10.668000000000001</v>
          </cell>
        </row>
        <row r="533">
          <cell r="A533">
            <v>30012</v>
          </cell>
          <cell r="B533" t="str">
            <v>ROLO LISO TANDEN - 6/8 T - CA-150 OU EQUIVALENTE</v>
          </cell>
          <cell r="C533" t="str">
            <v>UN</v>
          </cell>
          <cell r="D533">
            <v>1</v>
          </cell>
          <cell r="E533">
            <v>0.34</v>
          </cell>
          <cell r="F533">
            <v>0.6599999999999999</v>
          </cell>
          <cell r="G533">
            <v>105.9</v>
          </cell>
          <cell r="H533">
            <v>48.71</v>
          </cell>
          <cell r="I533">
            <v>68.1446</v>
          </cell>
        </row>
        <row r="534">
          <cell r="A534">
            <v>30017</v>
          </cell>
          <cell r="B534" t="str">
            <v>VASSOURA MECÂNICA REBOCÁVEL</v>
          </cell>
          <cell r="C534" t="str">
            <v>UN</v>
          </cell>
          <cell r="D534">
            <v>1</v>
          </cell>
          <cell r="E534">
            <v>0.09</v>
          </cell>
          <cell r="F534">
            <v>0.91</v>
          </cell>
          <cell r="G534">
            <v>3.83</v>
          </cell>
          <cell r="H534">
            <v>2.3000000000000003</v>
          </cell>
          <cell r="I534">
            <v>2.4277000000000006</v>
          </cell>
        </row>
        <row r="535">
          <cell r="A535">
            <v>30018</v>
          </cell>
          <cell r="B535" t="str">
            <v>DISTRIBUIDOR DE AGREG.  REBOCÁVEL</v>
          </cell>
          <cell r="C535" t="str">
            <v>UN</v>
          </cell>
          <cell r="D535">
            <v>1</v>
          </cell>
          <cell r="E535">
            <v>1</v>
          </cell>
          <cell r="F535">
            <v>0</v>
          </cell>
          <cell r="G535">
            <v>3.25</v>
          </cell>
          <cell r="H535">
            <v>2.09</v>
          </cell>
          <cell r="I535">
            <v>3.25</v>
          </cell>
        </row>
        <row r="536">
          <cell r="A536">
            <v>30020</v>
          </cell>
          <cell r="B536" t="str">
            <v>TANQUE EST. ASFALTO (30.000L)</v>
          </cell>
          <cell r="C536" t="str">
            <v>UN</v>
          </cell>
          <cell r="D536">
            <v>1</v>
          </cell>
          <cell r="E536">
            <v>1</v>
          </cell>
          <cell r="F536">
            <v>0</v>
          </cell>
          <cell r="G536">
            <v>5.1000000000000005</v>
          </cell>
          <cell r="H536">
            <v>3.2800000000000002</v>
          </cell>
          <cell r="I536">
            <v>5.1000000000000005</v>
          </cell>
        </row>
        <row r="537">
          <cell r="A537">
            <v>30021</v>
          </cell>
          <cell r="B537" t="str">
            <v>EQUIP. DISTRIBUIÇÃO DE ASFALTO MONTADO EM CAMINHÃO</v>
          </cell>
          <cell r="C537" t="str">
            <v>UN</v>
          </cell>
          <cell r="D537">
            <v>1</v>
          </cell>
          <cell r="E537">
            <v>0.83</v>
          </cell>
          <cell r="F537">
            <v>0.17000000000000004</v>
          </cell>
          <cell r="G537">
            <v>115.77</v>
          </cell>
          <cell r="H537">
            <v>40.02</v>
          </cell>
          <cell r="I537">
            <v>102.88249999999998</v>
          </cell>
        </row>
        <row r="538">
          <cell r="A538">
            <v>30037</v>
          </cell>
          <cell r="B538" t="str">
            <v>CAMINHÃO BASCULANTE 10 M3 - 15 T</v>
          </cell>
          <cell r="C538" t="str">
            <v>UN</v>
          </cell>
          <cell r="D538">
            <v>1</v>
          </cell>
          <cell r="E538">
            <v>1</v>
          </cell>
          <cell r="F538">
            <v>0</v>
          </cell>
          <cell r="G538">
            <v>130.87</v>
          </cell>
          <cell r="H538">
            <v>42.43</v>
          </cell>
          <cell r="I538">
            <v>130.87</v>
          </cell>
        </row>
        <row r="539">
          <cell r="H539" t="str">
            <v>( A ) Total</v>
          </cell>
          <cell r="I539">
            <v>353.7749</v>
          </cell>
        </row>
        <row r="541">
          <cell r="A541" t="str">
            <v>Codigo</v>
          </cell>
          <cell r="B541" t="str">
            <v>Mão de obra - ( B )</v>
          </cell>
          <cell r="C541" t="str">
            <v>Unid</v>
          </cell>
          <cell r="E541" t="str">
            <v>Eq salarial</v>
          </cell>
          <cell r="F541" t="str">
            <v>Sal/ hora</v>
          </cell>
          <cell r="G541" t="str">
            <v>Encargos</v>
          </cell>
          <cell r="H541" t="str">
            <v>Consumo</v>
          </cell>
          <cell r="I541" t="str">
            <v>Custo Total</v>
          </cell>
        </row>
        <row r="542">
          <cell r="A542">
            <v>20002</v>
          </cell>
          <cell r="B542" t="str">
            <v>ENCARREGADO DE SERVIÇO</v>
          </cell>
          <cell r="C542" t="str">
            <v>H</v>
          </cell>
          <cell r="E542">
            <v>3.3000000000000003</v>
          </cell>
          <cell r="F542">
            <v>19.512162</v>
          </cell>
          <cell r="G542">
            <v>0.9185999999999999</v>
          </cell>
          <cell r="H542">
            <v>1</v>
          </cell>
          <cell r="I542">
            <v>19.51</v>
          </cell>
        </row>
        <row r="543">
          <cell r="A543">
            <v>20003</v>
          </cell>
          <cell r="B543" t="str">
            <v>AJUDANTE</v>
          </cell>
          <cell r="C543" t="str">
            <v>H</v>
          </cell>
          <cell r="E543">
            <v>1.1197935103244838</v>
          </cell>
          <cell r="F543">
            <v>6.6210886</v>
          </cell>
          <cell r="G543">
            <v>0.9185999999999999</v>
          </cell>
          <cell r="H543">
            <v>9</v>
          </cell>
          <cell r="I543">
            <v>59.580000000000005</v>
          </cell>
        </row>
        <row r="544">
          <cell r="H544" t="str">
            <v>( B ) Total</v>
          </cell>
          <cell r="I544">
            <v>79.09</v>
          </cell>
        </row>
        <row r="545">
          <cell r="E545">
            <v>0</v>
          </cell>
          <cell r="I545">
            <v>0</v>
          </cell>
        </row>
        <row r="546">
          <cell r="E546" t="str">
            <v>EPI</v>
          </cell>
          <cell r="H546">
            <v>0.0112</v>
          </cell>
          <cell r="I546">
            <v>0.88</v>
          </cell>
        </row>
        <row r="547">
          <cell r="E547" t="str">
            <v>ALIMENTAÇÃO</v>
          </cell>
          <cell r="H547">
            <v>0.096</v>
          </cell>
          <cell r="I547">
            <v>7.59</v>
          </cell>
        </row>
        <row r="548">
          <cell r="E548" t="str">
            <v>TRANSP. DE PESSOAL</v>
          </cell>
          <cell r="H548">
            <v>0.0479</v>
          </cell>
          <cell r="I548">
            <v>3.7800000000000002</v>
          </cell>
        </row>
        <row r="549">
          <cell r="B549" t="str">
            <v>Custo horário de execução - (A)+(B)+( C)</v>
          </cell>
          <cell r="I549">
            <v>445.1149</v>
          </cell>
        </row>
        <row r="550">
          <cell r="B550" t="str">
            <v>(D) Produção da Equipe</v>
          </cell>
          <cell r="I550">
            <v>220</v>
          </cell>
        </row>
        <row r="551">
          <cell r="B551" t="str">
            <v>(E) Custo unitário de execução - [(A)+(B)+( C)]÷(D)</v>
          </cell>
          <cell r="I551">
            <v>2.02</v>
          </cell>
        </row>
        <row r="553">
          <cell r="A553" t="str">
            <v>Codigo</v>
          </cell>
          <cell r="B553" t="str">
            <v>Materiais - ( F )</v>
          </cell>
          <cell r="C553" t="str">
            <v>Unid</v>
          </cell>
          <cell r="D553" t="str">
            <v>Consumo</v>
          </cell>
          <cell r="H553" t="str">
            <v>Custo Unit</v>
          </cell>
          <cell r="I553" t="str">
            <v>Custo Total</v>
          </cell>
        </row>
        <row r="554">
          <cell r="A554">
            <v>10082</v>
          </cell>
          <cell r="B554" t="str">
            <v>BRITA - COMERCIAL (BC)</v>
          </cell>
          <cell r="C554" t="str">
            <v>m3</v>
          </cell>
          <cell r="D554">
            <v>0.0213</v>
          </cell>
          <cell r="H554">
            <v>45.35</v>
          </cell>
          <cell r="I554">
            <v>0.96</v>
          </cell>
        </row>
        <row r="555">
          <cell r="H555" t="str">
            <v>( F ) Total</v>
          </cell>
          <cell r="I555">
            <v>0.96</v>
          </cell>
        </row>
        <row r="557">
          <cell r="A557" t="str">
            <v>Codigo</v>
          </cell>
          <cell r="B557" t="str">
            <v>Serviços - ( G )</v>
          </cell>
          <cell r="C557" t="str">
            <v>Unid</v>
          </cell>
          <cell r="D557" t="str">
            <v>Consumo</v>
          </cell>
          <cell r="H557" t="str">
            <v>Custo Unit</v>
          </cell>
          <cell r="I557" t="str">
            <v>Custo Total</v>
          </cell>
        </row>
        <row r="558">
          <cell r="B558" t="str">
            <v/>
          </cell>
          <cell r="C558" t="str">
            <v/>
          </cell>
          <cell r="H558" t="str">
            <v/>
          </cell>
          <cell r="I558" t="str">
            <v/>
          </cell>
        </row>
        <row r="559">
          <cell r="H559" t="str">
            <v>( G ) Total</v>
          </cell>
          <cell r="I559">
            <v>0</v>
          </cell>
        </row>
        <row r="561">
          <cell r="A561" t="str">
            <v>Codigo</v>
          </cell>
          <cell r="B561" t="str">
            <v>Serviços - ( H )</v>
          </cell>
          <cell r="C561" t="str">
            <v>Unid</v>
          </cell>
          <cell r="D561" t="str">
            <v>Consumo</v>
          </cell>
          <cell r="H561" t="str">
            <v>Custo Unit</v>
          </cell>
          <cell r="I561" t="str">
            <v>Custo Total</v>
          </cell>
        </row>
        <row r="562">
          <cell r="B562" t="str">
            <v/>
          </cell>
          <cell r="C562" t="str">
            <v/>
          </cell>
          <cell r="H562" t="str">
            <v/>
          </cell>
          <cell r="I562" t="str">
            <v/>
          </cell>
        </row>
        <row r="563">
          <cell r="H563" t="str">
            <v>( H ) Total</v>
          </cell>
          <cell r="I563">
            <v>0</v>
          </cell>
        </row>
        <row r="565">
          <cell r="B565" t="str">
            <v>Custo unitário direto total - (E)+(F)+(G)+(H)</v>
          </cell>
          <cell r="I565">
            <v>2.98</v>
          </cell>
        </row>
        <row r="566">
          <cell r="B566" t="str">
            <v>BDI %</v>
          </cell>
          <cell r="H566">
            <v>0.25</v>
          </cell>
          <cell r="I566">
            <v>0.74</v>
          </cell>
        </row>
        <row r="567">
          <cell r="B567" t="str">
            <v>PREÇO DE VENDA - COMPOSIÇÃO 40609</v>
          </cell>
          <cell r="I567">
            <v>3.72</v>
          </cell>
        </row>
        <row r="569">
          <cell r="A569" t="str">
            <v>Código:</v>
          </cell>
          <cell r="B569" t="str">
            <v>Serviço</v>
          </cell>
          <cell r="E569" t="str">
            <v>Unidade</v>
          </cell>
          <cell r="G569" t="str">
            <v>C. U. T</v>
          </cell>
          <cell r="H569" t="str">
            <v>BDI</v>
          </cell>
          <cell r="I569" t="str">
            <v>R$</v>
          </cell>
        </row>
        <row r="570">
          <cell r="A570">
            <v>40610</v>
          </cell>
          <cell r="B570" t="str">
            <v>MICRORREVESTIMENTO À FRIO - 0,8cm C/ COMPACTAÇÃO (BC)</v>
          </cell>
          <cell r="E570" t="str">
            <v>m2</v>
          </cell>
          <cell r="G570">
            <v>1.83</v>
          </cell>
          <cell r="H570">
            <v>0.45</v>
          </cell>
          <cell r="I570">
            <v>2.28</v>
          </cell>
        </row>
        <row r="572">
          <cell r="B572" t="str">
            <v>Produção da Equipe:</v>
          </cell>
          <cell r="D572">
            <v>1125</v>
          </cell>
          <cell r="E572" t="str">
            <v>m2</v>
          </cell>
        </row>
        <row r="573">
          <cell r="A573" t="str">
            <v>Codigo</v>
          </cell>
          <cell r="B573" t="str">
            <v>Equipamentos - ( A )</v>
          </cell>
          <cell r="C573" t="str">
            <v>Unid</v>
          </cell>
          <cell r="D573" t="str">
            <v>Qtde</v>
          </cell>
          <cell r="E573" t="str">
            <v>Utilização</v>
          </cell>
          <cell r="G573" t="str">
            <v>Custo Operacional</v>
          </cell>
          <cell r="I573" t="str">
            <v>Custo horario</v>
          </cell>
        </row>
        <row r="574">
          <cell r="D574" t="str">
            <v>Consumo</v>
          </cell>
          <cell r="E574" t="str">
            <v>Operativa</v>
          </cell>
          <cell r="F574" t="str">
            <v>Improdutiva</v>
          </cell>
          <cell r="G574" t="str">
            <v>Operativo</v>
          </cell>
          <cell r="H574" t="str">
            <v>Improdutivo</v>
          </cell>
        </row>
        <row r="575">
          <cell r="A575">
            <v>30005</v>
          </cell>
          <cell r="B575" t="str">
            <v>TRATOR DE PNEUS AGRÍCOLA - MF292/4 OU EQUIVALENTE</v>
          </cell>
          <cell r="C575" t="str">
            <v>UN</v>
          </cell>
          <cell r="D575">
            <v>1</v>
          </cell>
          <cell r="E575">
            <v>0.72</v>
          </cell>
          <cell r="F575">
            <v>0.28</v>
          </cell>
          <cell r="G575">
            <v>72.01</v>
          </cell>
          <cell r="H575">
            <v>26.32</v>
          </cell>
          <cell r="I575">
            <v>59.196799999999996</v>
          </cell>
        </row>
        <row r="576">
          <cell r="A576">
            <v>30010</v>
          </cell>
          <cell r="B576" t="str">
            <v>CARREGADEIRA DE PNEUS CAT - 924 G OU EQUIVALENTE</v>
          </cell>
          <cell r="C576" t="str">
            <v>UN</v>
          </cell>
          <cell r="D576">
            <v>1</v>
          </cell>
          <cell r="E576">
            <v>0.09</v>
          </cell>
          <cell r="F576">
            <v>0.91</v>
          </cell>
          <cell r="G576">
            <v>106.78</v>
          </cell>
          <cell r="H576">
            <v>46.69</v>
          </cell>
          <cell r="I576">
            <v>52.0881</v>
          </cell>
        </row>
        <row r="577">
          <cell r="A577">
            <v>30015</v>
          </cell>
          <cell r="B577" t="str">
            <v>ROLO COMPAC. PNEUS AUTOPROP. 21 T</v>
          </cell>
          <cell r="C577" t="str">
            <v>UN</v>
          </cell>
          <cell r="D577">
            <v>1</v>
          </cell>
          <cell r="E577">
            <v>0.77</v>
          </cell>
          <cell r="F577">
            <v>0.22999999999999998</v>
          </cell>
          <cell r="G577">
            <v>105.84</v>
          </cell>
          <cell r="H577">
            <v>43.61</v>
          </cell>
          <cell r="I577">
            <v>91.5171</v>
          </cell>
        </row>
        <row r="578">
          <cell r="A578">
            <v>30017</v>
          </cell>
          <cell r="B578" t="str">
            <v>VASSOURA MECÂNICA REBOCÁVEL</v>
          </cell>
          <cell r="C578" t="str">
            <v>UN</v>
          </cell>
          <cell r="D578">
            <v>1</v>
          </cell>
          <cell r="E578">
            <v>0.72</v>
          </cell>
          <cell r="F578">
            <v>0.28</v>
          </cell>
          <cell r="G578">
            <v>3.83</v>
          </cell>
          <cell r="H578">
            <v>2.3000000000000003</v>
          </cell>
          <cell r="I578">
            <v>3.3916000000000004</v>
          </cell>
        </row>
        <row r="579">
          <cell r="A579">
            <v>30020</v>
          </cell>
          <cell r="B579" t="str">
            <v>TANQUE EST. ASFALTO (30.000L)</v>
          </cell>
          <cell r="C579" t="str">
            <v>UN</v>
          </cell>
          <cell r="D579">
            <v>2</v>
          </cell>
          <cell r="E579">
            <v>1</v>
          </cell>
          <cell r="F579">
            <v>0</v>
          </cell>
          <cell r="G579">
            <v>5.1000000000000005</v>
          </cell>
          <cell r="H579">
            <v>3.2800000000000002</v>
          </cell>
          <cell r="I579">
            <v>10.200000000000001</v>
          </cell>
        </row>
        <row r="580">
          <cell r="A580">
            <v>30030</v>
          </cell>
          <cell r="B580" t="str">
            <v>EQUIP. DISTR. DE L.A. RUPT. CONTR.: ACOPLADO A CAVALO MECÂNICO</v>
          </cell>
          <cell r="C580" t="str">
            <v>UN</v>
          </cell>
          <cell r="D580">
            <v>1</v>
          </cell>
          <cell r="E580">
            <v>1</v>
          </cell>
          <cell r="F580">
            <v>0</v>
          </cell>
          <cell r="G580">
            <v>284.72</v>
          </cell>
          <cell r="H580">
            <v>86.74</v>
          </cell>
          <cell r="I580">
            <v>284.72</v>
          </cell>
        </row>
        <row r="581">
          <cell r="A581">
            <v>30035</v>
          </cell>
          <cell r="B581" t="str">
            <v>CAMINHÃO CARROCERIA MADEIRA - 15 T</v>
          </cell>
          <cell r="C581" t="str">
            <v>UN</v>
          </cell>
          <cell r="D581">
            <v>1</v>
          </cell>
          <cell r="E581">
            <v>0.3</v>
          </cell>
          <cell r="F581">
            <v>0.7</v>
          </cell>
          <cell r="G581">
            <v>126.77</v>
          </cell>
          <cell r="H581">
            <v>40.5</v>
          </cell>
          <cell r="I581">
            <v>66.381</v>
          </cell>
        </row>
        <row r="582">
          <cell r="A582">
            <v>30037</v>
          </cell>
          <cell r="B582" t="str">
            <v>CAMINHÃO BASCULANTE 10 M3 - 15 T</v>
          </cell>
          <cell r="C582" t="str">
            <v>UN</v>
          </cell>
          <cell r="D582">
            <v>0.07</v>
          </cell>
          <cell r="E582">
            <v>1</v>
          </cell>
          <cell r="F582">
            <v>0</v>
          </cell>
          <cell r="G582">
            <v>130.87</v>
          </cell>
          <cell r="H582">
            <v>42.43</v>
          </cell>
          <cell r="I582">
            <v>9.160900000000002</v>
          </cell>
        </row>
        <row r="583">
          <cell r="A583">
            <v>30040</v>
          </cell>
          <cell r="B583" t="str">
            <v>CAMINHÃO TANQUE 10.000L</v>
          </cell>
          <cell r="C583" t="str">
            <v>UN</v>
          </cell>
          <cell r="D583">
            <v>1</v>
          </cell>
          <cell r="E583">
            <v>0.3</v>
          </cell>
          <cell r="F583">
            <v>0.7</v>
          </cell>
          <cell r="G583">
            <v>129.45</v>
          </cell>
          <cell r="H583">
            <v>41.76</v>
          </cell>
          <cell r="I583">
            <v>68.05699999999999</v>
          </cell>
        </row>
        <row r="584">
          <cell r="H584" t="str">
            <v>( A ) Total</v>
          </cell>
          <cell r="I584">
            <v>644.7225</v>
          </cell>
        </row>
        <row r="586">
          <cell r="A586" t="str">
            <v>Codigo</v>
          </cell>
          <cell r="B586" t="str">
            <v>Mão de obra - ( B )</v>
          </cell>
          <cell r="C586" t="str">
            <v>Unid</v>
          </cell>
          <cell r="E586" t="str">
            <v>Eq salarial</v>
          </cell>
          <cell r="F586" t="str">
            <v>Sal/ hora</v>
          </cell>
          <cell r="G586" t="str">
            <v>Encargos</v>
          </cell>
          <cell r="H586" t="str">
            <v>Consumo</v>
          </cell>
          <cell r="I586" t="str">
            <v>Custo Total</v>
          </cell>
        </row>
        <row r="587">
          <cell r="A587">
            <v>20002</v>
          </cell>
          <cell r="B587" t="str">
            <v>ENCARREGADO DE SERVIÇO</v>
          </cell>
          <cell r="C587" t="str">
            <v>H</v>
          </cell>
          <cell r="E587">
            <v>3.3000000000000003</v>
          </cell>
          <cell r="F587">
            <v>19.512162</v>
          </cell>
          <cell r="G587">
            <v>0.9185999999999999</v>
          </cell>
          <cell r="H587">
            <v>1</v>
          </cell>
          <cell r="I587">
            <v>19.51</v>
          </cell>
        </row>
        <row r="588">
          <cell r="A588">
            <v>20003</v>
          </cell>
          <cell r="B588" t="str">
            <v>AJUDANTE</v>
          </cell>
          <cell r="C588" t="str">
            <v>H</v>
          </cell>
          <cell r="E588">
            <v>1.1197935103244838</v>
          </cell>
          <cell r="F588">
            <v>6.6210886</v>
          </cell>
          <cell r="G588">
            <v>0.9185999999999999</v>
          </cell>
          <cell r="H588">
            <v>4</v>
          </cell>
          <cell r="I588">
            <v>26.48</v>
          </cell>
        </row>
        <row r="589">
          <cell r="H589" t="str">
            <v>( B ) Total</v>
          </cell>
          <cell r="I589">
            <v>45.99</v>
          </cell>
        </row>
        <row r="590">
          <cell r="E590">
            <v>0</v>
          </cell>
          <cell r="I590">
            <v>-0.01</v>
          </cell>
        </row>
        <row r="591">
          <cell r="E591" t="str">
            <v>EPI</v>
          </cell>
          <cell r="H591">
            <v>0.0112</v>
          </cell>
          <cell r="I591">
            <v>0.51</v>
          </cell>
        </row>
        <row r="592">
          <cell r="E592" t="str">
            <v>ALIMENTAÇÃO</v>
          </cell>
          <cell r="H592">
            <v>0.096</v>
          </cell>
          <cell r="I592">
            <v>4.41</v>
          </cell>
        </row>
        <row r="593">
          <cell r="E593" t="str">
            <v>TRANSP. DE PESSOAL</v>
          </cell>
          <cell r="H593">
            <v>0.0479</v>
          </cell>
          <cell r="I593">
            <v>2.2</v>
          </cell>
        </row>
        <row r="594">
          <cell r="B594" t="str">
            <v>Custo horário de execução - (A)+(B)+( C)</v>
          </cell>
          <cell r="I594">
            <v>697.8225</v>
          </cell>
        </row>
        <row r="595">
          <cell r="B595" t="str">
            <v>(D) Produção da Equipe</v>
          </cell>
          <cell r="I595">
            <v>1125</v>
          </cell>
        </row>
        <row r="596">
          <cell r="B596" t="str">
            <v>(E) Custo unitário de execução - [(A)+(B)+( C)]÷(D)</v>
          </cell>
          <cell r="I596">
            <v>0.62</v>
          </cell>
        </row>
        <row r="598">
          <cell r="A598" t="str">
            <v>Codigo</v>
          </cell>
          <cell r="B598" t="str">
            <v>Materiais - ( F )</v>
          </cell>
          <cell r="C598" t="str">
            <v>Unid</v>
          </cell>
          <cell r="D598" t="str">
            <v>Consumo</v>
          </cell>
          <cell r="H598" t="str">
            <v>Custo Unit</v>
          </cell>
          <cell r="I598" t="str">
            <v>Custo Total</v>
          </cell>
        </row>
        <row r="599">
          <cell r="A599">
            <v>10010</v>
          </cell>
          <cell r="B599" t="str">
            <v> CIMENTO PORTLAND C.P. 320</v>
          </cell>
          <cell r="C599" t="str">
            <v> Kg </v>
          </cell>
          <cell r="D599">
            <v>0.18</v>
          </cell>
          <cell r="H599">
            <v>0.36</v>
          </cell>
          <cell r="I599">
            <v>0.06</v>
          </cell>
        </row>
        <row r="600">
          <cell r="A600">
            <v>10082</v>
          </cell>
          <cell r="B600" t="str">
            <v>BRITA - COMERCIAL (BC)</v>
          </cell>
          <cell r="C600" t="str">
            <v>m3</v>
          </cell>
          <cell r="D600">
            <v>0.008</v>
          </cell>
          <cell r="H600">
            <v>45.35</v>
          </cell>
          <cell r="I600">
            <v>0.36</v>
          </cell>
        </row>
        <row r="601">
          <cell r="A601">
            <v>10092</v>
          </cell>
          <cell r="B601" t="str">
            <v>ADIT. P/ CONTROLE DE RUPTURA C/ ADIÇÃO DE FIBRAS</v>
          </cell>
          <cell r="C601" t="str">
            <v>kg</v>
          </cell>
          <cell r="D601">
            <v>0.195</v>
          </cell>
          <cell r="H601">
            <v>3.85</v>
          </cell>
          <cell r="I601">
            <v>0.75</v>
          </cell>
        </row>
        <row r="602">
          <cell r="H602" t="str">
            <v>( F ) Total</v>
          </cell>
          <cell r="I602">
            <v>1.17</v>
          </cell>
        </row>
        <row r="604">
          <cell r="A604" t="str">
            <v>Codigo</v>
          </cell>
          <cell r="B604" t="str">
            <v>Serviços - ( G )</v>
          </cell>
          <cell r="C604" t="str">
            <v>Unid</v>
          </cell>
          <cell r="D604" t="str">
            <v>Consumo</v>
          </cell>
          <cell r="H604" t="str">
            <v>Custo Unit</v>
          </cell>
          <cell r="I604" t="str">
            <v>Custo Total</v>
          </cell>
        </row>
        <row r="605">
          <cell r="A605">
            <v>40620</v>
          </cell>
          <cell r="B605" t="str">
            <v>PENEIRAMENTO</v>
          </cell>
          <cell r="C605" t="str">
            <v>m3</v>
          </cell>
          <cell r="D605">
            <v>0.008</v>
          </cell>
          <cell r="H605">
            <v>5.08</v>
          </cell>
          <cell r="I605">
            <v>0.04</v>
          </cell>
        </row>
        <row r="606">
          <cell r="H606" t="str">
            <v>( G ) Total</v>
          </cell>
          <cell r="I606">
            <v>0.04</v>
          </cell>
        </row>
        <row r="608">
          <cell r="A608" t="str">
            <v>Codigo</v>
          </cell>
          <cell r="B608" t="str">
            <v>Serviços - ( H )</v>
          </cell>
          <cell r="C608" t="str">
            <v>Unid</v>
          </cell>
          <cell r="D608" t="str">
            <v>Consumo</v>
          </cell>
          <cell r="H608" t="str">
            <v>Custo Unit</v>
          </cell>
          <cell r="I608" t="str">
            <v>Custo Total</v>
          </cell>
        </row>
        <row r="609">
          <cell r="B609" t="str">
            <v/>
          </cell>
          <cell r="C609" t="str">
            <v/>
          </cell>
          <cell r="H609" t="str">
            <v/>
          </cell>
          <cell r="I609" t="str">
            <v/>
          </cell>
        </row>
        <row r="610">
          <cell r="H610" t="str">
            <v>( H ) Total</v>
          </cell>
          <cell r="I610">
            <v>0</v>
          </cell>
        </row>
        <row r="612">
          <cell r="B612" t="str">
            <v>Custo unitário direto total - (E)+(F)+(G)+(H)</v>
          </cell>
          <cell r="I612">
            <v>1.83</v>
          </cell>
        </row>
        <row r="613">
          <cell r="B613" t="str">
            <v>BDI %</v>
          </cell>
          <cell r="H613">
            <v>0.25</v>
          </cell>
          <cell r="I613">
            <v>0.45</v>
          </cell>
        </row>
        <row r="614">
          <cell r="B614" t="str">
            <v>PREÇO DE VENDA - COMPOSIÇÃO 40610</v>
          </cell>
          <cell r="I614">
            <v>2.28</v>
          </cell>
        </row>
        <row r="616">
          <cell r="A616" t="str">
            <v>Código:</v>
          </cell>
          <cell r="B616" t="str">
            <v>Serviço</v>
          </cell>
          <cell r="E616" t="str">
            <v>Unidade</v>
          </cell>
          <cell r="G616" t="str">
            <v>C. U. T</v>
          </cell>
          <cell r="H616" t="str">
            <v>BDI</v>
          </cell>
          <cell r="I616" t="str">
            <v>R$</v>
          </cell>
        </row>
        <row r="617">
          <cell r="A617">
            <v>40620</v>
          </cell>
          <cell r="B617" t="str">
            <v>PENEIRAMENTO</v>
          </cell>
          <cell r="E617" t="str">
            <v>m3</v>
          </cell>
          <cell r="G617">
            <v>5.08</v>
          </cell>
          <cell r="H617">
            <v>0</v>
          </cell>
          <cell r="I617">
            <v>5.08</v>
          </cell>
        </row>
        <row r="619">
          <cell r="B619" t="str">
            <v>Produção da Equipe:</v>
          </cell>
          <cell r="D619">
            <v>7.5</v>
          </cell>
          <cell r="E619" t="str">
            <v>m3</v>
          </cell>
        </row>
        <row r="620">
          <cell r="A620" t="str">
            <v>Codigo</v>
          </cell>
          <cell r="B620" t="str">
            <v>Equipamentos - ( A )</v>
          </cell>
          <cell r="C620" t="str">
            <v>Unid</v>
          </cell>
          <cell r="D620" t="str">
            <v>Qtde</v>
          </cell>
          <cell r="E620" t="str">
            <v>Utilização</v>
          </cell>
          <cell r="G620" t="str">
            <v>Custo Operacional</v>
          </cell>
          <cell r="I620" t="str">
            <v>Custo horario</v>
          </cell>
        </row>
        <row r="621">
          <cell r="D621" t="str">
            <v>Consumo</v>
          </cell>
          <cell r="E621" t="str">
            <v>Operativa</v>
          </cell>
          <cell r="F621" t="str">
            <v>Improdutiva</v>
          </cell>
          <cell r="G621" t="str">
            <v>Operativo</v>
          </cell>
          <cell r="H621" t="str">
            <v>Improdutivo</v>
          </cell>
        </row>
        <row r="622">
          <cell r="B622" t="str">
            <v/>
          </cell>
          <cell r="C622" t="str">
            <v/>
          </cell>
          <cell r="G622" t="str">
            <v/>
          </cell>
          <cell r="H622" t="str">
            <v/>
          </cell>
          <cell r="I622">
            <v>0</v>
          </cell>
        </row>
        <row r="623">
          <cell r="B623" t="str">
            <v/>
          </cell>
          <cell r="C623" t="str">
            <v/>
          </cell>
          <cell r="G623" t="str">
            <v/>
          </cell>
          <cell r="H623" t="str">
            <v/>
          </cell>
          <cell r="I623">
            <v>0</v>
          </cell>
        </row>
        <row r="624">
          <cell r="H624" t="str">
            <v>( A ) Total</v>
          </cell>
          <cell r="I624">
            <v>0</v>
          </cell>
        </row>
        <row r="626">
          <cell r="A626" t="str">
            <v>Codigo</v>
          </cell>
          <cell r="B626" t="str">
            <v>Mão de obra - ( B )</v>
          </cell>
          <cell r="C626" t="str">
            <v>Unid</v>
          </cell>
          <cell r="E626" t="str">
            <v>Eq salarial</v>
          </cell>
          <cell r="F626" t="str">
            <v>Sal/ hora</v>
          </cell>
          <cell r="G626" t="str">
            <v>Encargos</v>
          </cell>
          <cell r="H626" t="str">
            <v>Consumo</v>
          </cell>
          <cell r="I626" t="str">
            <v>Custo Total</v>
          </cell>
        </row>
        <row r="627">
          <cell r="A627">
            <v>20002</v>
          </cell>
          <cell r="B627" t="str">
            <v>ENCARREGADO DE SERVIÇO</v>
          </cell>
          <cell r="C627" t="str">
            <v>H</v>
          </cell>
          <cell r="E627">
            <v>3.3000000000000003</v>
          </cell>
          <cell r="F627">
            <v>19.512162</v>
          </cell>
          <cell r="G627">
            <v>0.9185999999999999</v>
          </cell>
          <cell r="H627">
            <v>0.1</v>
          </cell>
          <cell r="I627">
            <v>1.95</v>
          </cell>
        </row>
        <row r="628">
          <cell r="A628">
            <v>20031</v>
          </cell>
          <cell r="B628" t="str">
            <v>SERVENTE</v>
          </cell>
          <cell r="C628" t="str">
            <v>H</v>
          </cell>
          <cell r="E628">
            <v>1.050353982300885</v>
          </cell>
          <cell r="F628">
            <v>6.2105082</v>
          </cell>
          <cell r="G628">
            <v>0.9185999999999999</v>
          </cell>
          <cell r="H628">
            <v>5</v>
          </cell>
          <cell r="I628">
            <v>31.05</v>
          </cell>
        </row>
        <row r="629">
          <cell r="H629" t="str">
            <v>( B ) Total</v>
          </cell>
          <cell r="I629">
            <v>33</v>
          </cell>
        </row>
        <row r="630">
          <cell r="E630">
            <v>0</v>
          </cell>
          <cell r="I630">
            <v>0</v>
          </cell>
        </row>
        <row r="631">
          <cell r="E631" t="str">
            <v>EPI</v>
          </cell>
          <cell r="H631">
            <v>0.0112</v>
          </cell>
          <cell r="I631">
            <v>0.36</v>
          </cell>
        </row>
        <row r="632">
          <cell r="E632" t="str">
            <v>ALIMENTAÇÃO</v>
          </cell>
          <cell r="H632">
            <v>0.096</v>
          </cell>
          <cell r="I632">
            <v>3.16</v>
          </cell>
        </row>
        <row r="633">
          <cell r="E633" t="str">
            <v>TRANSP. DE PESSOAL</v>
          </cell>
          <cell r="H633">
            <v>0.0479</v>
          </cell>
          <cell r="I633">
            <v>1.58</v>
          </cell>
        </row>
        <row r="634">
          <cell r="B634" t="str">
            <v>Custo horário de execução - (A)+(B)+( C)</v>
          </cell>
          <cell r="I634">
            <v>38.099999999999994</v>
          </cell>
        </row>
        <row r="635">
          <cell r="B635" t="str">
            <v>(D) Produção da Equipe</v>
          </cell>
          <cell r="I635">
            <v>7.5</v>
          </cell>
        </row>
        <row r="636">
          <cell r="B636" t="str">
            <v>(E) Custo unitário de execução - [(A)+(B)+( C)]÷(D)</v>
          </cell>
          <cell r="I636">
            <v>5.08</v>
          </cell>
        </row>
        <row r="638">
          <cell r="A638" t="str">
            <v>Codigo</v>
          </cell>
          <cell r="B638" t="str">
            <v>Materiais - ( F )</v>
          </cell>
          <cell r="C638" t="str">
            <v>Unid</v>
          </cell>
          <cell r="D638" t="str">
            <v>Consumo</v>
          </cell>
          <cell r="H638" t="str">
            <v>Custo Unit</v>
          </cell>
          <cell r="I638" t="str">
            <v>Custo Total</v>
          </cell>
        </row>
        <row r="639">
          <cell r="B639" t="str">
            <v/>
          </cell>
          <cell r="C639" t="str">
            <v/>
          </cell>
          <cell r="H639" t="str">
            <v/>
          </cell>
          <cell r="I639" t="str">
            <v/>
          </cell>
        </row>
        <row r="640">
          <cell r="B640" t="str">
            <v/>
          </cell>
          <cell r="C640" t="str">
            <v/>
          </cell>
          <cell r="H640" t="str">
            <v/>
          </cell>
          <cell r="I640" t="str">
            <v/>
          </cell>
        </row>
        <row r="641">
          <cell r="H641" t="str">
            <v>( F ) Total</v>
          </cell>
          <cell r="I641">
            <v>0</v>
          </cell>
        </row>
        <row r="643">
          <cell r="A643" t="str">
            <v>Codigo</v>
          </cell>
          <cell r="B643" t="str">
            <v>Serviços - ( G )</v>
          </cell>
          <cell r="C643" t="str">
            <v>Unid</v>
          </cell>
          <cell r="D643" t="str">
            <v>Consumo</v>
          </cell>
          <cell r="H643" t="str">
            <v>Custo Unit</v>
          </cell>
          <cell r="I643" t="str">
            <v>Custo Total</v>
          </cell>
        </row>
        <row r="644">
          <cell r="B644" t="str">
            <v/>
          </cell>
          <cell r="C644" t="str">
            <v/>
          </cell>
          <cell r="H644" t="str">
            <v/>
          </cell>
          <cell r="I644" t="str">
            <v/>
          </cell>
        </row>
        <row r="645">
          <cell r="H645" t="str">
            <v>( G ) Total</v>
          </cell>
          <cell r="I645">
            <v>0</v>
          </cell>
        </row>
        <row r="647">
          <cell r="A647" t="str">
            <v>Codigo</v>
          </cell>
          <cell r="B647" t="str">
            <v>Serviços - ( H )</v>
          </cell>
          <cell r="C647" t="str">
            <v>Unid</v>
          </cell>
          <cell r="D647" t="str">
            <v>Consumo</v>
          </cell>
          <cell r="H647" t="str">
            <v>Custo Unit</v>
          </cell>
          <cell r="I647" t="str">
            <v>Custo Total</v>
          </cell>
        </row>
        <row r="648">
          <cell r="B648" t="str">
            <v/>
          </cell>
          <cell r="C648" t="str">
            <v/>
          </cell>
          <cell r="H648" t="str">
            <v/>
          </cell>
          <cell r="I648" t="str">
            <v/>
          </cell>
        </row>
        <row r="649">
          <cell r="H649" t="str">
            <v>( H ) Total</v>
          </cell>
          <cell r="I649">
            <v>0</v>
          </cell>
        </row>
        <row r="651">
          <cell r="B651" t="str">
            <v>Custo unitário direto total - (E)+(F)+(G)+(H)</v>
          </cell>
          <cell r="I651">
            <v>5.08</v>
          </cell>
        </row>
        <row r="652">
          <cell r="B652" t="str">
            <v>BDI %</v>
          </cell>
          <cell r="H652">
            <v>0</v>
          </cell>
          <cell r="I652">
            <v>0</v>
          </cell>
        </row>
        <row r="653">
          <cell r="B653" t="str">
            <v>PREÇO DE VENDA - COMPOSIÇÃO 40620</v>
          </cell>
          <cell r="I653">
            <v>5.08</v>
          </cell>
        </row>
        <row r="655">
          <cell r="A655" t="str">
            <v>Código:</v>
          </cell>
          <cell r="B655" t="str">
            <v>Serviço</v>
          </cell>
          <cell r="E655" t="str">
            <v>Unidade</v>
          </cell>
          <cell r="G655" t="str">
            <v>C. U. T</v>
          </cell>
          <cell r="H655" t="str">
            <v>BDI</v>
          </cell>
          <cell r="I655" t="str">
            <v>R$</v>
          </cell>
        </row>
        <row r="656">
          <cell r="A656">
            <v>41330</v>
          </cell>
          <cell r="B656" t="str">
            <v>MEIO FIO COM SARJETA - MFC01 (AC/BC)</v>
          </cell>
          <cell r="E656" t="str">
            <v>m</v>
          </cell>
          <cell r="G656">
            <v>64.14</v>
          </cell>
          <cell r="H656">
            <v>16.03</v>
          </cell>
          <cell r="I656">
            <v>80.17</v>
          </cell>
        </row>
        <row r="658">
          <cell r="B658" t="str">
            <v>Produção da Equipe:</v>
          </cell>
          <cell r="D658">
            <v>1</v>
          </cell>
          <cell r="E658" t="str">
            <v>m</v>
          </cell>
        </row>
        <row r="659">
          <cell r="A659" t="str">
            <v>Codigo</v>
          </cell>
          <cell r="B659" t="str">
            <v>Equipamentos - ( A )</v>
          </cell>
          <cell r="C659" t="str">
            <v>Unid</v>
          </cell>
          <cell r="D659" t="str">
            <v>Qtde</v>
          </cell>
          <cell r="E659" t="str">
            <v>Utilização</v>
          </cell>
          <cell r="G659" t="str">
            <v>Custo Operacional</v>
          </cell>
          <cell r="I659" t="str">
            <v>Custo horario</v>
          </cell>
        </row>
        <row r="660">
          <cell r="D660" t="str">
            <v>Consumo</v>
          </cell>
          <cell r="E660" t="str">
            <v>Operativa</v>
          </cell>
          <cell r="F660" t="str">
            <v>Improdutiva</v>
          </cell>
          <cell r="G660" t="str">
            <v>Operativo</v>
          </cell>
          <cell r="H660" t="str">
            <v>Improdutivo</v>
          </cell>
        </row>
        <row r="661">
          <cell r="B661" t="str">
            <v/>
          </cell>
          <cell r="C661" t="str">
            <v/>
          </cell>
          <cell r="G661" t="str">
            <v/>
          </cell>
          <cell r="H661" t="str">
            <v/>
          </cell>
          <cell r="I661">
            <v>0</v>
          </cell>
        </row>
        <row r="662">
          <cell r="B662" t="str">
            <v/>
          </cell>
          <cell r="C662" t="str">
            <v/>
          </cell>
          <cell r="G662" t="str">
            <v/>
          </cell>
          <cell r="H662" t="str">
            <v/>
          </cell>
          <cell r="I662">
            <v>0</v>
          </cell>
        </row>
        <row r="663">
          <cell r="H663" t="str">
            <v>( A ) Total</v>
          </cell>
          <cell r="I663">
            <v>0</v>
          </cell>
        </row>
        <row r="665">
          <cell r="A665" t="str">
            <v>Codigo</v>
          </cell>
          <cell r="B665" t="str">
            <v>Mão de obra - ( B )</v>
          </cell>
          <cell r="C665" t="str">
            <v>Unid</v>
          </cell>
          <cell r="E665" t="str">
            <v>Eq salarial</v>
          </cell>
          <cell r="F665" t="str">
            <v>Sal/ hora</v>
          </cell>
          <cell r="G665" t="str">
            <v>Encargos</v>
          </cell>
          <cell r="H665" t="str">
            <v>Consumo</v>
          </cell>
          <cell r="I665" t="str">
            <v>Custo Total</v>
          </cell>
        </row>
        <row r="666">
          <cell r="A666">
            <v>20002</v>
          </cell>
          <cell r="B666" t="str">
            <v>ENCARREGADO DE SERVIÇO</v>
          </cell>
          <cell r="C666" t="str">
            <v>H</v>
          </cell>
          <cell r="E666">
            <v>3.3000000000000003</v>
          </cell>
          <cell r="F666">
            <v>19.512162</v>
          </cell>
          <cell r="G666">
            <v>0.9185999999999999</v>
          </cell>
          <cell r="H666">
            <v>0.25</v>
          </cell>
          <cell r="I666">
            <v>4.87</v>
          </cell>
        </row>
        <row r="667">
          <cell r="B667" t="str">
            <v/>
          </cell>
          <cell r="C667" t="str">
            <v/>
          </cell>
          <cell r="E667" t="str">
            <v/>
          </cell>
          <cell r="F667" t="str">
            <v/>
          </cell>
          <cell r="G667" t="str">
            <v/>
          </cell>
          <cell r="I667">
            <v>0</v>
          </cell>
        </row>
        <row r="668">
          <cell r="H668" t="str">
            <v>( B ) Total</v>
          </cell>
          <cell r="I668">
            <v>4.87</v>
          </cell>
        </row>
        <row r="669">
          <cell r="E669">
            <v>0</v>
          </cell>
          <cell r="I669">
            <v>0</v>
          </cell>
        </row>
        <row r="670">
          <cell r="E670" t="str">
            <v>EPI</v>
          </cell>
          <cell r="H670">
            <v>0.0112</v>
          </cell>
          <cell r="I670">
            <v>0.05</v>
          </cell>
        </row>
        <row r="671">
          <cell r="E671" t="str">
            <v>ALIMENTAÇÃO</v>
          </cell>
          <cell r="H671">
            <v>0.096</v>
          </cell>
          <cell r="I671">
            <v>0.45999999999999996</v>
          </cell>
        </row>
        <row r="672">
          <cell r="E672" t="str">
            <v>TRANSP. DE PESSOAL</v>
          </cell>
          <cell r="H672">
            <v>0.0479</v>
          </cell>
          <cell r="I672">
            <v>0.23</v>
          </cell>
        </row>
        <row r="673">
          <cell r="B673" t="str">
            <v>Custo horário de execução - (A)+(B)+( C)</v>
          </cell>
          <cell r="I673">
            <v>5.61</v>
          </cell>
        </row>
        <row r="674">
          <cell r="B674" t="str">
            <v>(D) Produção da Equipe</v>
          </cell>
          <cell r="I674">
            <v>1</v>
          </cell>
        </row>
        <row r="675">
          <cell r="B675" t="str">
            <v>(E) Custo unitário de execução - [(A)+(B)+( C)]÷(D)</v>
          </cell>
          <cell r="I675">
            <v>5.61</v>
          </cell>
        </row>
        <row r="677">
          <cell r="A677" t="str">
            <v>Codigo</v>
          </cell>
          <cell r="B677" t="str">
            <v>Materiais - ( F )</v>
          </cell>
          <cell r="C677" t="str">
            <v>Unid</v>
          </cell>
          <cell r="D677" t="str">
            <v>Consumo</v>
          </cell>
          <cell r="H677" t="str">
            <v>Custo Unit</v>
          </cell>
          <cell r="I677" t="str">
            <v>Custo Total</v>
          </cell>
        </row>
        <row r="678">
          <cell r="B678" t="str">
            <v/>
          </cell>
          <cell r="C678" t="str">
            <v/>
          </cell>
          <cell r="H678" t="str">
            <v/>
          </cell>
          <cell r="I678" t="str">
            <v/>
          </cell>
        </row>
        <row r="679">
          <cell r="B679" t="str">
            <v/>
          </cell>
          <cell r="C679" t="str">
            <v/>
          </cell>
          <cell r="H679" t="str">
            <v/>
          </cell>
          <cell r="I679" t="str">
            <v/>
          </cell>
        </row>
        <row r="680">
          <cell r="H680" t="str">
            <v>( F ) Total</v>
          </cell>
          <cell r="I680">
            <v>0</v>
          </cell>
        </row>
        <row r="682">
          <cell r="A682" t="str">
            <v>Codigo</v>
          </cell>
          <cell r="B682" t="str">
            <v>Serviços - ( G )</v>
          </cell>
          <cell r="C682" t="str">
            <v>Unid</v>
          </cell>
          <cell r="D682" t="str">
            <v>Consumo</v>
          </cell>
          <cell r="H682" t="str">
            <v>Custo Unit</v>
          </cell>
          <cell r="I682" t="str">
            <v>Custo Total</v>
          </cell>
        </row>
        <row r="683">
          <cell r="A683">
            <v>47020</v>
          </cell>
          <cell r="B683" t="str">
            <v>FORMA DE PLACA COMPENSADA</v>
          </cell>
          <cell r="C683" t="str">
            <v>m2</v>
          </cell>
          <cell r="D683">
            <v>0.076</v>
          </cell>
          <cell r="H683">
            <v>39.77</v>
          </cell>
          <cell r="I683">
            <v>3.02</v>
          </cell>
        </row>
        <row r="684">
          <cell r="A684">
            <v>47027</v>
          </cell>
          <cell r="B684" t="str">
            <v>ESCAVAÇÃO MANUAL</v>
          </cell>
          <cell r="C684" t="str">
            <v>m3</v>
          </cell>
          <cell r="D684">
            <v>0.1</v>
          </cell>
          <cell r="H684">
            <v>26.27</v>
          </cell>
          <cell r="I684">
            <v>2.62</v>
          </cell>
        </row>
        <row r="685">
          <cell r="A685">
            <v>42831</v>
          </cell>
          <cell r="B685" t="str">
            <v>CONCRETO FCK=11 MPA P/ DRENAGEM (AC/BC)</v>
          </cell>
          <cell r="C685" t="str">
            <v>m3</v>
          </cell>
          <cell r="D685">
            <v>0.0141</v>
          </cell>
          <cell r="H685">
            <v>362.96</v>
          </cell>
          <cell r="I685">
            <v>5.11</v>
          </cell>
        </row>
        <row r="686">
          <cell r="A686">
            <v>42836</v>
          </cell>
          <cell r="B686" t="str">
            <v>CONCRETO FCK=15 MPA P/ DRENAGEM (AC/BC)</v>
          </cell>
          <cell r="C686" t="str">
            <v>m3</v>
          </cell>
          <cell r="D686">
            <v>0.103</v>
          </cell>
          <cell r="H686">
            <v>412.32</v>
          </cell>
          <cell r="I686">
            <v>42.46</v>
          </cell>
        </row>
        <row r="687">
          <cell r="A687">
            <v>41294</v>
          </cell>
          <cell r="B687" t="str">
            <v>LASTRO DE BRITA (BC)</v>
          </cell>
          <cell r="C687" t="str">
            <v>m3</v>
          </cell>
          <cell r="D687">
            <v>0.085</v>
          </cell>
          <cell r="H687">
            <v>62.67</v>
          </cell>
          <cell r="I687">
            <v>5.32</v>
          </cell>
        </row>
        <row r="688">
          <cell r="H688" t="str">
            <v>( G ) Total</v>
          </cell>
          <cell r="I688">
            <v>58.53</v>
          </cell>
        </row>
        <row r="690">
          <cell r="A690" t="str">
            <v>Codigo</v>
          </cell>
          <cell r="B690" t="str">
            <v>Serviços - ( H )</v>
          </cell>
          <cell r="C690" t="str">
            <v>Unid</v>
          </cell>
          <cell r="D690" t="str">
            <v>Consumo</v>
          </cell>
          <cell r="H690" t="str">
            <v>Custo Unit</v>
          </cell>
          <cell r="I690" t="str">
            <v>Custo Total</v>
          </cell>
        </row>
        <row r="691">
          <cell r="B691" t="str">
            <v/>
          </cell>
          <cell r="C691" t="str">
            <v/>
          </cell>
          <cell r="H691" t="str">
            <v/>
          </cell>
          <cell r="I691" t="str">
            <v/>
          </cell>
        </row>
        <row r="692">
          <cell r="H692" t="str">
            <v>( H ) Total</v>
          </cell>
          <cell r="I692">
            <v>0</v>
          </cell>
        </row>
        <row r="694">
          <cell r="B694" t="str">
            <v>Custo unitário direto total - (E)+(F)+(G)+(H)</v>
          </cell>
          <cell r="I694">
            <v>64.14</v>
          </cell>
        </row>
        <row r="695">
          <cell r="B695" t="str">
            <v>BDI %</v>
          </cell>
          <cell r="H695">
            <v>0.25</v>
          </cell>
          <cell r="I695">
            <v>16.03</v>
          </cell>
        </row>
        <row r="696">
          <cell r="B696" t="str">
            <v>PREÇO DE VENDA - COMPOSIÇÃO 41330</v>
          </cell>
          <cell r="I696">
            <v>80.17</v>
          </cell>
        </row>
        <row r="698">
          <cell r="A698" t="str">
            <v>Código:</v>
          </cell>
          <cell r="B698" t="str">
            <v>Serviço</v>
          </cell>
          <cell r="E698" t="str">
            <v>Unidade</v>
          </cell>
          <cell r="G698" t="str">
            <v>C. U. T</v>
          </cell>
          <cell r="H698" t="str">
            <v>BDI</v>
          </cell>
          <cell r="I698" t="str">
            <v>R$</v>
          </cell>
        </row>
        <row r="699">
          <cell r="A699">
            <v>40480</v>
          </cell>
          <cell r="B699" t="str">
            <v>FORNECIMENTO DE CM-30</v>
          </cell>
          <cell r="E699" t="str">
            <v>T</v>
          </cell>
          <cell r="G699">
            <v>2067.86</v>
          </cell>
          <cell r="H699">
            <v>310.17</v>
          </cell>
          <cell r="I699">
            <v>2378.03</v>
          </cell>
        </row>
        <row r="701">
          <cell r="B701" t="str">
            <v>Produção da Equipe:</v>
          </cell>
          <cell r="D701">
            <v>1</v>
          </cell>
          <cell r="E701" t="str">
            <v>T</v>
          </cell>
        </row>
        <row r="702">
          <cell r="A702" t="str">
            <v>Codigo</v>
          </cell>
          <cell r="B702" t="str">
            <v>Equipamentos - ( A )</v>
          </cell>
          <cell r="C702" t="str">
            <v>Unid</v>
          </cell>
          <cell r="D702" t="str">
            <v>Qtde</v>
          </cell>
          <cell r="E702" t="str">
            <v>Utilização</v>
          </cell>
          <cell r="G702" t="str">
            <v>Custo Operacional</v>
          </cell>
          <cell r="I702" t="str">
            <v>Custo horario</v>
          </cell>
        </row>
        <row r="703">
          <cell r="D703" t="str">
            <v>Consumo</v>
          </cell>
          <cell r="E703" t="str">
            <v>Operativa</v>
          </cell>
          <cell r="F703" t="str">
            <v>Improdutiva</v>
          </cell>
          <cell r="G703" t="str">
            <v>Operativo</v>
          </cell>
          <cell r="H703" t="str">
            <v>Improdutivo</v>
          </cell>
        </row>
        <row r="704">
          <cell r="B704" t="str">
            <v/>
          </cell>
          <cell r="C704" t="str">
            <v/>
          </cell>
          <cell r="G704" t="str">
            <v/>
          </cell>
          <cell r="H704" t="str">
            <v/>
          </cell>
          <cell r="I704">
            <v>0</v>
          </cell>
        </row>
        <row r="705">
          <cell r="B705" t="str">
            <v/>
          </cell>
          <cell r="C705" t="str">
            <v/>
          </cell>
          <cell r="G705" t="str">
            <v/>
          </cell>
          <cell r="H705" t="str">
            <v/>
          </cell>
          <cell r="I705">
            <v>0</v>
          </cell>
        </row>
        <row r="706">
          <cell r="H706" t="str">
            <v>( A ) Total</v>
          </cell>
          <cell r="I706">
            <v>0</v>
          </cell>
        </row>
        <row r="708">
          <cell r="A708" t="str">
            <v>Codigo</v>
          </cell>
          <cell r="B708" t="str">
            <v>Mão de obra - ( B )</v>
          </cell>
          <cell r="C708" t="str">
            <v>Unid</v>
          </cell>
          <cell r="E708" t="str">
            <v>Eq salarial</v>
          </cell>
          <cell r="F708" t="str">
            <v>Sal/ hora</v>
          </cell>
          <cell r="G708" t="str">
            <v>Encargos</v>
          </cell>
          <cell r="H708" t="str">
            <v>Consumo</v>
          </cell>
          <cell r="I708" t="str">
            <v>Custo Total</v>
          </cell>
        </row>
        <row r="709">
          <cell r="B709" t="str">
            <v/>
          </cell>
          <cell r="C709" t="str">
            <v/>
          </cell>
          <cell r="E709" t="str">
            <v/>
          </cell>
          <cell r="F709" t="str">
            <v/>
          </cell>
          <cell r="G709" t="str">
            <v/>
          </cell>
          <cell r="I709">
            <v>0</v>
          </cell>
        </row>
        <row r="710">
          <cell r="B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I710">
            <v>0</v>
          </cell>
        </row>
        <row r="711">
          <cell r="H711" t="str">
            <v>( B ) Total</v>
          </cell>
          <cell r="I711">
            <v>0</v>
          </cell>
        </row>
        <row r="712">
          <cell r="E712">
            <v>0</v>
          </cell>
          <cell r="I712">
            <v>0</v>
          </cell>
        </row>
        <row r="713">
          <cell r="B713" t="str">
            <v>Custo horário de execução - (A)+(B)+( C)</v>
          </cell>
          <cell r="I713">
            <v>0</v>
          </cell>
        </row>
        <row r="714">
          <cell r="B714" t="str">
            <v>(D) Produção da Equipe</v>
          </cell>
          <cell r="I714">
            <v>1</v>
          </cell>
        </row>
        <row r="715">
          <cell r="B715" t="str">
            <v>(E) Custo unitário de execução - [(A)+(B)+( C)]÷(D)</v>
          </cell>
          <cell r="I715">
            <v>0</v>
          </cell>
        </row>
        <row r="717">
          <cell r="A717" t="str">
            <v>Codigo</v>
          </cell>
          <cell r="B717" t="str">
            <v>Materiais - ( F )</v>
          </cell>
          <cell r="C717" t="str">
            <v>Unid</v>
          </cell>
          <cell r="D717" t="str">
            <v>Consumo</v>
          </cell>
          <cell r="H717" t="str">
            <v>Custo Unit</v>
          </cell>
          <cell r="I717" t="str">
            <v>Custo Total</v>
          </cell>
        </row>
        <row r="718">
          <cell r="A718">
            <v>10070</v>
          </cell>
          <cell r="B718" t="str">
            <v> ASFALTO DILUÍDO DE PETRÓLEO CM-30</v>
          </cell>
          <cell r="C718" t="str">
            <v> t</v>
          </cell>
          <cell r="D718">
            <v>1</v>
          </cell>
          <cell r="H718">
            <v>2067.85</v>
          </cell>
          <cell r="I718">
            <v>2067.86</v>
          </cell>
        </row>
        <row r="719">
          <cell r="B719" t="str">
            <v/>
          </cell>
          <cell r="C719" t="str">
            <v/>
          </cell>
          <cell r="H719" t="str">
            <v/>
          </cell>
          <cell r="I719" t="str">
            <v/>
          </cell>
        </row>
        <row r="720">
          <cell r="H720" t="str">
            <v>( F ) Total</v>
          </cell>
          <cell r="I720">
            <v>2067.86</v>
          </cell>
        </row>
        <row r="722">
          <cell r="A722" t="str">
            <v>Codigo</v>
          </cell>
          <cell r="B722" t="str">
            <v>Serviços - ( G )</v>
          </cell>
          <cell r="C722" t="str">
            <v>Unid</v>
          </cell>
          <cell r="D722" t="str">
            <v>Consumo</v>
          </cell>
          <cell r="H722" t="str">
            <v>Custo Unit</v>
          </cell>
          <cell r="I722" t="str">
            <v>Custo Total</v>
          </cell>
        </row>
        <row r="723">
          <cell r="B723" t="str">
            <v/>
          </cell>
          <cell r="C723" t="str">
            <v/>
          </cell>
          <cell r="H723" t="str">
            <v/>
          </cell>
          <cell r="I723" t="str">
            <v/>
          </cell>
        </row>
        <row r="724">
          <cell r="H724" t="str">
            <v>( G ) Total</v>
          </cell>
          <cell r="I724">
            <v>0</v>
          </cell>
        </row>
        <row r="726">
          <cell r="A726" t="str">
            <v>Codigo</v>
          </cell>
          <cell r="B726" t="str">
            <v>Serviços - ( H )</v>
          </cell>
          <cell r="C726" t="str">
            <v>Unid</v>
          </cell>
          <cell r="D726" t="str">
            <v>Consumo</v>
          </cell>
          <cell r="H726" t="str">
            <v>Custo Unit</v>
          </cell>
          <cell r="I726" t="str">
            <v>Custo Total</v>
          </cell>
        </row>
        <row r="727">
          <cell r="B727" t="str">
            <v/>
          </cell>
          <cell r="C727" t="str">
            <v/>
          </cell>
          <cell r="H727" t="str">
            <v/>
          </cell>
          <cell r="I727" t="str">
            <v/>
          </cell>
        </row>
        <row r="728">
          <cell r="H728" t="str">
            <v>( H ) Total</v>
          </cell>
          <cell r="I728">
            <v>0</v>
          </cell>
        </row>
        <row r="730">
          <cell r="B730" t="str">
            <v>Custo unitário direto total - (E)+(F)+(G)+(H)</v>
          </cell>
          <cell r="I730">
            <v>2067.86</v>
          </cell>
        </row>
        <row r="731">
          <cell r="B731" t="str">
            <v>BDI %</v>
          </cell>
          <cell r="H731">
            <v>0.15</v>
          </cell>
          <cell r="I731">
            <v>310.17</v>
          </cell>
        </row>
        <row r="732">
          <cell r="B732" t="str">
            <v>PREÇO DE VENDA - COMPOSIÇÃO 40480</v>
          </cell>
          <cell r="I732">
            <v>2378.03</v>
          </cell>
        </row>
        <row r="734">
          <cell r="A734" t="str">
            <v>Código:</v>
          </cell>
          <cell r="B734" t="str">
            <v>Serviço</v>
          </cell>
          <cell r="E734" t="str">
            <v>Unidade</v>
          </cell>
          <cell r="G734" t="str">
            <v>C. U. T</v>
          </cell>
          <cell r="H734" t="str">
            <v>BDI</v>
          </cell>
          <cell r="I734" t="str">
            <v>R$</v>
          </cell>
        </row>
        <row r="735">
          <cell r="A735">
            <v>40495</v>
          </cell>
          <cell r="B735" t="str">
            <v>FORNECIMENTO DE EMULSÃO RR-2C COM POLÍMERO</v>
          </cell>
          <cell r="E735" t="str">
            <v>T</v>
          </cell>
          <cell r="G735">
            <v>1310.93</v>
          </cell>
          <cell r="H735">
            <v>196.64</v>
          </cell>
          <cell r="I735">
            <v>1507.57</v>
          </cell>
        </row>
        <row r="737">
          <cell r="B737" t="str">
            <v>Produção da Equipe:</v>
          </cell>
          <cell r="D737">
            <v>1</v>
          </cell>
          <cell r="E737" t="str">
            <v>T</v>
          </cell>
        </row>
        <row r="738">
          <cell r="A738" t="str">
            <v>Codigo</v>
          </cell>
          <cell r="B738" t="str">
            <v>Equipamentos - ( A )</v>
          </cell>
          <cell r="C738" t="str">
            <v>Unid</v>
          </cell>
          <cell r="D738" t="str">
            <v>Qtde</v>
          </cell>
          <cell r="E738" t="str">
            <v>Utilização</v>
          </cell>
          <cell r="G738" t="str">
            <v>Custo Operacional</v>
          </cell>
          <cell r="I738" t="str">
            <v>Custo horario</v>
          </cell>
        </row>
        <row r="739">
          <cell r="D739" t="str">
            <v>Consumo</v>
          </cell>
          <cell r="E739" t="str">
            <v>Operativa</v>
          </cell>
          <cell r="F739" t="str">
            <v>Improdutiva</v>
          </cell>
          <cell r="G739" t="str">
            <v>Operativo</v>
          </cell>
          <cell r="H739" t="str">
            <v>Improdutivo</v>
          </cell>
        </row>
        <row r="740">
          <cell r="B740" t="str">
            <v/>
          </cell>
          <cell r="C740" t="str">
            <v/>
          </cell>
          <cell r="G740" t="str">
            <v/>
          </cell>
          <cell r="H740" t="str">
            <v/>
          </cell>
          <cell r="I740">
            <v>0</v>
          </cell>
        </row>
        <row r="741">
          <cell r="B741" t="str">
            <v/>
          </cell>
          <cell r="C741" t="str">
            <v/>
          </cell>
          <cell r="G741" t="str">
            <v/>
          </cell>
          <cell r="H741" t="str">
            <v/>
          </cell>
          <cell r="I741">
            <v>0</v>
          </cell>
        </row>
        <row r="742">
          <cell r="H742" t="str">
            <v>( A ) Total</v>
          </cell>
          <cell r="I742">
            <v>0</v>
          </cell>
        </row>
        <row r="744">
          <cell r="A744" t="str">
            <v>Codigo</v>
          </cell>
          <cell r="B744" t="str">
            <v>Mão de obra - ( B )</v>
          </cell>
          <cell r="C744" t="str">
            <v>Unid</v>
          </cell>
          <cell r="E744" t="str">
            <v>Eq salarial</v>
          </cell>
          <cell r="F744" t="str">
            <v>Sal/ hora</v>
          </cell>
          <cell r="G744" t="str">
            <v>Encargos</v>
          </cell>
          <cell r="H744" t="str">
            <v>Consumo</v>
          </cell>
          <cell r="I744" t="str">
            <v>Custo Total</v>
          </cell>
        </row>
        <row r="745">
          <cell r="B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I745">
            <v>0</v>
          </cell>
        </row>
        <row r="746">
          <cell r="B746" t="str">
            <v/>
          </cell>
          <cell r="C746" t="str">
            <v/>
          </cell>
          <cell r="E746" t="str">
            <v/>
          </cell>
          <cell r="F746" t="str">
            <v/>
          </cell>
          <cell r="G746" t="str">
            <v/>
          </cell>
          <cell r="I746">
            <v>0</v>
          </cell>
        </row>
        <row r="747">
          <cell r="H747" t="str">
            <v>( B ) Total</v>
          </cell>
          <cell r="I747">
            <v>0</v>
          </cell>
        </row>
        <row r="748">
          <cell r="E748">
            <v>0</v>
          </cell>
          <cell r="I748">
            <v>0</v>
          </cell>
        </row>
        <row r="749">
          <cell r="B749" t="str">
            <v>Custo horário de execução - (A)+(B)+( C)</v>
          </cell>
          <cell r="I749">
            <v>0</v>
          </cell>
        </row>
        <row r="750">
          <cell r="B750" t="str">
            <v>(D) Produção da Equipe</v>
          </cell>
          <cell r="I750">
            <v>1</v>
          </cell>
        </row>
        <row r="751">
          <cell r="B751" t="str">
            <v>(E) Custo unitário de execução - [(A)+(B)+( C)]÷(D)</v>
          </cell>
          <cell r="I751">
            <v>0</v>
          </cell>
        </row>
        <row r="753">
          <cell r="A753" t="str">
            <v>Codigo</v>
          </cell>
          <cell r="B753" t="str">
            <v>Materiais - ( F )</v>
          </cell>
          <cell r="C753" t="str">
            <v>Unid</v>
          </cell>
          <cell r="D753" t="str">
            <v>Consumo</v>
          </cell>
          <cell r="H753" t="str">
            <v>Custo Unit</v>
          </cell>
          <cell r="I753" t="str">
            <v>Custo Total</v>
          </cell>
        </row>
        <row r="754">
          <cell r="A754">
            <v>10074</v>
          </cell>
          <cell r="B754" t="str">
            <v>EMULSÃO ASFÁLTICA RR-2C</v>
          </cell>
          <cell r="C754" t="str">
            <v> t</v>
          </cell>
          <cell r="D754">
            <v>1</v>
          </cell>
          <cell r="H754">
            <v>1310.93</v>
          </cell>
          <cell r="I754">
            <v>1310.93</v>
          </cell>
        </row>
        <row r="755">
          <cell r="B755" t="str">
            <v/>
          </cell>
          <cell r="C755" t="str">
            <v/>
          </cell>
          <cell r="H755" t="str">
            <v/>
          </cell>
          <cell r="I755" t="str">
            <v/>
          </cell>
        </row>
        <row r="756">
          <cell r="H756" t="str">
            <v>( F ) Total</v>
          </cell>
          <cell r="I756">
            <v>1310.93</v>
          </cell>
        </row>
        <row r="758">
          <cell r="A758" t="str">
            <v>Codigo</v>
          </cell>
          <cell r="B758" t="str">
            <v>Serviços - ( G )</v>
          </cell>
          <cell r="C758" t="str">
            <v>Unid</v>
          </cell>
          <cell r="D758" t="str">
            <v>Consumo</v>
          </cell>
          <cell r="H758" t="str">
            <v>Custo Unit</v>
          </cell>
          <cell r="I758" t="str">
            <v>Custo Total</v>
          </cell>
        </row>
        <row r="759">
          <cell r="B759" t="str">
            <v/>
          </cell>
          <cell r="C759" t="str">
            <v/>
          </cell>
          <cell r="H759" t="str">
            <v/>
          </cell>
          <cell r="I759" t="str">
            <v/>
          </cell>
        </row>
        <row r="760">
          <cell r="H760" t="str">
            <v>( G ) Total</v>
          </cell>
          <cell r="I760">
            <v>0</v>
          </cell>
        </row>
        <row r="762">
          <cell r="A762" t="str">
            <v>Codigo</v>
          </cell>
          <cell r="B762" t="str">
            <v>Serviços - ( H )</v>
          </cell>
          <cell r="C762" t="str">
            <v>Unid</v>
          </cell>
          <cell r="D762" t="str">
            <v>Consumo</v>
          </cell>
          <cell r="H762" t="str">
            <v>Custo Unit</v>
          </cell>
          <cell r="I762" t="str">
            <v>Custo Total</v>
          </cell>
        </row>
        <row r="763">
          <cell r="B763" t="str">
            <v/>
          </cell>
          <cell r="C763" t="str">
            <v/>
          </cell>
          <cell r="H763" t="str">
            <v/>
          </cell>
          <cell r="I763" t="str">
            <v/>
          </cell>
        </row>
        <row r="764">
          <cell r="H764" t="str">
            <v>( H ) Total</v>
          </cell>
          <cell r="I764">
            <v>0</v>
          </cell>
        </row>
        <row r="766">
          <cell r="B766" t="str">
            <v>Custo unitário direto total - (E)+(F)+(G)+(H)</v>
          </cell>
          <cell r="I766">
            <v>1310.93</v>
          </cell>
        </row>
        <row r="767">
          <cell r="B767" t="str">
            <v>BDI %</v>
          </cell>
          <cell r="H767">
            <v>0.15</v>
          </cell>
          <cell r="I767">
            <v>196.64</v>
          </cell>
        </row>
        <row r="768">
          <cell r="B768" t="str">
            <v>PREÇO DE VENDA - COMPOSIÇÃO 40495</v>
          </cell>
          <cell r="I768">
            <v>1507.57</v>
          </cell>
        </row>
        <row r="770">
          <cell r="A770" t="str">
            <v>Código:</v>
          </cell>
          <cell r="B770" t="str">
            <v>Serviço</v>
          </cell>
          <cell r="E770" t="str">
            <v>Unidade</v>
          </cell>
          <cell r="G770" t="str">
            <v>C. U. T</v>
          </cell>
          <cell r="H770" t="str">
            <v>BDI</v>
          </cell>
          <cell r="I770" t="str">
            <v>R$</v>
          </cell>
        </row>
        <row r="771">
          <cell r="A771">
            <v>40511</v>
          </cell>
          <cell r="B771" t="str">
            <v>FORNECIMENTO DE EMULSÃO RL-1C COM POLÍMERO</v>
          </cell>
          <cell r="E771" t="str">
            <v>T</v>
          </cell>
          <cell r="G771">
            <v>1676.35</v>
          </cell>
          <cell r="H771">
            <v>251.45</v>
          </cell>
          <cell r="I771">
            <v>1927.8</v>
          </cell>
        </row>
        <row r="773">
          <cell r="B773" t="str">
            <v>Produção da Equipe:</v>
          </cell>
          <cell r="D773">
            <v>1</v>
          </cell>
          <cell r="E773" t="str">
            <v>T</v>
          </cell>
        </row>
        <row r="774">
          <cell r="A774" t="str">
            <v>Codigo</v>
          </cell>
          <cell r="B774" t="str">
            <v>Equipamentos - ( A )</v>
          </cell>
          <cell r="C774" t="str">
            <v>Unid</v>
          </cell>
          <cell r="D774" t="str">
            <v>Qtde</v>
          </cell>
          <cell r="E774" t="str">
            <v>Utilização</v>
          </cell>
          <cell r="G774" t="str">
            <v>Custo Operacional</v>
          </cell>
          <cell r="I774" t="str">
            <v>Custo horario</v>
          </cell>
        </row>
        <row r="775">
          <cell r="D775" t="str">
            <v>Consumo</v>
          </cell>
          <cell r="E775" t="str">
            <v>Operativa</v>
          </cell>
          <cell r="F775" t="str">
            <v>Improdutiva</v>
          </cell>
          <cell r="G775" t="str">
            <v>Operativo</v>
          </cell>
          <cell r="H775" t="str">
            <v>Improdutivo</v>
          </cell>
        </row>
        <row r="776">
          <cell r="B776" t="str">
            <v/>
          </cell>
          <cell r="C776" t="str">
            <v/>
          </cell>
          <cell r="G776" t="str">
            <v/>
          </cell>
          <cell r="H776" t="str">
            <v/>
          </cell>
          <cell r="I776">
            <v>0</v>
          </cell>
        </row>
        <row r="777">
          <cell r="B777" t="str">
            <v/>
          </cell>
          <cell r="C777" t="str">
            <v/>
          </cell>
          <cell r="G777" t="str">
            <v/>
          </cell>
          <cell r="H777" t="str">
            <v/>
          </cell>
          <cell r="I777">
            <v>0</v>
          </cell>
        </row>
        <row r="778">
          <cell r="H778" t="str">
            <v>( A ) Total</v>
          </cell>
          <cell r="I778">
            <v>0</v>
          </cell>
        </row>
        <row r="780">
          <cell r="A780" t="str">
            <v>Codigo</v>
          </cell>
          <cell r="B780" t="str">
            <v>Mão de obra - ( B )</v>
          </cell>
          <cell r="C780" t="str">
            <v>Unid</v>
          </cell>
          <cell r="E780" t="str">
            <v>Eq salarial</v>
          </cell>
          <cell r="F780" t="str">
            <v>Sal/ hora</v>
          </cell>
          <cell r="G780" t="str">
            <v>Encargos</v>
          </cell>
          <cell r="H780" t="str">
            <v>Consumo</v>
          </cell>
          <cell r="I780" t="str">
            <v>Custo Total</v>
          </cell>
        </row>
        <row r="781">
          <cell r="B781" t="str">
            <v/>
          </cell>
          <cell r="C781" t="str">
            <v/>
          </cell>
          <cell r="E781" t="str">
            <v/>
          </cell>
          <cell r="F781" t="str">
            <v/>
          </cell>
          <cell r="G781" t="str">
            <v/>
          </cell>
          <cell r="I781">
            <v>0</v>
          </cell>
        </row>
        <row r="782">
          <cell r="B782" t="str">
            <v/>
          </cell>
          <cell r="C782" t="str">
            <v/>
          </cell>
          <cell r="E782" t="str">
            <v/>
          </cell>
          <cell r="F782" t="str">
            <v/>
          </cell>
          <cell r="G782" t="str">
            <v/>
          </cell>
          <cell r="I782">
            <v>0</v>
          </cell>
        </row>
        <row r="783">
          <cell r="H783" t="str">
            <v>( B ) Total</v>
          </cell>
          <cell r="I783">
            <v>0</v>
          </cell>
        </row>
        <row r="784">
          <cell r="E784">
            <v>0</v>
          </cell>
          <cell r="I784">
            <v>0</v>
          </cell>
        </row>
        <row r="785">
          <cell r="B785" t="str">
            <v>Custo horário de execução - (A)+(B)+( C)</v>
          </cell>
          <cell r="I785">
            <v>0</v>
          </cell>
        </row>
        <row r="786">
          <cell r="B786" t="str">
            <v>(D) Produção da Equipe</v>
          </cell>
          <cell r="I786">
            <v>1</v>
          </cell>
        </row>
        <row r="787">
          <cell r="B787" t="str">
            <v>(E) Custo unitário de execução - [(A)+(B)+( C)]÷(D)</v>
          </cell>
          <cell r="I787">
            <v>0</v>
          </cell>
        </row>
        <row r="789">
          <cell r="A789" t="str">
            <v>Codigo</v>
          </cell>
          <cell r="B789" t="str">
            <v>Materiais - ( F )</v>
          </cell>
          <cell r="C789" t="str">
            <v>Unid</v>
          </cell>
          <cell r="D789" t="str">
            <v>Consumo</v>
          </cell>
          <cell r="H789" t="str">
            <v>Custo Unit</v>
          </cell>
          <cell r="I789" t="str">
            <v>Custo Total</v>
          </cell>
        </row>
        <row r="790">
          <cell r="A790">
            <v>10071</v>
          </cell>
          <cell r="B790" t="str">
            <v> EMULSÃO ASFÁLTICA RL-1C</v>
          </cell>
          <cell r="C790" t="str">
            <v> t</v>
          </cell>
          <cell r="D790">
            <v>1</v>
          </cell>
          <cell r="H790">
            <v>1676.34782608696</v>
          </cell>
          <cell r="I790">
            <v>1676.35</v>
          </cell>
        </row>
        <row r="791">
          <cell r="B791" t="str">
            <v/>
          </cell>
          <cell r="C791" t="str">
            <v/>
          </cell>
          <cell r="H791" t="str">
            <v/>
          </cell>
          <cell r="I791" t="str">
            <v/>
          </cell>
        </row>
        <row r="792">
          <cell r="H792" t="str">
            <v>( F ) Total</v>
          </cell>
          <cell r="I792">
            <v>1676.35</v>
          </cell>
        </row>
        <row r="794">
          <cell r="A794" t="str">
            <v>Codigo</v>
          </cell>
          <cell r="B794" t="str">
            <v>Serviços - ( G )</v>
          </cell>
          <cell r="C794" t="str">
            <v>Unid</v>
          </cell>
          <cell r="D794" t="str">
            <v>Consumo</v>
          </cell>
          <cell r="H794" t="str">
            <v>Custo Unit</v>
          </cell>
          <cell r="I794" t="str">
            <v>Custo Total</v>
          </cell>
        </row>
        <row r="795">
          <cell r="B795" t="str">
            <v/>
          </cell>
          <cell r="C795" t="str">
            <v/>
          </cell>
          <cell r="H795" t="str">
            <v/>
          </cell>
          <cell r="I795" t="str">
            <v/>
          </cell>
        </row>
        <row r="796">
          <cell r="H796" t="str">
            <v>( G ) Total</v>
          </cell>
          <cell r="I796">
            <v>0</v>
          </cell>
        </row>
        <row r="798">
          <cell r="A798" t="str">
            <v>Codigo</v>
          </cell>
          <cell r="B798" t="str">
            <v>Serviços - ( H )</v>
          </cell>
          <cell r="C798" t="str">
            <v>Unid</v>
          </cell>
          <cell r="D798" t="str">
            <v>Consumo</v>
          </cell>
          <cell r="H798" t="str">
            <v>Custo Unit</v>
          </cell>
          <cell r="I798" t="str">
            <v>Custo Total</v>
          </cell>
        </row>
        <row r="799">
          <cell r="B799" t="str">
            <v/>
          </cell>
          <cell r="C799" t="str">
            <v/>
          </cell>
          <cell r="H799" t="str">
            <v/>
          </cell>
          <cell r="I799" t="str">
            <v/>
          </cell>
        </row>
        <row r="800">
          <cell r="H800" t="str">
            <v>( H ) Total</v>
          </cell>
          <cell r="I800">
            <v>0</v>
          </cell>
        </row>
        <row r="802">
          <cell r="B802" t="str">
            <v>Custo unitário direto total - (E)+(F)+(G)+(H)</v>
          </cell>
          <cell r="I802">
            <v>1676.35</v>
          </cell>
        </row>
        <row r="803">
          <cell r="B803" t="str">
            <v>BDI %</v>
          </cell>
          <cell r="H803">
            <v>0.15</v>
          </cell>
          <cell r="I803">
            <v>251.45</v>
          </cell>
        </row>
        <row r="804">
          <cell r="B804" t="str">
            <v>PREÇO DE VENDA - COMPOSIÇÃO 40511</v>
          </cell>
          <cell r="I804">
            <v>1927.8</v>
          </cell>
        </row>
        <row r="807">
          <cell r="A807" t="str">
            <v>Código:</v>
          </cell>
          <cell r="B807" t="str">
            <v>Serviço</v>
          </cell>
          <cell r="E807" t="str">
            <v>Unidade</v>
          </cell>
          <cell r="G807" t="str">
            <v>C. U. T</v>
          </cell>
          <cell r="H807" t="str">
            <v>BDI</v>
          </cell>
          <cell r="I807" t="str">
            <v>R$</v>
          </cell>
        </row>
        <row r="808">
          <cell r="A808">
            <v>40535</v>
          </cell>
          <cell r="B808" t="str">
            <v>TRANSPORTE COMERCIAL DE MATERIAL BETUMINOSO - FRIO (DT = 150 Km)</v>
          </cell>
          <cell r="E808" t="str">
            <v>T</v>
          </cell>
          <cell r="G808">
            <v>73.77</v>
          </cell>
          <cell r="H808">
            <v>18.450000000000003</v>
          </cell>
          <cell r="I808">
            <v>92.22</v>
          </cell>
        </row>
        <row r="810">
          <cell r="B810" t="str">
            <v>Produção da Equipe:</v>
          </cell>
          <cell r="D810">
            <v>1</v>
          </cell>
          <cell r="E810" t="str">
            <v>T</v>
          </cell>
        </row>
        <row r="811">
          <cell r="A811" t="str">
            <v>Codigo</v>
          </cell>
          <cell r="B811" t="str">
            <v>Equipamentos - ( A )</v>
          </cell>
          <cell r="C811" t="str">
            <v>Unid</v>
          </cell>
          <cell r="D811" t="str">
            <v>Qtde</v>
          </cell>
          <cell r="E811" t="str">
            <v>Utilização</v>
          </cell>
          <cell r="G811" t="str">
            <v>Custo Operacional</v>
          </cell>
          <cell r="I811" t="str">
            <v>Custo horario</v>
          </cell>
        </row>
        <row r="812">
          <cell r="D812" t="str">
            <v>Consumo</v>
          </cell>
          <cell r="E812" t="str">
            <v>Operativa</v>
          </cell>
          <cell r="F812" t="str">
            <v>Improdutiva</v>
          </cell>
          <cell r="G812" t="str">
            <v>Operativo</v>
          </cell>
          <cell r="H812" t="str">
            <v>Improdutivo</v>
          </cell>
        </row>
        <row r="813">
          <cell r="A813">
            <v>30040</v>
          </cell>
          <cell r="B813" t="str">
            <v>CAMINHÃO TANQUE 10.000L</v>
          </cell>
          <cell r="C813" t="str">
            <v>UN</v>
          </cell>
          <cell r="D813">
            <v>1</v>
          </cell>
          <cell r="E813">
            <v>0.365</v>
          </cell>
          <cell r="F813">
            <v>0.635</v>
          </cell>
          <cell r="G813">
            <v>129.45</v>
          </cell>
          <cell r="H813">
            <v>41.76</v>
          </cell>
          <cell r="I813">
            <v>73.77685</v>
          </cell>
        </row>
        <row r="814">
          <cell r="B814" t="str">
            <v/>
          </cell>
          <cell r="C814" t="str">
            <v/>
          </cell>
          <cell r="G814" t="str">
            <v/>
          </cell>
          <cell r="H814" t="str">
            <v/>
          </cell>
          <cell r="I814">
            <v>0</v>
          </cell>
        </row>
        <row r="815">
          <cell r="H815" t="str">
            <v>( A ) Total</v>
          </cell>
          <cell r="I815">
            <v>73.77685</v>
          </cell>
        </row>
        <row r="817">
          <cell r="A817" t="str">
            <v>Codigo</v>
          </cell>
          <cell r="B817" t="str">
            <v>Mão de obra - ( B )</v>
          </cell>
          <cell r="C817" t="str">
            <v>Unid</v>
          </cell>
          <cell r="E817" t="str">
            <v>Eq salarial</v>
          </cell>
          <cell r="F817" t="str">
            <v>Sal/ hora</v>
          </cell>
          <cell r="G817" t="str">
            <v>Encargos</v>
          </cell>
          <cell r="H817" t="str">
            <v>Consumo</v>
          </cell>
          <cell r="I817" t="str">
            <v>Custo Total</v>
          </cell>
        </row>
        <row r="818">
          <cell r="B818" t="str">
            <v/>
          </cell>
          <cell r="C818" t="str">
            <v/>
          </cell>
          <cell r="E818" t="str">
            <v/>
          </cell>
          <cell r="F818" t="str">
            <v/>
          </cell>
          <cell r="G818" t="str">
            <v/>
          </cell>
          <cell r="I818">
            <v>0</v>
          </cell>
        </row>
        <row r="819">
          <cell r="B819" t="str">
            <v/>
          </cell>
          <cell r="C819" t="str">
            <v/>
          </cell>
          <cell r="E819" t="str">
            <v/>
          </cell>
          <cell r="F819" t="str">
            <v/>
          </cell>
          <cell r="G819" t="str">
            <v/>
          </cell>
          <cell r="I819">
            <v>0</v>
          </cell>
        </row>
        <row r="820">
          <cell r="H820" t="str">
            <v>( B ) Total</v>
          </cell>
          <cell r="I820">
            <v>0</v>
          </cell>
        </row>
        <row r="821">
          <cell r="E821">
            <v>0</v>
          </cell>
          <cell r="I821">
            <v>0</v>
          </cell>
        </row>
        <row r="822">
          <cell r="B822" t="str">
            <v>Custo horário de execução - (A)+(B)+( C)</v>
          </cell>
          <cell r="I822">
            <v>73.77685</v>
          </cell>
        </row>
        <row r="823">
          <cell r="B823" t="str">
            <v>(D) Produção da Equipe</v>
          </cell>
          <cell r="I823">
            <v>1</v>
          </cell>
        </row>
        <row r="824">
          <cell r="B824" t="str">
            <v>(E) Custo unitário de execução - [(A)+(B)+( C)]÷(D)</v>
          </cell>
          <cell r="I824">
            <v>73.77</v>
          </cell>
        </row>
        <row r="826">
          <cell r="A826" t="str">
            <v>Codigo</v>
          </cell>
          <cell r="B826" t="str">
            <v>Materiais - ( F )</v>
          </cell>
          <cell r="C826" t="str">
            <v>Unid</v>
          </cell>
          <cell r="D826" t="str">
            <v>Consumo</v>
          </cell>
          <cell r="H826" t="str">
            <v>Custo Unit</v>
          </cell>
          <cell r="I826" t="str">
            <v>Custo Total</v>
          </cell>
        </row>
        <row r="827">
          <cell r="B827" t="str">
            <v/>
          </cell>
          <cell r="C827" t="str">
            <v/>
          </cell>
          <cell r="H827" t="str">
            <v/>
          </cell>
          <cell r="I827" t="str">
            <v/>
          </cell>
        </row>
        <row r="828">
          <cell r="B828" t="str">
            <v/>
          </cell>
          <cell r="C828" t="str">
            <v/>
          </cell>
          <cell r="H828" t="str">
            <v/>
          </cell>
          <cell r="I828" t="str">
            <v/>
          </cell>
        </row>
        <row r="829">
          <cell r="H829" t="str">
            <v>( F ) Total</v>
          </cell>
          <cell r="I829">
            <v>0</v>
          </cell>
        </row>
        <row r="831">
          <cell r="A831" t="str">
            <v>Codigo</v>
          </cell>
          <cell r="B831" t="str">
            <v>Serviços - ( G )</v>
          </cell>
          <cell r="C831" t="str">
            <v>Unid</v>
          </cell>
          <cell r="D831" t="str">
            <v>Consumo</v>
          </cell>
          <cell r="H831" t="str">
            <v>Custo Unit</v>
          </cell>
          <cell r="I831" t="str">
            <v>Custo Total</v>
          </cell>
        </row>
        <row r="832">
          <cell r="B832" t="str">
            <v/>
          </cell>
          <cell r="C832" t="str">
            <v/>
          </cell>
          <cell r="H832" t="str">
            <v/>
          </cell>
          <cell r="I832" t="str">
            <v/>
          </cell>
        </row>
        <row r="833">
          <cell r="H833" t="str">
            <v>( G ) Total</v>
          </cell>
          <cell r="I833">
            <v>0</v>
          </cell>
        </row>
        <row r="835">
          <cell r="A835" t="str">
            <v>Codigo</v>
          </cell>
          <cell r="B835" t="str">
            <v>Serviços - ( H )</v>
          </cell>
          <cell r="C835" t="str">
            <v>Unid</v>
          </cell>
          <cell r="D835" t="str">
            <v>Consumo</v>
          </cell>
          <cell r="H835" t="str">
            <v>Custo Unit</v>
          </cell>
          <cell r="I835" t="str">
            <v>Custo Total</v>
          </cell>
        </row>
        <row r="836">
          <cell r="B836" t="str">
            <v/>
          </cell>
          <cell r="C836" t="str">
            <v/>
          </cell>
          <cell r="H836" t="str">
            <v/>
          </cell>
          <cell r="I836" t="str">
            <v/>
          </cell>
        </row>
        <row r="837">
          <cell r="H837" t="str">
            <v>( H ) Total</v>
          </cell>
          <cell r="I837">
            <v>0</v>
          </cell>
        </row>
        <row r="839">
          <cell r="B839" t="str">
            <v>Custo unitário direto total - (E)+(F)+(G)+(H)</v>
          </cell>
          <cell r="I839">
            <v>73.77</v>
          </cell>
        </row>
        <row r="840">
          <cell r="B840" t="str">
            <v>BDI %</v>
          </cell>
          <cell r="H840">
            <v>0.25</v>
          </cell>
          <cell r="I840">
            <v>18.450000000000003</v>
          </cell>
        </row>
        <row r="841">
          <cell r="B841" t="str">
            <v>PREÇO DE VENDA - COMPOSIÇÃO 40535</v>
          </cell>
          <cell r="I841">
            <v>92.22</v>
          </cell>
        </row>
        <row r="843">
          <cell r="A843" t="str">
            <v>Código:</v>
          </cell>
          <cell r="B843" t="str">
            <v>Serviço</v>
          </cell>
          <cell r="E843" t="str">
            <v>Unidade</v>
          </cell>
          <cell r="G843" t="str">
            <v>C. U. T</v>
          </cell>
          <cell r="H843" t="str">
            <v>BDI</v>
          </cell>
          <cell r="I843" t="str">
            <v>R$</v>
          </cell>
        </row>
        <row r="844">
          <cell r="A844">
            <v>40450</v>
          </cell>
          <cell r="B844" t="str">
            <v>TRANSPORTE COMERCIAL DE CIMENTO / CAL / FILLER - DT=190Km</v>
          </cell>
          <cell r="E844" t="str">
            <v>T*km</v>
          </cell>
          <cell r="G844">
            <v>0.33</v>
          </cell>
          <cell r="H844">
            <v>0.08</v>
          </cell>
          <cell r="I844">
            <v>0.41</v>
          </cell>
        </row>
        <row r="846">
          <cell r="B846" t="str">
            <v>Produção da Equipe:</v>
          </cell>
          <cell r="D846">
            <v>375</v>
          </cell>
          <cell r="E846" t="str">
            <v>T*km</v>
          </cell>
        </row>
        <row r="847">
          <cell r="A847" t="str">
            <v>Codigo</v>
          </cell>
          <cell r="B847" t="str">
            <v>Equipamentos - ( A )</v>
          </cell>
          <cell r="C847" t="str">
            <v>Unid</v>
          </cell>
          <cell r="D847" t="str">
            <v>Qtde</v>
          </cell>
          <cell r="E847" t="str">
            <v>Utilização</v>
          </cell>
          <cell r="G847" t="str">
            <v>Custo Operacional</v>
          </cell>
          <cell r="I847" t="str">
            <v>Custo horario</v>
          </cell>
        </row>
        <row r="848">
          <cell r="D848" t="str">
            <v>Consumo</v>
          </cell>
          <cell r="E848" t="str">
            <v>Operativa</v>
          </cell>
          <cell r="F848" t="str">
            <v>Improdutiva</v>
          </cell>
          <cell r="G848" t="str">
            <v>Operativo</v>
          </cell>
          <cell r="H848" t="str">
            <v>Improdutivo</v>
          </cell>
        </row>
        <row r="849">
          <cell r="A849">
            <v>30035</v>
          </cell>
          <cell r="B849" t="str">
            <v>CAMINHÃO CARROCERIA MADEIRA - 15 T</v>
          </cell>
          <cell r="C849" t="str">
            <v>UN</v>
          </cell>
          <cell r="D849">
            <v>1</v>
          </cell>
          <cell r="E849">
            <v>1</v>
          </cell>
          <cell r="F849">
            <v>0</v>
          </cell>
          <cell r="G849">
            <v>126.77</v>
          </cell>
          <cell r="H849">
            <v>40.5</v>
          </cell>
          <cell r="I849">
            <v>126.77</v>
          </cell>
        </row>
        <row r="850">
          <cell r="B850" t="str">
            <v/>
          </cell>
          <cell r="C850" t="str">
            <v/>
          </cell>
          <cell r="G850" t="str">
            <v/>
          </cell>
          <cell r="H850" t="str">
            <v/>
          </cell>
          <cell r="I850">
            <v>0</v>
          </cell>
        </row>
        <row r="851">
          <cell r="H851" t="str">
            <v>( A ) Total</v>
          </cell>
          <cell r="I851">
            <v>126.77</v>
          </cell>
        </row>
        <row r="853">
          <cell r="A853" t="str">
            <v>Codigo</v>
          </cell>
          <cell r="B853" t="str">
            <v>Mão de obra - ( B )</v>
          </cell>
          <cell r="C853" t="str">
            <v>Unid</v>
          </cell>
          <cell r="E853" t="str">
            <v>Eq salarial</v>
          </cell>
          <cell r="F853" t="str">
            <v>Sal/ hora</v>
          </cell>
          <cell r="G853" t="str">
            <v>Encargos</v>
          </cell>
          <cell r="H853" t="str">
            <v>Consumo</v>
          </cell>
          <cell r="I853" t="str">
            <v>Custo Total</v>
          </cell>
        </row>
        <row r="854">
          <cell r="B854" t="str">
            <v/>
          </cell>
          <cell r="C854" t="str">
            <v/>
          </cell>
          <cell r="E854" t="str">
            <v/>
          </cell>
          <cell r="F854" t="str">
            <v/>
          </cell>
          <cell r="G854" t="str">
            <v/>
          </cell>
          <cell r="I854">
            <v>0</v>
          </cell>
        </row>
        <row r="855">
          <cell r="B855" t="str">
            <v/>
          </cell>
          <cell r="C855" t="str">
            <v/>
          </cell>
          <cell r="E855" t="str">
            <v/>
          </cell>
          <cell r="F855" t="str">
            <v/>
          </cell>
          <cell r="G855" t="str">
            <v/>
          </cell>
          <cell r="I855">
            <v>0</v>
          </cell>
        </row>
        <row r="856">
          <cell r="H856" t="str">
            <v>( B ) Total</v>
          </cell>
          <cell r="I856">
            <v>0</v>
          </cell>
        </row>
        <row r="857">
          <cell r="E857">
            <v>0</v>
          </cell>
          <cell r="I857">
            <v>0</v>
          </cell>
        </row>
        <row r="858">
          <cell r="B858" t="str">
            <v>Custo horário de execução - (A)+(B)+( C)</v>
          </cell>
          <cell r="I858">
            <v>126.77</v>
          </cell>
        </row>
        <row r="859">
          <cell r="B859" t="str">
            <v>(D) Produção da Equipe</v>
          </cell>
          <cell r="I859">
            <v>375</v>
          </cell>
        </row>
        <row r="860">
          <cell r="B860" t="str">
            <v>(E) Custo unitário de execução - [(A)+(B)+( C)]÷(D)</v>
          </cell>
          <cell r="I860">
            <v>0.33</v>
          </cell>
        </row>
        <row r="862">
          <cell r="A862" t="str">
            <v>Codigo</v>
          </cell>
          <cell r="B862" t="str">
            <v>Materiais - ( F )</v>
          </cell>
          <cell r="C862" t="str">
            <v>Unid</v>
          </cell>
          <cell r="D862" t="str">
            <v>Consumo</v>
          </cell>
          <cell r="H862" t="str">
            <v>Custo Unit</v>
          </cell>
          <cell r="I862" t="str">
            <v>Custo Total</v>
          </cell>
        </row>
        <row r="863">
          <cell r="B863" t="str">
            <v/>
          </cell>
          <cell r="C863" t="str">
            <v/>
          </cell>
          <cell r="H863" t="str">
            <v/>
          </cell>
          <cell r="I863" t="str">
            <v/>
          </cell>
        </row>
        <row r="864">
          <cell r="B864" t="str">
            <v/>
          </cell>
          <cell r="C864" t="str">
            <v/>
          </cell>
          <cell r="H864" t="str">
            <v/>
          </cell>
          <cell r="I864" t="str">
            <v/>
          </cell>
        </row>
        <row r="865">
          <cell r="H865" t="str">
            <v>( F ) Total</v>
          </cell>
          <cell r="I865">
            <v>0</v>
          </cell>
        </row>
        <row r="867">
          <cell r="A867" t="str">
            <v>Codigo</v>
          </cell>
          <cell r="B867" t="str">
            <v>Serviços - ( G )</v>
          </cell>
          <cell r="C867" t="str">
            <v>Unid</v>
          </cell>
          <cell r="D867" t="str">
            <v>Consumo</v>
          </cell>
          <cell r="H867" t="str">
            <v>Custo Unit</v>
          </cell>
          <cell r="I867" t="str">
            <v>Custo Total</v>
          </cell>
        </row>
        <row r="868">
          <cell r="B868" t="str">
            <v/>
          </cell>
          <cell r="C868" t="str">
            <v/>
          </cell>
          <cell r="H868" t="str">
            <v/>
          </cell>
          <cell r="I868" t="str">
            <v/>
          </cell>
        </row>
        <row r="869">
          <cell r="H869" t="str">
            <v>( G ) Total</v>
          </cell>
          <cell r="I869">
            <v>0</v>
          </cell>
        </row>
        <row r="871">
          <cell r="A871" t="str">
            <v>Codigo</v>
          </cell>
          <cell r="B871" t="str">
            <v>Serviços - ( H )</v>
          </cell>
          <cell r="C871" t="str">
            <v>Unid</v>
          </cell>
          <cell r="D871" t="str">
            <v>Consumo</v>
          </cell>
          <cell r="H871" t="str">
            <v>Custo Unit</v>
          </cell>
          <cell r="I871" t="str">
            <v>Custo Total</v>
          </cell>
        </row>
        <row r="872">
          <cell r="B872" t="str">
            <v/>
          </cell>
          <cell r="C872" t="str">
            <v/>
          </cell>
          <cell r="H872" t="str">
            <v/>
          </cell>
          <cell r="I872" t="str">
            <v/>
          </cell>
        </row>
        <row r="873">
          <cell r="H873" t="str">
            <v>( H ) Total</v>
          </cell>
          <cell r="I873">
            <v>0</v>
          </cell>
        </row>
        <row r="875">
          <cell r="B875" t="str">
            <v>Custo unitário direto total - (E)+(F)+(G)+(H)</v>
          </cell>
          <cell r="I875">
            <v>0.33</v>
          </cell>
        </row>
        <row r="876">
          <cell r="B876" t="str">
            <v>BDI %</v>
          </cell>
          <cell r="H876">
            <v>0.25</v>
          </cell>
          <cell r="I876">
            <v>0.08</v>
          </cell>
        </row>
        <row r="877">
          <cell r="B877" t="str">
            <v>PREÇO DE VENDA - COMPOSIÇÃO 40450</v>
          </cell>
          <cell r="I877">
            <v>0.41</v>
          </cell>
        </row>
        <row r="879">
          <cell r="A879" t="str">
            <v>Código:</v>
          </cell>
          <cell r="B879" t="str">
            <v>Serviço</v>
          </cell>
          <cell r="E879" t="str">
            <v>Unidade</v>
          </cell>
          <cell r="G879" t="str">
            <v>C. U. T</v>
          </cell>
          <cell r="H879" t="str">
            <v>BDI</v>
          </cell>
          <cell r="I879" t="str">
            <v>R$</v>
          </cell>
        </row>
        <row r="880">
          <cell r="A880">
            <v>40455</v>
          </cell>
          <cell r="B880" t="str">
            <v>TRANSPORTE COMERCIAL DE AGREGADOS - DT = 120KM</v>
          </cell>
          <cell r="E880" t="str">
            <v>m3*km</v>
          </cell>
          <cell r="G880">
            <v>0.67</v>
          </cell>
          <cell r="H880">
            <v>0.16</v>
          </cell>
          <cell r="I880">
            <v>0.83</v>
          </cell>
        </row>
        <row r="882">
          <cell r="B882" t="str">
            <v>Produção da Equipe:</v>
          </cell>
          <cell r="D882">
            <v>192.5</v>
          </cell>
          <cell r="E882" t="str">
            <v>m3*km</v>
          </cell>
        </row>
        <row r="883">
          <cell r="A883" t="str">
            <v>Codigo</v>
          </cell>
          <cell r="B883" t="str">
            <v>Equipamentos - ( A )</v>
          </cell>
          <cell r="C883" t="str">
            <v>Unid</v>
          </cell>
          <cell r="D883" t="str">
            <v>Qtde</v>
          </cell>
          <cell r="E883" t="str">
            <v>Utilização</v>
          </cell>
          <cell r="G883" t="str">
            <v>Custo Operacional</v>
          </cell>
          <cell r="I883" t="str">
            <v>Custo horario</v>
          </cell>
        </row>
        <row r="884">
          <cell r="D884" t="str">
            <v>Consumo</v>
          </cell>
          <cell r="E884" t="str">
            <v>Operativa</v>
          </cell>
          <cell r="F884" t="str">
            <v>Improdutiva</v>
          </cell>
          <cell r="G884" t="str">
            <v>Operativo</v>
          </cell>
          <cell r="H884" t="str">
            <v>Improdutivo</v>
          </cell>
        </row>
        <row r="885">
          <cell r="A885">
            <v>30037</v>
          </cell>
          <cell r="B885" t="str">
            <v>CAMINHÃO BASCULANTE 10 M3 - 15 T</v>
          </cell>
          <cell r="C885" t="str">
            <v>UN</v>
          </cell>
          <cell r="D885">
            <v>1</v>
          </cell>
          <cell r="E885">
            <v>1</v>
          </cell>
          <cell r="F885">
            <v>0</v>
          </cell>
          <cell r="G885">
            <v>130.87</v>
          </cell>
          <cell r="H885">
            <v>42.43</v>
          </cell>
          <cell r="I885">
            <v>130.87</v>
          </cell>
        </row>
        <row r="886">
          <cell r="B886" t="str">
            <v/>
          </cell>
          <cell r="C886" t="str">
            <v/>
          </cell>
          <cell r="G886" t="str">
            <v/>
          </cell>
          <cell r="H886" t="str">
            <v/>
          </cell>
          <cell r="I886">
            <v>0</v>
          </cell>
        </row>
        <row r="887">
          <cell r="H887" t="str">
            <v>( A ) Total</v>
          </cell>
          <cell r="I887">
            <v>130.87</v>
          </cell>
        </row>
        <row r="889">
          <cell r="A889" t="str">
            <v>Codigo</v>
          </cell>
          <cell r="B889" t="str">
            <v>Mão de obra - ( B )</v>
          </cell>
          <cell r="C889" t="str">
            <v>Unid</v>
          </cell>
          <cell r="E889" t="str">
            <v>Eq salarial</v>
          </cell>
          <cell r="F889" t="str">
            <v>Sal/ hora</v>
          </cell>
          <cell r="G889" t="str">
            <v>Encargos</v>
          </cell>
          <cell r="H889" t="str">
            <v>Consumo</v>
          </cell>
          <cell r="I889" t="str">
            <v>Custo Total</v>
          </cell>
        </row>
        <row r="890">
          <cell r="B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I890">
            <v>0</v>
          </cell>
        </row>
        <row r="891">
          <cell r="B891" t="str">
            <v/>
          </cell>
          <cell r="C891" t="str">
            <v/>
          </cell>
          <cell r="E891" t="str">
            <v/>
          </cell>
          <cell r="F891" t="str">
            <v/>
          </cell>
          <cell r="G891" t="str">
            <v/>
          </cell>
          <cell r="I891">
            <v>0</v>
          </cell>
        </row>
        <row r="892">
          <cell r="H892" t="str">
            <v>( B ) Total</v>
          </cell>
          <cell r="I892">
            <v>0</v>
          </cell>
        </row>
        <row r="893">
          <cell r="E893">
            <v>0</v>
          </cell>
          <cell r="I893">
            <v>0</v>
          </cell>
        </row>
        <row r="894">
          <cell r="B894" t="str">
            <v>Custo horário de execução - (A)+(B)+( C)</v>
          </cell>
          <cell r="I894">
            <v>130.87</v>
          </cell>
        </row>
        <row r="895">
          <cell r="B895" t="str">
            <v>(D) Produção da Equipe</v>
          </cell>
          <cell r="I895">
            <v>192.5</v>
          </cell>
        </row>
        <row r="896">
          <cell r="B896" t="str">
            <v>(E) Custo unitário de execução - [(A)+(B)+( C)]÷(D)</v>
          </cell>
          <cell r="I896">
            <v>0.67</v>
          </cell>
        </row>
        <row r="898">
          <cell r="A898" t="str">
            <v>Codigo</v>
          </cell>
          <cell r="B898" t="str">
            <v>Materiais - ( F )</v>
          </cell>
          <cell r="C898" t="str">
            <v>Unid</v>
          </cell>
          <cell r="D898" t="str">
            <v>Consumo</v>
          </cell>
          <cell r="H898" t="str">
            <v>Custo Unit</v>
          </cell>
          <cell r="I898" t="str">
            <v>Custo Total</v>
          </cell>
        </row>
        <row r="899">
          <cell r="B899" t="str">
            <v/>
          </cell>
          <cell r="C899" t="str">
            <v/>
          </cell>
          <cell r="H899" t="str">
            <v/>
          </cell>
          <cell r="I899" t="str">
            <v/>
          </cell>
        </row>
        <row r="900">
          <cell r="B900" t="str">
            <v/>
          </cell>
          <cell r="C900" t="str">
            <v/>
          </cell>
          <cell r="H900" t="str">
            <v/>
          </cell>
          <cell r="I900" t="str">
            <v/>
          </cell>
        </row>
        <row r="901">
          <cell r="H901" t="str">
            <v>( F ) Total</v>
          </cell>
          <cell r="I901">
            <v>0</v>
          </cell>
        </row>
        <row r="903">
          <cell r="A903" t="str">
            <v>Codigo</v>
          </cell>
          <cell r="B903" t="str">
            <v>Serviços - ( G )</v>
          </cell>
          <cell r="C903" t="str">
            <v>Unid</v>
          </cell>
          <cell r="D903" t="str">
            <v>Consumo</v>
          </cell>
          <cell r="H903" t="str">
            <v>Custo Unit</v>
          </cell>
          <cell r="I903" t="str">
            <v>Custo Total</v>
          </cell>
        </row>
        <row r="904">
          <cell r="B904" t="str">
            <v/>
          </cell>
          <cell r="C904" t="str">
            <v/>
          </cell>
          <cell r="H904" t="str">
            <v/>
          </cell>
          <cell r="I904" t="str">
            <v/>
          </cell>
        </row>
        <row r="905">
          <cell r="H905" t="str">
            <v>( G ) Total</v>
          </cell>
          <cell r="I905">
            <v>0</v>
          </cell>
        </row>
        <row r="907">
          <cell r="A907" t="str">
            <v>Codigo</v>
          </cell>
          <cell r="B907" t="str">
            <v>Serviços - ( H )</v>
          </cell>
          <cell r="C907" t="str">
            <v>Unid</v>
          </cell>
          <cell r="D907" t="str">
            <v>Consumo</v>
          </cell>
          <cell r="H907" t="str">
            <v>Custo Unit</v>
          </cell>
          <cell r="I907" t="str">
            <v>Custo Total</v>
          </cell>
        </row>
        <row r="908">
          <cell r="B908" t="str">
            <v/>
          </cell>
          <cell r="C908" t="str">
            <v/>
          </cell>
          <cell r="H908" t="str">
            <v/>
          </cell>
          <cell r="I908" t="str">
            <v/>
          </cell>
        </row>
        <row r="909">
          <cell r="H909" t="str">
            <v>( H ) Total</v>
          </cell>
          <cell r="I909">
            <v>0</v>
          </cell>
        </row>
        <row r="911">
          <cell r="B911" t="str">
            <v>Custo unitário direto total - (E)+(F)+(G)+(H)</v>
          </cell>
          <cell r="I911">
            <v>0.67</v>
          </cell>
        </row>
        <row r="912">
          <cell r="B912" t="str">
            <v>BDI %</v>
          </cell>
          <cell r="H912">
            <v>0.25</v>
          </cell>
          <cell r="I912">
            <v>0.16</v>
          </cell>
        </row>
        <row r="913">
          <cell r="B913" t="str">
            <v>PREÇO DE VENDA - COMPOSIÇÃO 40455</v>
          </cell>
          <cell r="I913">
            <v>0.83</v>
          </cell>
        </row>
        <row r="915">
          <cell r="A915" t="str">
            <v>Código:</v>
          </cell>
          <cell r="B915" t="str">
            <v>Serviço</v>
          </cell>
          <cell r="E915" t="str">
            <v>Unidade</v>
          </cell>
          <cell r="G915" t="str">
            <v>C. U. T</v>
          </cell>
          <cell r="H915" t="str">
            <v>BDI</v>
          </cell>
          <cell r="I915" t="str">
            <v>R$</v>
          </cell>
        </row>
        <row r="916">
          <cell r="A916">
            <v>40435</v>
          </cell>
          <cell r="B916" t="str">
            <v>TRANSPORTE LOCAL DE MATERIAL BETUMINOSO - DT=1Km</v>
          </cell>
          <cell r="E916" t="str">
            <v>T*km</v>
          </cell>
          <cell r="G916">
            <v>1.25</v>
          </cell>
          <cell r="H916">
            <v>0.31</v>
          </cell>
          <cell r="I916">
            <v>1.56</v>
          </cell>
        </row>
        <row r="918">
          <cell r="B918" t="str">
            <v>Produção da Equipe:</v>
          </cell>
          <cell r="D918">
            <v>92.16</v>
          </cell>
          <cell r="E918" t="str">
            <v>T*km</v>
          </cell>
        </row>
        <row r="919">
          <cell r="A919" t="str">
            <v>Codigo</v>
          </cell>
          <cell r="B919" t="str">
            <v>Equipamentos - ( A )</v>
          </cell>
          <cell r="C919" t="str">
            <v>Unid</v>
          </cell>
          <cell r="D919" t="str">
            <v>Qtde</v>
          </cell>
          <cell r="E919" t="str">
            <v>Utilização</v>
          </cell>
          <cell r="G919" t="str">
            <v>Custo Operacional</v>
          </cell>
          <cell r="I919" t="str">
            <v>Custo horario</v>
          </cell>
        </row>
        <row r="920">
          <cell r="D920" t="str">
            <v>Consumo</v>
          </cell>
          <cell r="E920" t="str">
            <v>Operativa</v>
          </cell>
          <cell r="F920" t="str">
            <v>Improdutiva</v>
          </cell>
          <cell r="G920" t="str">
            <v>Operativo</v>
          </cell>
          <cell r="H920" t="str">
            <v>Improdutivo</v>
          </cell>
        </row>
        <row r="921">
          <cell r="A921">
            <v>30021</v>
          </cell>
          <cell r="B921" t="str">
            <v>EQUIP. DISTRIBUIÇÃO DE ASFALTO MONTADO EM CAMINHÃO</v>
          </cell>
          <cell r="C921" t="str">
            <v>UN</v>
          </cell>
          <cell r="D921">
            <v>1</v>
          </cell>
          <cell r="E921">
            <v>1</v>
          </cell>
          <cell r="F921">
            <v>0</v>
          </cell>
          <cell r="G921">
            <v>115.77</v>
          </cell>
          <cell r="H921">
            <v>40.02</v>
          </cell>
          <cell r="I921">
            <v>115.77</v>
          </cell>
        </row>
        <row r="922">
          <cell r="B922" t="str">
            <v/>
          </cell>
          <cell r="C922" t="str">
            <v/>
          </cell>
          <cell r="G922" t="str">
            <v/>
          </cell>
          <cell r="H922" t="str">
            <v/>
          </cell>
          <cell r="I922">
            <v>0</v>
          </cell>
        </row>
        <row r="923">
          <cell r="H923" t="str">
            <v>( A ) Total</v>
          </cell>
          <cell r="I923">
            <v>115.77</v>
          </cell>
        </row>
        <row r="925">
          <cell r="A925" t="str">
            <v>Codigo</v>
          </cell>
          <cell r="B925" t="str">
            <v>Mão de obra - ( B )</v>
          </cell>
          <cell r="C925" t="str">
            <v>Unid</v>
          </cell>
          <cell r="E925" t="str">
            <v>Eq salarial</v>
          </cell>
          <cell r="F925" t="str">
            <v>Sal/ hora</v>
          </cell>
          <cell r="G925" t="str">
            <v>Encargos</v>
          </cell>
          <cell r="H925" t="str">
            <v>Consumo</v>
          </cell>
          <cell r="I925" t="str">
            <v>Custo Total</v>
          </cell>
        </row>
        <row r="926">
          <cell r="B926" t="str">
            <v/>
          </cell>
          <cell r="C926" t="str">
            <v/>
          </cell>
          <cell r="E926" t="str">
            <v/>
          </cell>
          <cell r="F926" t="str">
            <v/>
          </cell>
          <cell r="G926" t="str">
            <v/>
          </cell>
          <cell r="I926">
            <v>0</v>
          </cell>
        </row>
        <row r="927">
          <cell r="B927" t="str">
            <v/>
          </cell>
          <cell r="C927" t="str">
            <v/>
          </cell>
          <cell r="E927" t="str">
            <v/>
          </cell>
          <cell r="F927" t="str">
            <v/>
          </cell>
          <cell r="G927" t="str">
            <v/>
          </cell>
          <cell r="I927">
            <v>0</v>
          </cell>
        </row>
        <row r="928">
          <cell r="H928" t="str">
            <v>( B ) Total</v>
          </cell>
          <cell r="I928">
            <v>0</v>
          </cell>
        </row>
        <row r="929">
          <cell r="E929">
            <v>0</v>
          </cell>
          <cell r="I929">
            <v>0</v>
          </cell>
        </row>
        <row r="930">
          <cell r="B930" t="str">
            <v>Custo horário de execução - (A)+(B)+( C)</v>
          </cell>
          <cell r="I930">
            <v>115.77</v>
          </cell>
        </row>
        <row r="931">
          <cell r="B931" t="str">
            <v>(D) Produção da Equipe</v>
          </cell>
          <cell r="I931">
            <v>92.16</v>
          </cell>
        </row>
        <row r="932">
          <cell r="B932" t="str">
            <v>(E) Custo unitário de execução - [(A)+(B)+( C)]÷(D)</v>
          </cell>
          <cell r="I932">
            <v>1.25</v>
          </cell>
        </row>
        <row r="934">
          <cell r="A934" t="str">
            <v>Codigo</v>
          </cell>
          <cell r="B934" t="str">
            <v>Materiais - ( F )</v>
          </cell>
          <cell r="C934" t="str">
            <v>Unid</v>
          </cell>
          <cell r="D934" t="str">
            <v>Consumo</v>
          </cell>
          <cell r="H934" t="str">
            <v>Custo Unit</v>
          </cell>
          <cell r="I934" t="str">
            <v>Custo Total</v>
          </cell>
        </row>
        <row r="935">
          <cell r="B935" t="str">
            <v/>
          </cell>
          <cell r="C935" t="str">
            <v/>
          </cell>
          <cell r="H935" t="str">
            <v/>
          </cell>
          <cell r="I935" t="str">
            <v/>
          </cell>
        </row>
        <row r="936">
          <cell r="B936" t="str">
            <v/>
          </cell>
          <cell r="C936" t="str">
            <v/>
          </cell>
          <cell r="H936" t="str">
            <v/>
          </cell>
          <cell r="I936" t="str">
            <v/>
          </cell>
        </row>
        <row r="937">
          <cell r="H937" t="str">
            <v>( F ) Total</v>
          </cell>
          <cell r="I937">
            <v>0</v>
          </cell>
        </row>
        <row r="939">
          <cell r="A939" t="str">
            <v>Codigo</v>
          </cell>
          <cell r="B939" t="str">
            <v>Serviços - ( G )</v>
          </cell>
          <cell r="C939" t="str">
            <v>Unid</v>
          </cell>
          <cell r="D939" t="str">
            <v>Consumo</v>
          </cell>
          <cell r="H939" t="str">
            <v>Custo Unit</v>
          </cell>
          <cell r="I939" t="str">
            <v>Custo Total</v>
          </cell>
        </row>
        <row r="940">
          <cell r="B940" t="str">
            <v/>
          </cell>
          <cell r="C940" t="str">
            <v/>
          </cell>
          <cell r="H940" t="str">
            <v/>
          </cell>
          <cell r="I940" t="str">
            <v/>
          </cell>
        </row>
        <row r="941">
          <cell r="H941" t="str">
            <v>( G ) Total</v>
          </cell>
          <cell r="I941">
            <v>0</v>
          </cell>
        </row>
        <row r="943">
          <cell r="A943" t="str">
            <v>Codigo</v>
          </cell>
          <cell r="B943" t="str">
            <v>Serviços - ( H )</v>
          </cell>
          <cell r="C943" t="str">
            <v>Unid</v>
          </cell>
          <cell r="D943" t="str">
            <v>Consumo</v>
          </cell>
          <cell r="H943" t="str">
            <v>Custo Unit</v>
          </cell>
          <cell r="I943" t="str">
            <v>Custo Total</v>
          </cell>
        </row>
        <row r="944">
          <cell r="B944" t="str">
            <v/>
          </cell>
          <cell r="C944" t="str">
            <v/>
          </cell>
          <cell r="H944" t="str">
            <v/>
          </cell>
          <cell r="I944" t="str">
            <v/>
          </cell>
        </row>
        <row r="945">
          <cell r="H945" t="str">
            <v>( H ) Total</v>
          </cell>
          <cell r="I945">
            <v>0</v>
          </cell>
        </row>
        <row r="947">
          <cell r="B947" t="str">
            <v>Custo unitário direto total - (E)+(F)+(G)+(H)</v>
          </cell>
          <cell r="I947">
            <v>1.25</v>
          </cell>
        </row>
        <row r="948">
          <cell r="B948" t="str">
            <v>BDI %</v>
          </cell>
          <cell r="H948">
            <v>0.25</v>
          </cell>
          <cell r="I948">
            <v>0.31</v>
          </cell>
        </row>
        <row r="949">
          <cell r="B949" t="str">
            <v>PREÇO DE VENDA - COMPOSIÇÃO 40435</v>
          </cell>
          <cell r="I949">
            <v>1.56</v>
          </cell>
        </row>
        <row r="951">
          <cell r="A951" t="str">
            <v>Código:</v>
          </cell>
          <cell r="B951" t="str">
            <v>Serviço</v>
          </cell>
          <cell r="E951" t="str">
            <v>Unidade</v>
          </cell>
          <cell r="G951" t="str">
            <v>C. U. T</v>
          </cell>
          <cell r="H951" t="str">
            <v>BDI</v>
          </cell>
          <cell r="I951" t="str">
            <v>R$</v>
          </cell>
        </row>
        <row r="952">
          <cell r="A952">
            <v>40445</v>
          </cell>
          <cell r="B952" t="str">
            <v>TRANSPORTE LOCAL DE AGREGADO - DT=1km</v>
          </cell>
          <cell r="E952" t="str">
            <v>m3*km</v>
          </cell>
          <cell r="G952">
            <v>1</v>
          </cell>
          <cell r="H952">
            <v>0.25</v>
          </cell>
          <cell r="I952">
            <v>1.25</v>
          </cell>
        </row>
        <row r="954">
          <cell r="B954" t="str">
            <v>Produção da Equipe:</v>
          </cell>
          <cell r="D954">
            <v>129.9375</v>
          </cell>
          <cell r="E954" t="str">
            <v>m3*km</v>
          </cell>
        </row>
        <row r="955">
          <cell r="A955" t="str">
            <v>Codigo</v>
          </cell>
          <cell r="B955" t="str">
            <v>Equipamentos - ( A )</v>
          </cell>
          <cell r="C955" t="str">
            <v>Unid</v>
          </cell>
          <cell r="D955" t="str">
            <v>Qtde</v>
          </cell>
          <cell r="E955" t="str">
            <v>Utilização</v>
          </cell>
          <cell r="G955" t="str">
            <v>Custo Operacional</v>
          </cell>
          <cell r="I955" t="str">
            <v>Custo horario</v>
          </cell>
        </row>
        <row r="956">
          <cell r="D956" t="str">
            <v>Consumo</v>
          </cell>
          <cell r="E956" t="str">
            <v>Operativa</v>
          </cell>
          <cell r="F956" t="str">
            <v>Improdutiva</v>
          </cell>
          <cell r="G956" t="str">
            <v>Operativo</v>
          </cell>
          <cell r="H956" t="str">
            <v>Improdutivo</v>
          </cell>
        </row>
        <row r="957">
          <cell r="A957">
            <v>30037</v>
          </cell>
          <cell r="B957" t="str">
            <v>CAMINHÃO BASCULANTE 10 M3 - 15 T</v>
          </cell>
          <cell r="C957" t="str">
            <v>UN</v>
          </cell>
          <cell r="D957">
            <v>1</v>
          </cell>
          <cell r="E957">
            <v>1</v>
          </cell>
          <cell r="F957">
            <v>0</v>
          </cell>
          <cell r="G957">
            <v>130.87</v>
          </cell>
          <cell r="H957">
            <v>42.43</v>
          </cell>
          <cell r="I957">
            <v>130.87</v>
          </cell>
        </row>
        <row r="958">
          <cell r="B958" t="str">
            <v/>
          </cell>
          <cell r="C958" t="str">
            <v/>
          </cell>
          <cell r="G958" t="str">
            <v/>
          </cell>
          <cell r="H958" t="str">
            <v/>
          </cell>
          <cell r="I958">
            <v>0</v>
          </cell>
        </row>
        <row r="959">
          <cell r="H959" t="str">
            <v>( A ) Total</v>
          </cell>
          <cell r="I959">
            <v>130.87</v>
          </cell>
        </row>
        <row r="961">
          <cell r="A961" t="str">
            <v>Codigo</v>
          </cell>
          <cell r="B961" t="str">
            <v>Mão de obra - ( B )</v>
          </cell>
          <cell r="C961" t="str">
            <v>Unid</v>
          </cell>
          <cell r="E961" t="str">
            <v>Eq salarial</v>
          </cell>
          <cell r="F961" t="str">
            <v>Sal/ hora</v>
          </cell>
          <cell r="G961" t="str">
            <v>Encargos</v>
          </cell>
          <cell r="H961" t="str">
            <v>Consumo</v>
          </cell>
          <cell r="I961" t="str">
            <v>Custo Total</v>
          </cell>
        </row>
        <row r="962">
          <cell r="B962" t="str">
            <v/>
          </cell>
          <cell r="C962" t="str">
            <v/>
          </cell>
          <cell r="E962" t="str">
            <v/>
          </cell>
          <cell r="F962" t="str">
            <v/>
          </cell>
          <cell r="G962" t="str">
            <v/>
          </cell>
          <cell r="I962">
            <v>0</v>
          </cell>
        </row>
        <row r="963">
          <cell r="B963" t="str">
            <v/>
          </cell>
          <cell r="C963" t="str">
            <v/>
          </cell>
          <cell r="E963" t="str">
            <v/>
          </cell>
          <cell r="F963" t="str">
            <v/>
          </cell>
          <cell r="G963" t="str">
            <v/>
          </cell>
          <cell r="I963">
            <v>0</v>
          </cell>
        </row>
        <row r="964">
          <cell r="H964" t="str">
            <v>( B ) Total</v>
          </cell>
          <cell r="I964">
            <v>0</v>
          </cell>
        </row>
        <row r="965">
          <cell r="E965">
            <v>0</v>
          </cell>
          <cell r="I965">
            <v>0</v>
          </cell>
        </row>
        <row r="966">
          <cell r="B966" t="str">
            <v>Custo horário de execução - (A)+(B)+( C)</v>
          </cell>
          <cell r="I966">
            <v>130.87</v>
          </cell>
        </row>
        <row r="967">
          <cell r="B967" t="str">
            <v>(D) Produção da Equipe</v>
          </cell>
          <cell r="I967">
            <v>129.9375</v>
          </cell>
        </row>
        <row r="968">
          <cell r="B968" t="str">
            <v>(E) Custo unitário de execução - [(A)+(B)+( C)]÷(D)</v>
          </cell>
          <cell r="I968">
            <v>1</v>
          </cell>
        </row>
        <row r="970">
          <cell r="A970" t="str">
            <v>Codigo</v>
          </cell>
          <cell r="B970" t="str">
            <v>Materiais - ( F )</v>
          </cell>
          <cell r="C970" t="str">
            <v>Unid</v>
          </cell>
          <cell r="D970" t="str">
            <v>Consumo</v>
          </cell>
          <cell r="H970" t="str">
            <v>Custo Unit</v>
          </cell>
          <cell r="I970" t="str">
            <v>Custo Total</v>
          </cell>
        </row>
        <row r="971">
          <cell r="B971" t="str">
            <v/>
          </cell>
          <cell r="C971" t="str">
            <v/>
          </cell>
          <cell r="H971" t="str">
            <v/>
          </cell>
          <cell r="I971" t="str">
            <v/>
          </cell>
        </row>
        <row r="972">
          <cell r="B972" t="str">
            <v/>
          </cell>
          <cell r="C972" t="str">
            <v/>
          </cell>
          <cell r="H972" t="str">
            <v/>
          </cell>
          <cell r="I972" t="str">
            <v/>
          </cell>
        </row>
        <row r="973">
          <cell r="H973" t="str">
            <v>( F ) Total</v>
          </cell>
          <cell r="I973">
            <v>0</v>
          </cell>
        </row>
        <row r="975">
          <cell r="A975" t="str">
            <v>Codigo</v>
          </cell>
          <cell r="B975" t="str">
            <v>Serviços - ( G )</v>
          </cell>
          <cell r="C975" t="str">
            <v>Unid</v>
          </cell>
          <cell r="D975" t="str">
            <v>Consumo</v>
          </cell>
          <cell r="H975" t="str">
            <v>Custo Unit</v>
          </cell>
          <cell r="I975" t="str">
            <v>Custo Total</v>
          </cell>
        </row>
        <row r="976">
          <cell r="B976" t="str">
            <v/>
          </cell>
          <cell r="C976" t="str">
            <v/>
          </cell>
          <cell r="H976" t="str">
            <v/>
          </cell>
          <cell r="I976" t="str">
            <v/>
          </cell>
        </row>
        <row r="977">
          <cell r="H977" t="str">
            <v>( G ) Total</v>
          </cell>
          <cell r="I977">
            <v>0</v>
          </cell>
        </row>
        <row r="979">
          <cell r="A979" t="str">
            <v>Codigo</v>
          </cell>
          <cell r="B979" t="str">
            <v>Serviços - ( H )</v>
          </cell>
          <cell r="C979" t="str">
            <v>Unid</v>
          </cell>
          <cell r="D979" t="str">
            <v>Consumo</v>
          </cell>
          <cell r="H979" t="str">
            <v>Custo Unit</v>
          </cell>
          <cell r="I979" t="str">
            <v>Custo Total</v>
          </cell>
        </row>
        <row r="980">
          <cell r="B980" t="str">
            <v/>
          </cell>
          <cell r="C980" t="str">
            <v/>
          </cell>
          <cell r="H980" t="str">
            <v/>
          </cell>
          <cell r="I980" t="str">
            <v/>
          </cell>
        </row>
        <row r="981">
          <cell r="H981" t="str">
            <v>( H ) Total</v>
          </cell>
          <cell r="I981">
            <v>0</v>
          </cell>
        </row>
        <row r="983">
          <cell r="B983" t="str">
            <v>Custo unitário direto total - (E)+(F)+(G)+(H)</v>
          </cell>
          <cell r="I983">
            <v>1</v>
          </cell>
        </row>
        <row r="984">
          <cell r="B984" t="str">
            <v>BDI %</v>
          </cell>
          <cell r="H984">
            <v>0.25</v>
          </cell>
          <cell r="I984">
            <v>0.25</v>
          </cell>
        </row>
        <row r="985">
          <cell r="B985" t="str">
            <v>PREÇO DE VENDA - COMPOSIÇÃO 40445</v>
          </cell>
          <cell r="I985">
            <v>1.25</v>
          </cell>
        </row>
        <row r="987">
          <cell r="A987" t="str">
            <v>Código:</v>
          </cell>
          <cell r="B987" t="str">
            <v>Serviço</v>
          </cell>
          <cell r="E987" t="str">
            <v>Unidade</v>
          </cell>
          <cell r="G987" t="str">
            <v>C. U. T</v>
          </cell>
          <cell r="H987" t="str">
            <v>BDI</v>
          </cell>
          <cell r="I987" t="str">
            <v>R$</v>
          </cell>
        </row>
        <row r="988">
          <cell r="A988">
            <v>40315</v>
          </cell>
          <cell r="B988" t="str">
            <v>ESCAVAÇÃO E CARGA MAT. DE JAZIDA</v>
          </cell>
          <cell r="E988" t="str">
            <v>m3</v>
          </cell>
          <cell r="G988">
            <v>3.12</v>
          </cell>
          <cell r="H988">
            <v>0.78</v>
          </cell>
          <cell r="I988">
            <v>3.9</v>
          </cell>
        </row>
        <row r="990">
          <cell r="B990" t="str">
            <v>Produção da Equipe:</v>
          </cell>
          <cell r="D990">
            <v>165</v>
          </cell>
          <cell r="E990" t="str">
            <v>m3</v>
          </cell>
        </row>
        <row r="991">
          <cell r="A991" t="str">
            <v>Codigo</v>
          </cell>
          <cell r="B991" t="str">
            <v>Equipamentos - ( A )</v>
          </cell>
          <cell r="C991" t="str">
            <v>Unid</v>
          </cell>
          <cell r="D991" t="str">
            <v>Qtde</v>
          </cell>
          <cell r="E991" t="str">
            <v>Utilização</v>
          </cell>
          <cell r="G991" t="str">
            <v>Custo Operacional</v>
          </cell>
          <cell r="I991" t="str">
            <v>Custo horario</v>
          </cell>
        </row>
        <row r="992">
          <cell r="D992" t="str">
            <v>Consumo</v>
          </cell>
          <cell r="E992" t="str">
            <v>Operativa</v>
          </cell>
          <cell r="F992" t="str">
            <v>Improdutiva</v>
          </cell>
          <cell r="G992" t="str">
            <v>Operativo</v>
          </cell>
          <cell r="H992" t="str">
            <v>Improdutivo</v>
          </cell>
        </row>
        <row r="993">
          <cell r="A993">
            <v>30001</v>
          </cell>
          <cell r="B993" t="str">
            <v>TRATOR ESTEIRA C/ LÂMINA - CAT D8 OU EQUIVALENTE</v>
          </cell>
          <cell r="C993" t="str">
            <v>UN</v>
          </cell>
          <cell r="D993">
            <v>1</v>
          </cell>
          <cell r="E993">
            <v>1</v>
          </cell>
          <cell r="F993">
            <v>0</v>
          </cell>
          <cell r="G993">
            <v>327.93</v>
          </cell>
          <cell r="H993">
            <v>108.94</v>
          </cell>
          <cell r="I993">
            <v>327.93</v>
          </cell>
        </row>
        <row r="994">
          <cell r="A994">
            <v>30007</v>
          </cell>
          <cell r="B994" t="str">
            <v>CARREGADEIRA DE PNEUS CAT - 950 H  OU EQUIVALENTE</v>
          </cell>
          <cell r="C994" t="str">
            <v>UN</v>
          </cell>
          <cell r="D994">
            <v>1</v>
          </cell>
          <cell r="E994">
            <v>0.77</v>
          </cell>
          <cell r="F994">
            <v>0.22999999999999998</v>
          </cell>
          <cell r="G994">
            <v>185.85</v>
          </cell>
          <cell r="H994">
            <v>76.54</v>
          </cell>
          <cell r="I994">
            <v>160.6987</v>
          </cell>
        </row>
        <row r="995">
          <cell r="H995" t="str">
            <v>( A ) Total</v>
          </cell>
          <cell r="I995">
            <v>488.6287</v>
          </cell>
        </row>
        <row r="997">
          <cell r="A997" t="str">
            <v>Codigo</v>
          </cell>
          <cell r="B997" t="str">
            <v>Mão de obra - ( B )</v>
          </cell>
          <cell r="C997" t="str">
            <v>Unid</v>
          </cell>
          <cell r="E997" t="str">
            <v>Eq salarial</v>
          </cell>
          <cell r="F997" t="str">
            <v>Sal/ hora</v>
          </cell>
          <cell r="G997" t="str">
            <v>Encargos</v>
          </cell>
          <cell r="H997" t="str">
            <v>Consumo</v>
          </cell>
          <cell r="I997" t="str">
            <v>Custo Total</v>
          </cell>
        </row>
        <row r="998">
          <cell r="A998">
            <v>20002</v>
          </cell>
          <cell r="B998" t="str">
            <v>ENCARREGADO DE SERVIÇO</v>
          </cell>
          <cell r="C998" t="str">
            <v>H</v>
          </cell>
          <cell r="E998">
            <v>3.3000000000000003</v>
          </cell>
          <cell r="F998">
            <v>19.512162</v>
          </cell>
          <cell r="G998">
            <v>0.9185999999999999</v>
          </cell>
          <cell r="H998">
            <v>0.5</v>
          </cell>
          <cell r="I998">
            <v>9.75</v>
          </cell>
        </row>
        <row r="999">
          <cell r="A999">
            <v>20003</v>
          </cell>
          <cell r="B999" t="str">
            <v>AJUDANTE</v>
          </cell>
          <cell r="C999" t="str">
            <v>H</v>
          </cell>
          <cell r="E999">
            <v>1.1197935103244838</v>
          </cell>
          <cell r="F999">
            <v>6.6210886</v>
          </cell>
          <cell r="G999">
            <v>0.9185999999999999</v>
          </cell>
          <cell r="H999">
            <v>2</v>
          </cell>
          <cell r="I999">
            <v>13.24</v>
          </cell>
        </row>
        <row r="1000">
          <cell r="H1000" t="str">
            <v>( B ) Total</v>
          </cell>
          <cell r="I1000">
            <v>22.990000000000002</v>
          </cell>
        </row>
        <row r="1001">
          <cell r="E1001">
            <v>0</v>
          </cell>
          <cell r="I1001">
            <v>0</v>
          </cell>
        </row>
        <row r="1002">
          <cell r="E1002" t="str">
            <v>EPI</v>
          </cell>
          <cell r="H1002">
            <v>0.0112</v>
          </cell>
          <cell r="I1002">
            <v>0.25</v>
          </cell>
        </row>
        <row r="1003">
          <cell r="E1003" t="str">
            <v>ALIMENTAÇÃO</v>
          </cell>
          <cell r="H1003">
            <v>0.096</v>
          </cell>
          <cell r="I1003">
            <v>2.2</v>
          </cell>
        </row>
        <row r="1004">
          <cell r="E1004" t="str">
            <v>TRANSP. DE PESSOAL</v>
          </cell>
          <cell r="H1004">
            <v>0.0479</v>
          </cell>
          <cell r="I1004">
            <v>1.1</v>
          </cell>
        </row>
        <row r="1005">
          <cell r="B1005" t="str">
            <v>Custo horário de execução - (A)+(B)+( C)</v>
          </cell>
          <cell r="I1005">
            <v>515.1687000000001</v>
          </cell>
        </row>
        <row r="1006">
          <cell r="B1006" t="str">
            <v>(D) Produção da Equipe</v>
          </cell>
          <cell r="I1006">
            <v>165</v>
          </cell>
        </row>
        <row r="1007">
          <cell r="B1007" t="str">
            <v>(E) Custo unitário de execução - [(A)+(B)+( C)]÷(D)</v>
          </cell>
          <cell r="I1007">
            <v>3.12</v>
          </cell>
        </row>
        <row r="1009">
          <cell r="A1009" t="str">
            <v>Codigo</v>
          </cell>
          <cell r="B1009" t="str">
            <v>Materiais - ( F )</v>
          </cell>
          <cell r="C1009" t="str">
            <v>Unid</v>
          </cell>
          <cell r="D1009" t="str">
            <v>Consumo</v>
          </cell>
          <cell r="H1009" t="str">
            <v>Custo Unit</v>
          </cell>
          <cell r="I1009" t="str">
            <v>Custo Total</v>
          </cell>
        </row>
        <row r="1010">
          <cell r="B1010" t="str">
            <v/>
          </cell>
          <cell r="C1010" t="str">
            <v/>
          </cell>
          <cell r="H1010" t="str">
            <v/>
          </cell>
          <cell r="I1010" t="str">
            <v/>
          </cell>
        </row>
        <row r="1011">
          <cell r="B1011" t="str">
            <v/>
          </cell>
          <cell r="C1011" t="str">
            <v/>
          </cell>
          <cell r="H1011" t="str">
            <v/>
          </cell>
          <cell r="I1011" t="str">
            <v/>
          </cell>
        </row>
        <row r="1012">
          <cell r="H1012" t="str">
            <v>( F ) Total</v>
          </cell>
          <cell r="I1012">
            <v>0</v>
          </cell>
        </row>
        <row r="1014">
          <cell r="A1014" t="str">
            <v>Codigo</v>
          </cell>
          <cell r="B1014" t="str">
            <v>Serviços - ( G )</v>
          </cell>
          <cell r="C1014" t="str">
            <v>Unid</v>
          </cell>
          <cell r="D1014" t="str">
            <v>Consumo</v>
          </cell>
          <cell r="H1014" t="str">
            <v>Custo Unit</v>
          </cell>
          <cell r="I1014" t="str">
            <v>Custo Total</v>
          </cell>
        </row>
        <row r="1015">
          <cell r="B1015" t="str">
            <v/>
          </cell>
          <cell r="C1015" t="str">
            <v/>
          </cell>
          <cell r="H1015" t="str">
            <v/>
          </cell>
          <cell r="I1015" t="str">
            <v/>
          </cell>
        </row>
        <row r="1016">
          <cell r="B1016" t="str">
            <v/>
          </cell>
          <cell r="C1016" t="str">
            <v/>
          </cell>
          <cell r="H1016" t="str">
            <v/>
          </cell>
          <cell r="I1016" t="str">
            <v/>
          </cell>
        </row>
        <row r="1017">
          <cell r="H1017" t="str">
            <v>( G ) Total</v>
          </cell>
          <cell r="I1017">
            <v>0</v>
          </cell>
        </row>
        <row r="1019">
          <cell r="A1019" t="str">
            <v>Codigo</v>
          </cell>
          <cell r="B1019" t="str">
            <v>Itens de transporte - ( H )</v>
          </cell>
          <cell r="C1019" t="str">
            <v>Unid</v>
          </cell>
          <cell r="D1019" t="str">
            <v>Consumo</v>
          </cell>
          <cell r="H1019" t="str">
            <v>Custo Unit</v>
          </cell>
          <cell r="I1019" t="str">
            <v>Custo Total</v>
          </cell>
        </row>
        <row r="1020">
          <cell r="B1020" t="str">
            <v/>
          </cell>
          <cell r="C1020" t="str">
            <v/>
          </cell>
          <cell r="H1020" t="str">
            <v/>
          </cell>
          <cell r="I1020" t="str">
            <v/>
          </cell>
        </row>
        <row r="1021">
          <cell r="H1021" t="str">
            <v>( H ) Total</v>
          </cell>
          <cell r="I1021">
            <v>0</v>
          </cell>
        </row>
        <row r="1023">
          <cell r="B1023" t="str">
            <v>Custo unitário direto total - (E)+(F)+(G)+(H)</v>
          </cell>
          <cell r="I1023">
            <v>3.12</v>
          </cell>
        </row>
        <row r="1024">
          <cell r="B1024" t="str">
            <v>BDI %</v>
          </cell>
          <cell r="H1024">
            <v>0.25</v>
          </cell>
          <cell r="I1024">
            <v>0.78</v>
          </cell>
        </row>
        <row r="1025">
          <cell r="B1025" t="str">
            <v>PREÇO DE VENDA - COMPOSIÇÃO 40315</v>
          </cell>
          <cell r="I1025">
            <v>3.9</v>
          </cell>
        </row>
        <row r="1028">
          <cell r="A1028" t="str">
            <v>Código:</v>
          </cell>
          <cell r="B1028" t="str">
            <v>Serviço</v>
          </cell>
          <cell r="E1028" t="str">
            <v>Unidade</v>
          </cell>
          <cell r="G1028" t="str">
            <v>C. U. T</v>
          </cell>
          <cell r="H1028" t="str">
            <v>BDI</v>
          </cell>
          <cell r="I1028" t="str">
            <v>R$</v>
          </cell>
        </row>
        <row r="1029">
          <cell r="A1029">
            <v>47020</v>
          </cell>
          <cell r="B1029" t="str">
            <v>FORMA DE PLACA COMPENSADA</v>
          </cell>
          <cell r="E1029" t="str">
            <v>m2</v>
          </cell>
          <cell r="G1029">
            <v>39.769999999999996</v>
          </cell>
          <cell r="H1029">
            <v>0</v>
          </cell>
          <cell r="I1029">
            <v>39.77</v>
          </cell>
        </row>
        <row r="1031">
          <cell r="B1031" t="str">
            <v>Produção da Equipe:</v>
          </cell>
          <cell r="D1031">
            <v>1</v>
          </cell>
          <cell r="E1031" t="str">
            <v>m2</v>
          </cell>
        </row>
        <row r="1032">
          <cell r="A1032" t="str">
            <v>Codigo</v>
          </cell>
          <cell r="B1032" t="str">
            <v>Equipamentos - ( A )</v>
          </cell>
          <cell r="C1032" t="str">
            <v>Unid</v>
          </cell>
          <cell r="D1032" t="str">
            <v>Qtde</v>
          </cell>
          <cell r="E1032" t="str">
            <v>Utilização</v>
          </cell>
          <cell r="G1032" t="str">
            <v>Custo Operacional</v>
          </cell>
          <cell r="I1032" t="str">
            <v>Custo horario</v>
          </cell>
        </row>
        <row r="1033">
          <cell r="D1033" t="str">
            <v>Consumo</v>
          </cell>
          <cell r="E1033" t="str">
            <v>Operativa</v>
          </cell>
          <cell r="F1033" t="str">
            <v>Improdutiva</v>
          </cell>
          <cell r="G1033" t="str">
            <v>Operativo</v>
          </cell>
          <cell r="H1033" t="str">
            <v>Improdutivo</v>
          </cell>
        </row>
        <row r="1034">
          <cell r="A1034">
            <v>30047</v>
          </cell>
          <cell r="B1034" t="str">
            <v>MÁQUINA DE BANCADA: SERRA CIRCULAR 12"</v>
          </cell>
          <cell r="C1034" t="str">
            <v>UN</v>
          </cell>
          <cell r="D1034">
            <v>1</v>
          </cell>
          <cell r="E1034">
            <v>0.5</v>
          </cell>
          <cell r="F1034">
            <v>0.5</v>
          </cell>
          <cell r="G1034">
            <v>2.38</v>
          </cell>
          <cell r="H1034">
            <v>0.22</v>
          </cell>
          <cell r="I1034">
            <v>1.3</v>
          </cell>
        </row>
        <row r="1035">
          <cell r="B1035" t="str">
            <v/>
          </cell>
          <cell r="C1035" t="str">
            <v/>
          </cell>
          <cell r="G1035" t="str">
            <v/>
          </cell>
          <cell r="H1035" t="str">
            <v/>
          </cell>
          <cell r="I1035">
            <v>0</v>
          </cell>
        </row>
        <row r="1036">
          <cell r="H1036" t="str">
            <v>( A ) Total</v>
          </cell>
          <cell r="I1036">
            <v>1.3</v>
          </cell>
        </row>
        <row r="1038">
          <cell r="A1038" t="str">
            <v>Codigo</v>
          </cell>
          <cell r="B1038" t="str">
            <v>Mão de obra - ( B )</v>
          </cell>
          <cell r="C1038" t="str">
            <v>Unid</v>
          </cell>
          <cell r="E1038" t="str">
            <v>Eq salarial</v>
          </cell>
          <cell r="F1038" t="str">
            <v>Sal/ hora</v>
          </cell>
          <cell r="G1038" t="str">
            <v>Encargos</v>
          </cell>
          <cell r="H1038" t="str">
            <v>Consumo</v>
          </cell>
          <cell r="I1038" t="str">
            <v>Custo Total</v>
          </cell>
        </row>
        <row r="1039">
          <cell r="A1039">
            <v>20003</v>
          </cell>
          <cell r="B1039" t="str">
            <v>AJUDANTE</v>
          </cell>
          <cell r="C1039" t="str">
            <v>H</v>
          </cell>
          <cell r="E1039">
            <v>1.1197935103244838</v>
          </cell>
          <cell r="F1039">
            <v>6.6210886</v>
          </cell>
          <cell r="G1039">
            <v>0.9185999999999999</v>
          </cell>
          <cell r="H1039">
            <v>2</v>
          </cell>
          <cell r="I1039">
            <v>13.24</v>
          </cell>
        </row>
        <row r="1040">
          <cell r="A1040">
            <v>20016</v>
          </cell>
          <cell r="B1040" t="str">
            <v>CARPINTEIRO</v>
          </cell>
          <cell r="C1040" t="str">
            <v>H</v>
          </cell>
          <cell r="E1040">
            <v>1.6392920353982299</v>
          </cell>
          <cell r="F1040">
            <v>9.692767199999999</v>
          </cell>
          <cell r="G1040">
            <v>0.9185999999999999</v>
          </cell>
          <cell r="H1040">
            <v>1</v>
          </cell>
          <cell r="I1040">
            <v>9.69</v>
          </cell>
        </row>
        <row r="1041">
          <cell r="H1041" t="str">
            <v>( B ) Total</v>
          </cell>
          <cell r="I1041">
            <v>22.93</v>
          </cell>
        </row>
        <row r="1042">
          <cell r="E1042">
            <v>0.05</v>
          </cell>
          <cell r="I1042">
            <v>1.15</v>
          </cell>
        </row>
        <row r="1043">
          <cell r="E1043" t="str">
            <v>EPI</v>
          </cell>
          <cell r="H1043">
            <v>0.0112</v>
          </cell>
          <cell r="I1043">
            <v>0.25</v>
          </cell>
        </row>
        <row r="1044">
          <cell r="E1044" t="str">
            <v>ALIMENTAÇÃO</v>
          </cell>
          <cell r="H1044">
            <v>0.096</v>
          </cell>
          <cell r="I1044">
            <v>2.2</v>
          </cell>
        </row>
        <row r="1045">
          <cell r="E1045" t="str">
            <v>TRANSP. DE PESSOAL</v>
          </cell>
          <cell r="H1045">
            <v>0.0479</v>
          </cell>
          <cell r="I1045">
            <v>1.09</v>
          </cell>
        </row>
        <row r="1046">
          <cell r="B1046" t="str">
            <v>Custo horário de execução - (A)+(B)+( C)</v>
          </cell>
          <cell r="I1046">
            <v>28.909999999999997</v>
          </cell>
        </row>
        <row r="1047">
          <cell r="B1047" t="str">
            <v>(D) Produção da Equipe</v>
          </cell>
          <cell r="I1047">
            <v>1</v>
          </cell>
        </row>
        <row r="1048">
          <cell r="B1048" t="str">
            <v>(E) Custo unitário de execução - [(A)+(B)+( C)]÷(D)</v>
          </cell>
          <cell r="I1048">
            <v>28.91</v>
          </cell>
        </row>
        <row r="1050">
          <cell r="A1050" t="str">
            <v>Codigo</v>
          </cell>
          <cell r="B1050" t="str">
            <v>Materiais - ( F )</v>
          </cell>
          <cell r="C1050" t="str">
            <v>Unid</v>
          </cell>
          <cell r="D1050" t="str">
            <v>Consumo</v>
          </cell>
          <cell r="H1050" t="str">
            <v>Custo Unit</v>
          </cell>
          <cell r="I1050" t="str">
            <v>Custo Total</v>
          </cell>
        </row>
        <row r="1051">
          <cell r="A1051">
            <v>10025</v>
          </cell>
          <cell r="B1051" t="str">
            <v> MADEIRITE 10 MM</v>
          </cell>
          <cell r="C1051" t="str">
            <v> m2</v>
          </cell>
          <cell r="D1051">
            <v>0.55</v>
          </cell>
          <cell r="H1051">
            <v>10.45</v>
          </cell>
          <cell r="I1051">
            <v>5.74</v>
          </cell>
        </row>
        <row r="1052">
          <cell r="A1052">
            <v>10044</v>
          </cell>
          <cell r="B1052" t="str">
            <v> PREGOS DE FERRO 18X30</v>
          </cell>
          <cell r="C1052" t="str">
            <v> Kg</v>
          </cell>
          <cell r="D1052">
            <v>0.06</v>
          </cell>
          <cell r="H1052">
            <v>5.17</v>
          </cell>
          <cell r="I1052">
            <v>0.31</v>
          </cell>
        </row>
        <row r="1053">
          <cell r="A1053">
            <v>10048</v>
          </cell>
          <cell r="B1053" t="str">
            <v> SARRAFO </v>
          </cell>
          <cell r="C1053" t="str">
            <v>m</v>
          </cell>
          <cell r="D1053">
            <v>1.94</v>
          </cell>
          <cell r="H1053">
            <v>2.4</v>
          </cell>
          <cell r="I1053">
            <v>4.65</v>
          </cell>
        </row>
        <row r="1054">
          <cell r="H1054" t="str">
            <v>( F ) Total</v>
          </cell>
          <cell r="I1054">
            <v>10.7</v>
          </cell>
        </row>
        <row r="1056">
          <cell r="A1056" t="str">
            <v>Codigo</v>
          </cell>
          <cell r="B1056" t="str">
            <v>Serviços - ( G )</v>
          </cell>
          <cell r="C1056" t="str">
            <v>Unid</v>
          </cell>
          <cell r="D1056" t="str">
            <v>Consumo</v>
          </cell>
          <cell r="H1056" t="str">
            <v>Custo Unit</v>
          </cell>
          <cell r="I1056" t="str">
            <v>Custo Total</v>
          </cell>
        </row>
        <row r="1057">
          <cell r="B1057" t="str">
            <v/>
          </cell>
          <cell r="C1057" t="str">
            <v/>
          </cell>
          <cell r="H1057" t="str">
            <v/>
          </cell>
          <cell r="I1057" t="str">
            <v/>
          </cell>
        </row>
        <row r="1058">
          <cell r="B1058" t="str">
            <v/>
          </cell>
        </row>
        <row r="1059">
          <cell r="B1059" t="str">
            <v/>
          </cell>
          <cell r="C1059" t="str">
            <v/>
          </cell>
          <cell r="H1059" t="str">
            <v/>
          </cell>
          <cell r="I1059" t="str">
            <v/>
          </cell>
        </row>
        <row r="1060">
          <cell r="H1060" t="str">
            <v>( G ) Total</v>
          </cell>
          <cell r="I1060">
            <v>0</v>
          </cell>
        </row>
        <row r="1062">
          <cell r="A1062" t="str">
            <v>Codigo</v>
          </cell>
          <cell r="B1062" t="str">
            <v>Itens de transporte - ( H )</v>
          </cell>
          <cell r="C1062" t="str">
            <v>Unid</v>
          </cell>
          <cell r="D1062" t="str">
            <v>Consumo</v>
          </cell>
          <cell r="H1062" t="str">
            <v>Custo Unit</v>
          </cell>
          <cell r="I1062" t="str">
            <v>Custo Total</v>
          </cell>
        </row>
        <row r="1063">
          <cell r="A1063">
            <v>1011</v>
          </cell>
          <cell r="B1063" t="str">
            <v>TRANSPORTE COMERCIAL DE MADEIRA</v>
          </cell>
          <cell r="C1063" t="str">
            <v>T*km</v>
          </cell>
          <cell r="D1063">
            <v>0.004</v>
          </cell>
          <cell r="H1063">
            <v>34</v>
          </cell>
          <cell r="I1063">
            <v>0.13</v>
          </cell>
        </row>
        <row r="1064">
          <cell r="A1064">
            <v>1014</v>
          </cell>
          <cell r="B1064" t="str">
            <v>TRANSPORTE LOCAL DE MADEIRA</v>
          </cell>
          <cell r="C1064" t="str">
            <v>T*km</v>
          </cell>
          <cell r="D1064">
            <v>0.004</v>
          </cell>
          <cell r="H1064">
            <v>9.75</v>
          </cell>
          <cell r="I1064">
            <v>0.03</v>
          </cell>
        </row>
        <row r="1065">
          <cell r="H1065" t="str">
            <v>( H ) Total</v>
          </cell>
          <cell r="I1065">
            <v>0.16</v>
          </cell>
        </row>
        <row r="1067">
          <cell r="B1067" t="str">
            <v>Custo unitário direto total - (E)+(F)+(G)+(H)</v>
          </cell>
          <cell r="I1067">
            <v>39.769999999999996</v>
          </cell>
        </row>
        <row r="1068">
          <cell r="B1068" t="str">
            <v>BDI %</v>
          </cell>
          <cell r="H1068">
            <v>0</v>
          </cell>
          <cell r="I1068">
            <v>0</v>
          </cell>
        </row>
        <row r="1069">
          <cell r="B1069" t="str">
            <v>PREÇO DE VENDA - COMPOSIÇÃO 47020</v>
          </cell>
          <cell r="I1069">
            <v>39.77</v>
          </cell>
        </row>
        <row r="1071">
          <cell r="A1071" t="str">
            <v>Código:</v>
          </cell>
          <cell r="B1071" t="str">
            <v>Serviço</v>
          </cell>
          <cell r="E1071" t="str">
            <v>Unidade</v>
          </cell>
          <cell r="G1071" t="str">
            <v>C. U. T</v>
          </cell>
          <cell r="H1071" t="str">
            <v>BDI</v>
          </cell>
          <cell r="I1071" t="str">
            <v>R$</v>
          </cell>
        </row>
        <row r="1072">
          <cell r="A1072">
            <v>47027</v>
          </cell>
          <cell r="B1072" t="str">
            <v>ESCAVAÇÃO MANUAL</v>
          </cell>
          <cell r="E1072" t="str">
            <v>m3</v>
          </cell>
          <cell r="G1072">
            <v>26.27</v>
          </cell>
          <cell r="H1072">
            <v>0</v>
          </cell>
          <cell r="I1072">
            <v>26.27</v>
          </cell>
        </row>
        <row r="1074">
          <cell r="B1074" t="str">
            <v>Produção da Equipe:</v>
          </cell>
          <cell r="D1074">
            <v>1</v>
          </cell>
          <cell r="E1074" t="str">
            <v>m3</v>
          </cell>
        </row>
        <row r="1075">
          <cell r="A1075" t="str">
            <v>Codigo</v>
          </cell>
          <cell r="B1075" t="str">
            <v>Equipamentos - ( A )</v>
          </cell>
          <cell r="C1075" t="str">
            <v>Unid</v>
          </cell>
          <cell r="D1075" t="str">
            <v>Qtde</v>
          </cell>
          <cell r="E1075" t="str">
            <v>Utilização</v>
          </cell>
          <cell r="G1075" t="str">
            <v>Custo Operacional</v>
          </cell>
          <cell r="I1075" t="str">
            <v>Custo horario</v>
          </cell>
        </row>
        <row r="1076">
          <cell r="D1076" t="str">
            <v>Consumo</v>
          </cell>
          <cell r="E1076" t="str">
            <v>Operativa</v>
          </cell>
          <cell r="F1076" t="str">
            <v>Improdutiva</v>
          </cell>
          <cell r="G1076" t="str">
            <v>Operativo</v>
          </cell>
          <cell r="H1076" t="str">
            <v>Improdutivo</v>
          </cell>
        </row>
        <row r="1077">
          <cell r="B1077" t="str">
            <v/>
          </cell>
          <cell r="C1077" t="str">
            <v/>
          </cell>
          <cell r="G1077" t="str">
            <v/>
          </cell>
          <cell r="H1077" t="str">
            <v/>
          </cell>
          <cell r="I1077">
            <v>0</v>
          </cell>
        </row>
        <row r="1078">
          <cell r="B1078" t="str">
            <v/>
          </cell>
          <cell r="C1078" t="str">
            <v/>
          </cell>
          <cell r="G1078" t="str">
            <v/>
          </cell>
          <cell r="H1078" t="str">
            <v/>
          </cell>
          <cell r="I1078">
            <v>0</v>
          </cell>
        </row>
        <row r="1079">
          <cell r="H1079" t="str">
            <v>( A ) Total</v>
          </cell>
          <cell r="I1079">
            <v>0</v>
          </cell>
        </row>
        <row r="1081">
          <cell r="A1081" t="str">
            <v>Codigo</v>
          </cell>
          <cell r="B1081" t="str">
            <v>Mão de obra - ( B )</v>
          </cell>
          <cell r="C1081" t="str">
            <v>Unid</v>
          </cell>
          <cell r="E1081" t="str">
            <v>Eq salarial</v>
          </cell>
          <cell r="F1081" t="str">
            <v>Sal/ hora</v>
          </cell>
          <cell r="G1081" t="str">
            <v>Encargos</v>
          </cell>
          <cell r="H1081" t="str">
            <v>Consumo</v>
          </cell>
          <cell r="I1081" t="str">
            <v>Custo Total</v>
          </cell>
        </row>
        <row r="1082">
          <cell r="A1082">
            <v>20002</v>
          </cell>
          <cell r="B1082" t="str">
            <v>ENCARREGADO DE SERVIÇO</v>
          </cell>
          <cell r="C1082" t="str">
            <v>H</v>
          </cell>
          <cell r="E1082">
            <v>3.3000000000000003</v>
          </cell>
          <cell r="F1082">
            <v>19.512162</v>
          </cell>
          <cell r="G1082">
            <v>0.9185999999999999</v>
          </cell>
          <cell r="H1082">
            <v>0.1</v>
          </cell>
          <cell r="I1082">
            <v>1.95</v>
          </cell>
        </row>
        <row r="1083">
          <cell r="A1083">
            <v>20003</v>
          </cell>
          <cell r="B1083" t="str">
            <v>AJUDANTE</v>
          </cell>
          <cell r="C1083" t="str">
            <v>H</v>
          </cell>
          <cell r="E1083">
            <v>1.1197935103244838</v>
          </cell>
          <cell r="F1083">
            <v>6.6210886</v>
          </cell>
          <cell r="G1083">
            <v>0.9185999999999999</v>
          </cell>
          <cell r="H1083">
            <v>3</v>
          </cell>
          <cell r="I1083">
            <v>19.86</v>
          </cell>
        </row>
        <row r="1084">
          <cell r="H1084" t="str">
            <v>( B ) Total</v>
          </cell>
          <cell r="I1084">
            <v>21.81</v>
          </cell>
        </row>
        <row r="1085">
          <cell r="E1085">
            <v>0.05</v>
          </cell>
          <cell r="I1085">
            <v>1.09</v>
          </cell>
        </row>
        <row r="1086">
          <cell r="E1086" t="str">
            <v>EPI</v>
          </cell>
          <cell r="H1086">
            <v>0.0112</v>
          </cell>
          <cell r="I1086">
            <v>0.24</v>
          </cell>
        </row>
        <row r="1087">
          <cell r="E1087" t="str">
            <v>ALIMENTAÇÃO</v>
          </cell>
          <cell r="H1087">
            <v>0.096</v>
          </cell>
          <cell r="I1087">
            <v>2.09</v>
          </cell>
        </row>
        <row r="1088">
          <cell r="E1088" t="str">
            <v>TRANSP. DE PESSOAL</v>
          </cell>
          <cell r="H1088">
            <v>0.0479</v>
          </cell>
          <cell r="I1088">
            <v>1.04</v>
          </cell>
        </row>
        <row r="1089">
          <cell r="B1089" t="str">
            <v>Custo horário de execução - (A)+(B)+( C)</v>
          </cell>
          <cell r="I1089">
            <v>26.269999999999996</v>
          </cell>
        </row>
        <row r="1090">
          <cell r="B1090" t="str">
            <v>(D) Produção da Equipe</v>
          </cell>
          <cell r="I1090">
            <v>1</v>
          </cell>
        </row>
        <row r="1091">
          <cell r="B1091" t="str">
            <v>(E) Custo unitário de execução - [(A)+(B)+( C)]÷(D)</v>
          </cell>
          <cell r="I1091">
            <v>26.27</v>
          </cell>
        </row>
        <row r="1093">
          <cell r="A1093" t="str">
            <v>Codigo</v>
          </cell>
          <cell r="B1093" t="str">
            <v>Materiais - ( F )</v>
          </cell>
          <cell r="C1093" t="str">
            <v>Unid</v>
          </cell>
          <cell r="D1093" t="str">
            <v>Consumo</v>
          </cell>
          <cell r="H1093" t="str">
            <v>Custo Unit</v>
          </cell>
          <cell r="I1093" t="str">
            <v>Custo Total</v>
          </cell>
        </row>
        <row r="1094">
          <cell r="B1094" t="str">
            <v/>
          </cell>
          <cell r="C1094" t="str">
            <v/>
          </cell>
          <cell r="H1094" t="str">
            <v/>
          </cell>
          <cell r="I1094" t="str">
            <v/>
          </cell>
        </row>
        <row r="1095">
          <cell r="B1095" t="str">
            <v/>
          </cell>
          <cell r="C1095" t="str">
            <v/>
          </cell>
          <cell r="H1095" t="str">
            <v/>
          </cell>
          <cell r="I1095" t="str">
            <v/>
          </cell>
        </row>
        <row r="1096">
          <cell r="B1096" t="str">
            <v/>
          </cell>
          <cell r="C1096" t="str">
            <v/>
          </cell>
          <cell r="H1096" t="str">
            <v/>
          </cell>
          <cell r="I1096" t="str">
            <v/>
          </cell>
        </row>
        <row r="1097">
          <cell r="H1097" t="str">
            <v>( F ) Total</v>
          </cell>
          <cell r="I1097">
            <v>0</v>
          </cell>
        </row>
        <row r="1099">
          <cell r="A1099" t="str">
            <v>Codigo</v>
          </cell>
          <cell r="B1099" t="str">
            <v>Serviços - ( G )</v>
          </cell>
          <cell r="C1099" t="str">
            <v>Unid</v>
          </cell>
          <cell r="D1099" t="str">
            <v>Consumo</v>
          </cell>
          <cell r="H1099" t="str">
            <v>Custo Unit</v>
          </cell>
          <cell r="I1099" t="str">
            <v>Custo Total</v>
          </cell>
        </row>
        <row r="1100">
          <cell r="B1100" t="str">
            <v/>
          </cell>
          <cell r="C1100" t="str">
            <v/>
          </cell>
          <cell r="H1100" t="str">
            <v/>
          </cell>
          <cell r="I1100" t="str">
            <v/>
          </cell>
        </row>
        <row r="1101">
          <cell r="B1101" t="str">
            <v/>
          </cell>
        </row>
        <row r="1102">
          <cell r="B1102" t="str">
            <v/>
          </cell>
          <cell r="C1102" t="str">
            <v/>
          </cell>
          <cell r="H1102" t="str">
            <v/>
          </cell>
          <cell r="I1102" t="str">
            <v/>
          </cell>
        </row>
        <row r="1103">
          <cell r="H1103" t="str">
            <v>( G ) Total</v>
          </cell>
          <cell r="I1103">
            <v>0</v>
          </cell>
        </row>
        <row r="1105">
          <cell r="A1105" t="str">
            <v>Codigo</v>
          </cell>
          <cell r="B1105" t="str">
            <v>Itens de transporte - ( H )</v>
          </cell>
          <cell r="C1105" t="str">
            <v>Unid</v>
          </cell>
          <cell r="D1105" t="str">
            <v>Consumo</v>
          </cell>
          <cell r="H1105" t="str">
            <v>Custo Unit</v>
          </cell>
          <cell r="I1105" t="str">
            <v>Custo Total</v>
          </cell>
        </row>
        <row r="1106">
          <cell r="B1106" t="str">
            <v/>
          </cell>
          <cell r="C1106" t="str">
            <v/>
          </cell>
          <cell r="H1106" t="str">
            <v/>
          </cell>
          <cell r="I1106" t="str">
            <v/>
          </cell>
        </row>
        <row r="1107">
          <cell r="B1107" t="str">
            <v/>
          </cell>
          <cell r="C1107" t="str">
            <v/>
          </cell>
          <cell r="H1107" t="str">
            <v/>
          </cell>
          <cell r="I1107" t="str">
            <v/>
          </cell>
        </row>
        <row r="1108">
          <cell r="H1108" t="str">
            <v>( H ) Total</v>
          </cell>
          <cell r="I1108">
            <v>0</v>
          </cell>
        </row>
        <row r="1110">
          <cell r="B1110" t="str">
            <v>Custo unitário direto total - (E)+(F)+(G)+(H)</v>
          </cell>
          <cell r="I1110">
            <v>26.27</v>
          </cell>
        </row>
        <row r="1111">
          <cell r="B1111" t="str">
            <v>BDI %</v>
          </cell>
          <cell r="H1111">
            <v>0</v>
          </cell>
          <cell r="I1111">
            <v>0</v>
          </cell>
        </row>
        <row r="1112">
          <cell r="B1112" t="str">
            <v>PREÇO DE VENDA - COMPOSIÇÃO 47027</v>
          </cell>
          <cell r="I1112">
            <v>26.27</v>
          </cell>
        </row>
        <row r="1114">
          <cell r="A1114" t="str">
            <v>Código:</v>
          </cell>
          <cell r="B1114" t="str">
            <v>Serviço</v>
          </cell>
          <cell r="E1114" t="str">
            <v>Unidade</v>
          </cell>
          <cell r="G1114" t="str">
            <v>C. U. T</v>
          </cell>
          <cell r="H1114" t="str">
            <v>BDI</v>
          </cell>
          <cell r="I1114" t="str">
            <v>R$</v>
          </cell>
        </row>
        <row r="1115">
          <cell r="A1115">
            <v>42831</v>
          </cell>
          <cell r="B1115" t="str">
            <v>CONCRETO FCK=11 MPA P/ DRENAGEM (AC/BC)</v>
          </cell>
          <cell r="E1115" t="str">
            <v>m3</v>
          </cell>
          <cell r="G1115">
            <v>362.96</v>
          </cell>
          <cell r="H1115">
            <v>0</v>
          </cell>
          <cell r="I1115">
            <v>362.96</v>
          </cell>
        </row>
        <row r="1117">
          <cell r="B1117" t="str">
            <v>Produção da Equipe:</v>
          </cell>
          <cell r="D1117">
            <v>1</v>
          </cell>
          <cell r="E1117" t="str">
            <v>m3</v>
          </cell>
        </row>
        <row r="1118">
          <cell r="A1118" t="str">
            <v>Codigo</v>
          </cell>
          <cell r="B1118" t="str">
            <v>Equipamentos - ( A )</v>
          </cell>
          <cell r="C1118" t="str">
            <v>Unid</v>
          </cell>
          <cell r="D1118" t="str">
            <v>Qtde</v>
          </cell>
          <cell r="E1118" t="str">
            <v>Utilização</v>
          </cell>
          <cell r="G1118" t="str">
            <v>Custo Operacional</v>
          </cell>
          <cell r="I1118" t="str">
            <v>Custo horario</v>
          </cell>
        </row>
        <row r="1119">
          <cell r="D1119" t="str">
            <v>Consumo</v>
          </cell>
          <cell r="E1119" t="str">
            <v>Operativa</v>
          </cell>
          <cell r="F1119" t="str">
            <v>Improdutiva</v>
          </cell>
          <cell r="G1119" t="str">
            <v>Operativo</v>
          </cell>
          <cell r="H1119" t="str">
            <v>Improdutivo</v>
          </cell>
        </row>
        <row r="1120">
          <cell r="A1120">
            <v>30031</v>
          </cell>
          <cell r="B1120" t="str">
            <v>BETOMEIRA DE 320L - DIESEL</v>
          </cell>
          <cell r="C1120" t="str">
            <v>UN</v>
          </cell>
          <cell r="D1120">
            <v>1.8336</v>
          </cell>
          <cell r="E1120">
            <v>0.3894</v>
          </cell>
          <cell r="F1120">
            <v>0.6106</v>
          </cell>
          <cell r="G1120">
            <v>19.2</v>
          </cell>
          <cell r="H1120">
            <v>16.44</v>
          </cell>
          <cell r="I1120">
            <v>32.0750345984</v>
          </cell>
        </row>
        <row r="1121">
          <cell r="A1121">
            <v>30037</v>
          </cell>
          <cell r="B1121" t="str">
            <v>CAMINHÃO BASCULANTE 10 M3 - 15 T</v>
          </cell>
          <cell r="C1121" t="str">
            <v>UN</v>
          </cell>
          <cell r="D1121">
            <v>0.0278</v>
          </cell>
          <cell r="E1121">
            <v>1</v>
          </cell>
          <cell r="F1121">
            <v>0</v>
          </cell>
          <cell r="G1121">
            <v>130.87</v>
          </cell>
          <cell r="H1121">
            <v>42.43</v>
          </cell>
          <cell r="I1121">
            <v>3.628186</v>
          </cell>
        </row>
        <row r="1122">
          <cell r="H1122" t="str">
            <v>( A ) Total</v>
          </cell>
          <cell r="I1122">
            <v>35.7132205984</v>
          </cell>
        </row>
        <row r="1124">
          <cell r="A1124" t="str">
            <v>Codigo</v>
          </cell>
          <cell r="B1124" t="str">
            <v>Mão de obra - ( B )</v>
          </cell>
          <cell r="C1124" t="str">
            <v>Unid</v>
          </cell>
          <cell r="E1124" t="str">
            <v>Eq salarial</v>
          </cell>
          <cell r="F1124" t="str">
            <v>Sal/ hora</v>
          </cell>
          <cell r="G1124" t="str">
            <v>Encargos</v>
          </cell>
          <cell r="H1124" t="str">
            <v>Consumo</v>
          </cell>
          <cell r="I1124" t="str">
            <v>Custo Total</v>
          </cell>
        </row>
        <row r="1125">
          <cell r="A1125">
            <v>20002</v>
          </cell>
          <cell r="B1125" t="str">
            <v>ENCARREGADO DE SERVIÇO</v>
          </cell>
          <cell r="C1125" t="str">
            <v>H</v>
          </cell>
          <cell r="E1125">
            <v>3.3000000000000003</v>
          </cell>
          <cell r="F1125">
            <v>19.512162</v>
          </cell>
          <cell r="G1125">
            <v>0.9185999999999999</v>
          </cell>
          <cell r="H1125">
            <v>0.25</v>
          </cell>
          <cell r="I1125">
            <v>4.87</v>
          </cell>
        </row>
        <row r="1126">
          <cell r="A1126">
            <v>20003</v>
          </cell>
          <cell r="B1126" t="str">
            <v>AJUDANTE</v>
          </cell>
          <cell r="C1126" t="str">
            <v>H</v>
          </cell>
          <cell r="E1126">
            <v>1.1197935103244838</v>
          </cell>
          <cell r="F1126">
            <v>6.6210886</v>
          </cell>
          <cell r="G1126">
            <v>0.9185999999999999</v>
          </cell>
          <cell r="H1126">
            <v>0.8</v>
          </cell>
          <cell r="I1126">
            <v>5.29</v>
          </cell>
        </row>
        <row r="1127">
          <cell r="A1127">
            <v>20017</v>
          </cell>
          <cell r="B1127" t="str">
            <v>PEDREIRO</v>
          </cell>
          <cell r="C1127" t="str">
            <v>H</v>
          </cell>
          <cell r="E1127">
            <v>1.6392920353982299</v>
          </cell>
          <cell r="F1127">
            <v>9.692767199999999</v>
          </cell>
          <cell r="G1127">
            <v>0.9185999999999999</v>
          </cell>
          <cell r="H1127">
            <v>0.4</v>
          </cell>
          <cell r="I1127">
            <v>3.87</v>
          </cell>
        </row>
        <row r="1128">
          <cell r="A1128">
            <v>20031</v>
          </cell>
          <cell r="B1128" t="str">
            <v>SERVENTE</v>
          </cell>
          <cell r="C1128" t="str">
            <v>H</v>
          </cell>
          <cell r="E1128">
            <v>1.050353982300885</v>
          </cell>
          <cell r="F1128">
            <v>6.2105082</v>
          </cell>
          <cell r="G1128">
            <v>0.9185999999999999</v>
          </cell>
          <cell r="H1128">
            <v>3.2378</v>
          </cell>
          <cell r="I1128">
            <v>20.099999999999998</v>
          </cell>
        </row>
        <row r="1129">
          <cell r="H1129" t="str">
            <v>( B ) Total</v>
          </cell>
          <cell r="I1129">
            <v>34.129999999999995</v>
          </cell>
        </row>
        <row r="1130">
          <cell r="E1130">
            <v>0.05</v>
          </cell>
          <cell r="I1130">
            <v>1.7</v>
          </cell>
        </row>
        <row r="1131">
          <cell r="E1131" t="str">
            <v>EPI</v>
          </cell>
          <cell r="H1131">
            <v>0.0112</v>
          </cell>
          <cell r="I1131">
            <v>0.38</v>
          </cell>
        </row>
        <row r="1132">
          <cell r="E1132" t="str">
            <v>ALIMENTAÇÃO</v>
          </cell>
          <cell r="H1132">
            <v>0.096</v>
          </cell>
          <cell r="I1132">
            <v>3.27</v>
          </cell>
        </row>
        <row r="1133">
          <cell r="E1133" t="str">
            <v>TRANSP. DE PESSOAL</v>
          </cell>
          <cell r="H1133">
            <v>0.0479</v>
          </cell>
          <cell r="I1133">
            <v>1.63</v>
          </cell>
        </row>
        <row r="1134">
          <cell r="B1134" t="str">
            <v>Custo horário de execução - (A)+(B)+( C)</v>
          </cell>
          <cell r="I1134">
            <v>76.82322059839998</v>
          </cell>
        </row>
        <row r="1135">
          <cell r="B1135" t="str">
            <v>(D) Produção da Equipe</v>
          </cell>
          <cell r="I1135">
            <v>1</v>
          </cell>
        </row>
        <row r="1136">
          <cell r="B1136" t="str">
            <v>(E) Custo unitário de execução - [(A)+(B)+( C)]÷(D)</v>
          </cell>
          <cell r="I1136">
            <v>76.82</v>
          </cell>
        </row>
        <row r="1138">
          <cell r="A1138" t="str">
            <v>Codigo</v>
          </cell>
          <cell r="B1138" t="str">
            <v>Materiais - ( F )</v>
          </cell>
          <cell r="C1138" t="str">
            <v>Unid</v>
          </cell>
          <cell r="D1138" t="str">
            <v>Consumo</v>
          </cell>
          <cell r="H1138" t="str">
            <v>Custo Unit</v>
          </cell>
          <cell r="I1138" t="str">
            <v>Custo Total</v>
          </cell>
        </row>
        <row r="1139">
          <cell r="A1139">
            <v>10010</v>
          </cell>
          <cell r="B1139" t="str">
            <v> CIMENTO PORTLAND C.P. 320</v>
          </cell>
          <cell r="C1139" t="str">
            <v> Kg </v>
          </cell>
          <cell r="D1139">
            <v>250</v>
          </cell>
          <cell r="H1139">
            <v>0.36</v>
          </cell>
          <cell r="I1139">
            <v>90</v>
          </cell>
        </row>
        <row r="1140">
          <cell r="A1140">
            <v>10081</v>
          </cell>
          <cell r="B1140" t="str">
            <v>AREIA - COMERCIAL (AC)</v>
          </cell>
          <cell r="C1140" t="str">
            <v>m3</v>
          </cell>
          <cell r="D1140">
            <v>0.7</v>
          </cell>
          <cell r="H1140">
            <v>50.12</v>
          </cell>
          <cell r="I1140">
            <v>35.08</v>
          </cell>
        </row>
        <row r="1141">
          <cell r="A1141">
            <v>10082</v>
          </cell>
          <cell r="B1141" t="str">
            <v>BRITA - COMERCIAL (BC)</v>
          </cell>
          <cell r="C1141" t="str">
            <v>m3</v>
          </cell>
          <cell r="D1141">
            <v>0.74</v>
          </cell>
          <cell r="H1141">
            <v>45.35</v>
          </cell>
          <cell r="I1141">
            <v>33.550000000000004</v>
          </cell>
        </row>
        <row r="1142">
          <cell r="H1142" t="str">
            <v>( F ) Total</v>
          </cell>
          <cell r="I1142">
            <v>158.63</v>
          </cell>
        </row>
        <row r="1144">
          <cell r="A1144" t="str">
            <v>Codigo</v>
          </cell>
          <cell r="B1144" t="str">
            <v>Serviços - ( G )</v>
          </cell>
          <cell r="C1144" t="str">
            <v>Unid</v>
          </cell>
          <cell r="D1144" t="str">
            <v>Consumo</v>
          </cell>
          <cell r="H1144" t="str">
            <v>Custo Unit</v>
          </cell>
          <cell r="I1144" t="str">
            <v>Custo Total</v>
          </cell>
        </row>
        <row r="1145">
          <cell r="B1145" t="str">
            <v/>
          </cell>
          <cell r="C1145" t="str">
            <v/>
          </cell>
          <cell r="H1145" t="str">
            <v/>
          </cell>
          <cell r="I1145" t="str">
            <v/>
          </cell>
        </row>
        <row r="1146">
          <cell r="B1146" t="str">
            <v/>
          </cell>
          <cell r="C1146" t="str">
            <v/>
          </cell>
          <cell r="H1146" t="str">
            <v/>
          </cell>
          <cell r="I1146" t="str">
            <v/>
          </cell>
        </row>
        <row r="1147">
          <cell r="H1147" t="str">
            <v>( G ) Total</v>
          </cell>
          <cell r="I1147">
            <v>0</v>
          </cell>
        </row>
        <row r="1149">
          <cell r="A1149" t="str">
            <v>Codigo</v>
          </cell>
          <cell r="B1149" t="str">
            <v>Itens de transporte - ( H )</v>
          </cell>
          <cell r="C1149" t="str">
            <v>Unid</v>
          </cell>
          <cell r="D1149" t="str">
            <v>Consumo</v>
          </cell>
          <cell r="H1149" t="str">
            <v>Custo Unit</v>
          </cell>
          <cell r="I1149" t="str">
            <v>Custo Total</v>
          </cell>
        </row>
        <row r="1150">
          <cell r="A1150">
            <v>1002</v>
          </cell>
          <cell r="B1150" t="str">
            <v>TRANSPORTE COMERCIAL DE BRITA</v>
          </cell>
          <cell r="C1150" t="str">
            <v>m3*km</v>
          </cell>
          <cell r="D1150">
            <v>0.74</v>
          </cell>
          <cell r="H1150">
            <v>69</v>
          </cell>
          <cell r="I1150">
            <v>51.06</v>
          </cell>
        </row>
        <row r="1151">
          <cell r="A1151">
            <v>1004</v>
          </cell>
          <cell r="B1151" t="str">
            <v>TRANSPORTE COMERCIAL DE AREIA</v>
          </cell>
          <cell r="C1151" t="str">
            <v>m3*km</v>
          </cell>
          <cell r="D1151">
            <v>0.7</v>
          </cell>
          <cell r="H1151">
            <v>69</v>
          </cell>
          <cell r="I1151">
            <v>48.3</v>
          </cell>
        </row>
        <row r="1152">
          <cell r="A1152">
            <v>1008</v>
          </cell>
          <cell r="B1152" t="str">
            <v>TRANSPORTE COMERCIAL DE CIMENTO</v>
          </cell>
          <cell r="C1152" t="str">
            <v>T*km</v>
          </cell>
          <cell r="D1152">
            <v>0.25</v>
          </cell>
          <cell r="H1152">
            <v>34</v>
          </cell>
          <cell r="I1152">
            <v>8.5</v>
          </cell>
        </row>
        <row r="1153">
          <cell r="A1153">
            <v>1021</v>
          </cell>
          <cell r="B1153" t="str">
            <v>TRANSPORTE LOCAL DE CONCRETO</v>
          </cell>
          <cell r="C1153" t="str">
            <v>m3*km</v>
          </cell>
          <cell r="D1153">
            <v>1</v>
          </cell>
          <cell r="H1153">
            <v>19.650000000000002</v>
          </cell>
          <cell r="I1153">
            <v>19.65</v>
          </cell>
        </row>
        <row r="1154">
          <cell r="H1154" t="str">
            <v>( H ) Total</v>
          </cell>
          <cell r="I1154">
            <v>127.50999999999999</v>
          </cell>
        </row>
        <row r="1156">
          <cell r="B1156" t="str">
            <v>Custo unitário direto total - (E)+(F)+(G)+(H)</v>
          </cell>
          <cell r="I1156">
            <v>362.96</v>
          </cell>
        </row>
        <row r="1157">
          <cell r="B1157" t="str">
            <v>BDI %</v>
          </cell>
          <cell r="H1157">
            <v>0</v>
          </cell>
          <cell r="I1157">
            <v>0</v>
          </cell>
        </row>
        <row r="1158">
          <cell r="B1158" t="str">
            <v>PREÇO DE VENDA - COMPOSIÇÃO 42831</v>
          </cell>
          <cell r="I1158">
            <v>362.96</v>
          </cell>
        </row>
        <row r="1160">
          <cell r="A1160" t="str">
            <v>Código:</v>
          </cell>
          <cell r="B1160" t="str">
            <v>Serviço</v>
          </cell>
          <cell r="E1160" t="str">
            <v>Unidade</v>
          </cell>
          <cell r="G1160" t="str">
            <v>C. U. T</v>
          </cell>
          <cell r="H1160" t="str">
            <v>BDI</v>
          </cell>
          <cell r="I1160" t="str">
            <v>R$</v>
          </cell>
        </row>
        <row r="1161">
          <cell r="A1161">
            <v>42836</v>
          </cell>
          <cell r="B1161" t="str">
            <v>CONCRETO FCK=15 MPA P/ DRENAGEM (AC/BC)</v>
          </cell>
          <cell r="E1161" t="str">
            <v>m3</v>
          </cell>
          <cell r="G1161">
            <v>412.31999999999994</v>
          </cell>
          <cell r="H1161">
            <v>0</v>
          </cell>
          <cell r="I1161">
            <v>412.32</v>
          </cell>
        </row>
        <row r="1163">
          <cell r="B1163" t="str">
            <v>Produção da Equipe:</v>
          </cell>
          <cell r="D1163">
            <v>1</v>
          </cell>
          <cell r="E1163" t="str">
            <v>m3</v>
          </cell>
        </row>
        <row r="1164">
          <cell r="A1164" t="str">
            <v>Codigo</v>
          </cell>
          <cell r="B1164" t="str">
            <v>Equipamentos - ( A )</v>
          </cell>
          <cell r="C1164" t="str">
            <v>Unid</v>
          </cell>
          <cell r="D1164" t="str">
            <v>Qtde</v>
          </cell>
          <cell r="E1164" t="str">
            <v>Utilização</v>
          </cell>
          <cell r="G1164" t="str">
            <v>Custo Operacional</v>
          </cell>
          <cell r="I1164" t="str">
            <v>Custo horario</v>
          </cell>
        </row>
        <row r="1165">
          <cell r="D1165" t="str">
            <v>Consumo</v>
          </cell>
          <cell r="E1165" t="str">
            <v>Operativa</v>
          </cell>
          <cell r="F1165" t="str">
            <v>Improdutiva</v>
          </cell>
          <cell r="G1165" t="str">
            <v>Operativo</v>
          </cell>
          <cell r="H1165" t="str">
            <v>Improdutivo</v>
          </cell>
        </row>
        <row r="1166">
          <cell r="A1166">
            <v>30031</v>
          </cell>
          <cell r="B1166" t="str">
            <v>BETOMEIRA DE 320L - DIESEL</v>
          </cell>
          <cell r="C1166" t="str">
            <v>UN</v>
          </cell>
          <cell r="D1166">
            <v>1.8336</v>
          </cell>
          <cell r="E1166">
            <v>0.3894</v>
          </cell>
          <cell r="F1166">
            <v>0.6106</v>
          </cell>
          <cell r="G1166">
            <v>19.2</v>
          </cell>
          <cell r="H1166">
            <v>16.44</v>
          </cell>
          <cell r="I1166">
            <v>32.0750345984</v>
          </cell>
        </row>
        <row r="1167">
          <cell r="A1167">
            <v>30037</v>
          </cell>
          <cell r="B1167" t="str">
            <v>CAMINHÃO BASCULANTE 10 M3 - 15 T</v>
          </cell>
          <cell r="C1167" t="str">
            <v>UN</v>
          </cell>
          <cell r="D1167">
            <v>0.0278</v>
          </cell>
          <cell r="E1167">
            <v>1</v>
          </cell>
          <cell r="F1167">
            <v>0</v>
          </cell>
          <cell r="G1167">
            <v>130.87</v>
          </cell>
          <cell r="H1167">
            <v>42.43</v>
          </cell>
          <cell r="I1167">
            <v>3.628186</v>
          </cell>
        </row>
        <row r="1168">
          <cell r="H1168" t="str">
            <v>( A ) Total</v>
          </cell>
          <cell r="I1168">
            <v>35.7132205984</v>
          </cell>
        </row>
        <row r="1170">
          <cell r="A1170" t="str">
            <v>Codigo</v>
          </cell>
          <cell r="B1170" t="str">
            <v>Mão de obra - ( B )</v>
          </cell>
          <cell r="C1170" t="str">
            <v>Unid</v>
          </cell>
          <cell r="E1170" t="str">
            <v>Eq salarial</v>
          </cell>
          <cell r="F1170" t="str">
            <v>Sal/ hora</v>
          </cell>
          <cell r="G1170" t="str">
            <v>Encargos</v>
          </cell>
          <cell r="H1170" t="str">
            <v>Consumo</v>
          </cell>
          <cell r="I1170" t="str">
            <v>Custo Total</v>
          </cell>
        </row>
        <row r="1171">
          <cell r="A1171">
            <v>20002</v>
          </cell>
          <cell r="B1171" t="str">
            <v>ENCARREGADO DE SERVIÇO</v>
          </cell>
          <cell r="C1171" t="str">
            <v>H</v>
          </cell>
          <cell r="E1171">
            <v>3.3000000000000003</v>
          </cell>
          <cell r="F1171">
            <v>19.512162</v>
          </cell>
          <cell r="G1171">
            <v>0.9185999999999999</v>
          </cell>
          <cell r="H1171">
            <v>0.25</v>
          </cell>
          <cell r="I1171">
            <v>4.87</v>
          </cell>
        </row>
        <row r="1172">
          <cell r="A1172">
            <v>20003</v>
          </cell>
          <cell r="B1172" t="str">
            <v>AJUDANTE</v>
          </cell>
          <cell r="C1172" t="str">
            <v>H</v>
          </cell>
          <cell r="E1172">
            <v>1.1197935103244838</v>
          </cell>
          <cell r="F1172">
            <v>6.6210886</v>
          </cell>
          <cell r="G1172">
            <v>0.9185999999999999</v>
          </cell>
          <cell r="H1172">
            <v>0.8</v>
          </cell>
          <cell r="I1172">
            <v>5.29</v>
          </cell>
        </row>
        <row r="1173">
          <cell r="A1173">
            <v>20017</v>
          </cell>
          <cell r="B1173" t="str">
            <v>PEDREIRO</v>
          </cell>
          <cell r="C1173" t="str">
            <v>H</v>
          </cell>
          <cell r="E1173">
            <v>1.6392920353982299</v>
          </cell>
          <cell r="F1173">
            <v>9.692767199999999</v>
          </cell>
          <cell r="G1173">
            <v>0.9185999999999999</v>
          </cell>
          <cell r="H1173">
            <v>0.4</v>
          </cell>
          <cell r="I1173">
            <v>3.87</v>
          </cell>
        </row>
        <row r="1174">
          <cell r="A1174">
            <v>20031</v>
          </cell>
          <cell r="B1174" t="str">
            <v>SERVENTE</v>
          </cell>
          <cell r="C1174" t="str">
            <v>H</v>
          </cell>
          <cell r="E1174">
            <v>1.050353982300885</v>
          </cell>
          <cell r="F1174">
            <v>6.2105082</v>
          </cell>
          <cell r="G1174">
            <v>0.9185999999999999</v>
          </cell>
          <cell r="H1174">
            <v>3.2378</v>
          </cell>
          <cell r="I1174">
            <v>20.099999999999998</v>
          </cell>
        </row>
        <row r="1175">
          <cell r="H1175" t="str">
            <v>( B ) Total</v>
          </cell>
          <cell r="I1175">
            <v>34.129999999999995</v>
          </cell>
        </row>
        <row r="1176">
          <cell r="E1176">
            <v>0.05</v>
          </cell>
          <cell r="I1176">
            <v>1.7</v>
          </cell>
        </row>
        <row r="1177">
          <cell r="E1177" t="str">
            <v>EPI</v>
          </cell>
          <cell r="H1177">
            <v>0.0112</v>
          </cell>
          <cell r="I1177">
            <v>0.38</v>
          </cell>
        </row>
        <row r="1178">
          <cell r="E1178" t="str">
            <v>ALIMENTAÇÃO</v>
          </cell>
          <cell r="H1178">
            <v>0.096</v>
          </cell>
          <cell r="I1178">
            <v>3.27</v>
          </cell>
        </row>
        <row r="1179">
          <cell r="E1179" t="str">
            <v>TRANSP. DE PESSOAL</v>
          </cell>
          <cell r="H1179">
            <v>0.0479</v>
          </cell>
          <cell r="I1179">
            <v>1.63</v>
          </cell>
        </row>
        <row r="1180">
          <cell r="B1180" t="str">
            <v>Custo horário de execução - (A)+(B)+( C)</v>
          </cell>
          <cell r="I1180">
            <v>76.82322059839998</v>
          </cell>
        </row>
        <row r="1181">
          <cell r="B1181" t="str">
            <v>(D) Produção da Equipe</v>
          </cell>
          <cell r="I1181">
            <v>1</v>
          </cell>
        </row>
        <row r="1182">
          <cell r="B1182" t="str">
            <v>(E) Custo unitário de execução - [(A)+(B)+( C)]÷(D)</v>
          </cell>
          <cell r="I1182">
            <v>76.82</v>
          </cell>
        </row>
        <row r="1184">
          <cell r="A1184" t="str">
            <v>Codigo</v>
          </cell>
          <cell r="B1184" t="str">
            <v>Materiais - ( F )</v>
          </cell>
          <cell r="C1184" t="str">
            <v>Unid</v>
          </cell>
          <cell r="D1184" t="str">
            <v>Consumo</v>
          </cell>
          <cell r="H1184" t="str">
            <v>Custo Unit</v>
          </cell>
          <cell r="I1184" t="str">
            <v>Custo Total</v>
          </cell>
        </row>
        <row r="1185">
          <cell r="A1185">
            <v>10010</v>
          </cell>
          <cell r="B1185" t="str">
            <v> CIMENTO PORTLAND C.P. 320</v>
          </cell>
          <cell r="C1185" t="str">
            <v> Kg </v>
          </cell>
          <cell r="D1185">
            <v>280</v>
          </cell>
          <cell r="H1185">
            <v>0.36</v>
          </cell>
          <cell r="I1185">
            <v>100.8</v>
          </cell>
        </row>
        <row r="1186">
          <cell r="A1186">
            <v>10081</v>
          </cell>
          <cell r="B1186" t="str">
            <v>AREIA - COMERCIAL (AC)</v>
          </cell>
          <cell r="C1186" t="str">
            <v>m3</v>
          </cell>
          <cell r="D1186">
            <v>0.923</v>
          </cell>
          <cell r="H1186">
            <v>50.12</v>
          </cell>
          <cell r="I1186">
            <v>46.26</v>
          </cell>
        </row>
        <row r="1187">
          <cell r="A1187">
            <v>10082</v>
          </cell>
          <cell r="B1187" t="str">
            <v>BRITA - COMERCIAL (BC)</v>
          </cell>
          <cell r="C1187" t="str">
            <v>m3</v>
          </cell>
          <cell r="D1187">
            <v>0.836</v>
          </cell>
          <cell r="H1187">
            <v>45.35</v>
          </cell>
          <cell r="I1187">
            <v>37.91</v>
          </cell>
        </row>
        <row r="1188">
          <cell r="H1188" t="str">
            <v>( F ) Total</v>
          </cell>
          <cell r="I1188">
            <v>184.97</v>
          </cell>
        </row>
        <row r="1190">
          <cell r="A1190" t="str">
            <v>Codigo</v>
          </cell>
          <cell r="B1190" t="str">
            <v>Serviços - ( G )</v>
          </cell>
          <cell r="C1190" t="str">
            <v>Unid</v>
          </cell>
          <cell r="D1190" t="str">
            <v>Consumo</v>
          </cell>
          <cell r="H1190" t="str">
            <v>Custo Unit</v>
          </cell>
          <cell r="I1190" t="str">
            <v>Custo Total</v>
          </cell>
        </row>
        <row r="1191">
          <cell r="B1191" t="str">
            <v/>
          </cell>
          <cell r="C1191" t="str">
            <v/>
          </cell>
          <cell r="H1191" t="str">
            <v/>
          </cell>
          <cell r="I1191" t="str">
            <v/>
          </cell>
        </row>
        <row r="1192">
          <cell r="B1192" t="str">
            <v/>
          </cell>
          <cell r="C1192" t="str">
            <v/>
          </cell>
          <cell r="H1192" t="str">
            <v/>
          </cell>
          <cell r="I1192" t="str">
            <v/>
          </cell>
        </row>
        <row r="1193">
          <cell r="H1193" t="str">
            <v>( G ) Total</v>
          </cell>
          <cell r="I1193">
            <v>0</v>
          </cell>
        </row>
        <row r="1195">
          <cell r="A1195" t="str">
            <v>Codigo</v>
          </cell>
          <cell r="B1195" t="str">
            <v>Itens de transporte - ( H )</v>
          </cell>
          <cell r="C1195" t="str">
            <v>Unid</v>
          </cell>
          <cell r="D1195" t="str">
            <v>Consumo</v>
          </cell>
          <cell r="H1195" t="str">
            <v>Custo Unit</v>
          </cell>
          <cell r="I1195" t="str">
            <v>Custo Total</v>
          </cell>
        </row>
        <row r="1196">
          <cell r="A1196">
            <v>1002</v>
          </cell>
          <cell r="B1196" t="str">
            <v>TRANSPORTE COMERCIAL DE BRITA</v>
          </cell>
          <cell r="C1196" t="str">
            <v>m3*km</v>
          </cell>
          <cell r="D1196">
            <v>0.836</v>
          </cell>
          <cell r="H1196">
            <v>69</v>
          </cell>
          <cell r="I1196">
            <v>57.68</v>
          </cell>
        </row>
        <row r="1197">
          <cell r="A1197">
            <v>1004</v>
          </cell>
          <cell r="B1197" t="str">
            <v>TRANSPORTE COMERCIAL DE AREIA</v>
          </cell>
          <cell r="C1197" t="str">
            <v>m3*km</v>
          </cell>
          <cell r="D1197">
            <v>0.923</v>
          </cell>
          <cell r="H1197">
            <v>69</v>
          </cell>
          <cell r="I1197">
            <v>63.68</v>
          </cell>
        </row>
        <row r="1198">
          <cell r="A1198">
            <v>1008</v>
          </cell>
          <cell r="B1198" t="str">
            <v>TRANSPORTE COMERCIAL DE CIMENTO</v>
          </cell>
          <cell r="C1198" t="str">
            <v>T*km</v>
          </cell>
          <cell r="D1198">
            <v>0.28</v>
          </cell>
          <cell r="H1198">
            <v>34</v>
          </cell>
          <cell r="I1198">
            <v>9.52</v>
          </cell>
        </row>
        <row r="1199">
          <cell r="A1199">
            <v>1021</v>
          </cell>
          <cell r="B1199" t="str">
            <v>TRANSPORTE LOCAL DE CONCRETO</v>
          </cell>
          <cell r="C1199" t="str">
            <v>m3*km</v>
          </cell>
          <cell r="D1199">
            <v>1</v>
          </cell>
          <cell r="H1199">
            <v>19.650000000000002</v>
          </cell>
          <cell r="I1199">
            <v>19.65</v>
          </cell>
        </row>
        <row r="1200">
          <cell r="H1200" t="str">
            <v>( H ) Total</v>
          </cell>
          <cell r="I1200">
            <v>150.53</v>
          </cell>
        </row>
        <row r="1202">
          <cell r="B1202" t="str">
            <v>Custo unitário direto total - (E)+(F)+(G)+(H)</v>
          </cell>
          <cell r="I1202">
            <v>412.31999999999994</v>
          </cell>
        </row>
        <row r="1203">
          <cell r="B1203" t="str">
            <v>BDI %</v>
          </cell>
          <cell r="H1203">
            <v>0</v>
          </cell>
          <cell r="I1203">
            <v>0</v>
          </cell>
        </row>
        <row r="1204">
          <cell r="B1204" t="str">
            <v>PREÇO DE VENDA - COMPOSIÇÃO 42836</v>
          </cell>
          <cell r="I1204">
            <v>412.32</v>
          </cell>
        </row>
        <row r="1206">
          <cell r="A1206" t="str">
            <v>Código:</v>
          </cell>
          <cell r="B1206" t="str">
            <v>Serviço</v>
          </cell>
          <cell r="E1206" t="str">
            <v>Unidade</v>
          </cell>
          <cell r="G1206" t="str">
            <v>C. U. T</v>
          </cell>
          <cell r="H1206" t="str">
            <v>BDI</v>
          </cell>
          <cell r="I1206" t="str">
            <v>R$</v>
          </cell>
        </row>
        <row r="1207">
          <cell r="A1207">
            <v>41294</v>
          </cell>
          <cell r="B1207" t="str">
            <v>LASTRO DE BRITA (BC)</v>
          </cell>
          <cell r="E1207" t="str">
            <v>m3</v>
          </cell>
          <cell r="G1207">
            <v>62.67</v>
          </cell>
          <cell r="H1207">
            <v>0</v>
          </cell>
          <cell r="I1207">
            <v>62.67</v>
          </cell>
        </row>
        <row r="1209">
          <cell r="B1209" t="str">
            <v>Produção da Equipe:</v>
          </cell>
          <cell r="D1209">
            <v>3</v>
          </cell>
          <cell r="E1209" t="str">
            <v>m3</v>
          </cell>
        </row>
        <row r="1210">
          <cell r="A1210" t="str">
            <v>Codigo</v>
          </cell>
          <cell r="B1210" t="str">
            <v>Equipamentos - ( A )</v>
          </cell>
          <cell r="C1210" t="str">
            <v>Unid</v>
          </cell>
          <cell r="D1210" t="str">
            <v>Qtde</v>
          </cell>
          <cell r="E1210" t="str">
            <v>Utilização</v>
          </cell>
          <cell r="G1210" t="str">
            <v>Custo Operacional</v>
          </cell>
          <cell r="I1210" t="str">
            <v>Custo horario</v>
          </cell>
        </row>
        <row r="1211">
          <cell r="D1211" t="str">
            <v>Consumo</v>
          </cell>
          <cell r="E1211" t="str">
            <v>Operativa</v>
          </cell>
          <cell r="F1211" t="str">
            <v>Improdutiva</v>
          </cell>
          <cell r="G1211" t="str">
            <v>Operativo</v>
          </cell>
          <cell r="H1211" t="str">
            <v>Improdutivo</v>
          </cell>
        </row>
        <row r="1212">
          <cell r="A1212">
            <v>30048</v>
          </cell>
          <cell r="B1212" t="str">
            <v>COMPACTADOR MANUAL : SOQUETE VIBRATÓRIO</v>
          </cell>
          <cell r="C1212" t="str">
            <v>UN</v>
          </cell>
          <cell r="D1212">
            <v>1</v>
          </cell>
          <cell r="E1212">
            <v>1</v>
          </cell>
          <cell r="F1212">
            <v>0</v>
          </cell>
          <cell r="G1212">
            <v>18.44</v>
          </cell>
          <cell r="H1212">
            <v>14.96</v>
          </cell>
          <cell r="I1212">
            <v>18.44</v>
          </cell>
        </row>
        <row r="1213">
          <cell r="B1213" t="str">
            <v/>
          </cell>
          <cell r="C1213" t="str">
            <v/>
          </cell>
          <cell r="G1213" t="str">
            <v/>
          </cell>
          <cell r="H1213" t="str">
            <v/>
          </cell>
          <cell r="I1213">
            <v>0</v>
          </cell>
        </row>
        <row r="1214">
          <cell r="H1214" t="str">
            <v>( A ) Total</v>
          </cell>
          <cell r="I1214">
            <v>18.44</v>
          </cell>
        </row>
        <row r="1216">
          <cell r="A1216" t="str">
            <v>Codigo</v>
          </cell>
          <cell r="B1216" t="str">
            <v>Mão de obra - ( B )</v>
          </cell>
          <cell r="C1216" t="str">
            <v>Unid</v>
          </cell>
          <cell r="E1216" t="str">
            <v>Eq salarial</v>
          </cell>
          <cell r="F1216" t="str">
            <v>Sal/ hora</v>
          </cell>
          <cell r="G1216" t="str">
            <v>Encargos</v>
          </cell>
          <cell r="H1216" t="str">
            <v>Consumo</v>
          </cell>
          <cell r="I1216" t="str">
            <v>Custo Total</v>
          </cell>
        </row>
        <row r="1217">
          <cell r="A1217">
            <v>20002</v>
          </cell>
          <cell r="B1217" t="str">
            <v>ENCARREGADO DE SERVIÇO</v>
          </cell>
          <cell r="C1217" t="str">
            <v>H</v>
          </cell>
          <cell r="E1217">
            <v>3.3000000000000003</v>
          </cell>
          <cell r="F1217">
            <v>19.512162</v>
          </cell>
          <cell r="G1217">
            <v>0.9185999999999999</v>
          </cell>
          <cell r="H1217">
            <v>0.1</v>
          </cell>
          <cell r="I1217">
            <v>1.95</v>
          </cell>
        </row>
        <row r="1218">
          <cell r="A1218">
            <v>20003</v>
          </cell>
          <cell r="B1218" t="str">
            <v>AJUDANTE</v>
          </cell>
          <cell r="C1218" t="str">
            <v>H</v>
          </cell>
          <cell r="E1218">
            <v>1.1197935103244838</v>
          </cell>
          <cell r="F1218">
            <v>6.6210886</v>
          </cell>
          <cell r="G1218">
            <v>0.9185999999999999</v>
          </cell>
          <cell r="H1218">
            <v>0.5</v>
          </cell>
          <cell r="I1218">
            <v>3.31</v>
          </cell>
        </row>
        <row r="1219">
          <cell r="H1219" t="str">
            <v>( B ) Total</v>
          </cell>
          <cell r="I1219">
            <v>5.26</v>
          </cell>
        </row>
        <row r="1220">
          <cell r="E1220">
            <v>0.05</v>
          </cell>
          <cell r="I1220">
            <v>0.26</v>
          </cell>
        </row>
        <row r="1221">
          <cell r="E1221" t="str">
            <v>EPI</v>
          </cell>
          <cell r="H1221">
            <v>0.0112</v>
          </cell>
          <cell r="I1221">
            <v>0.049999999999999996</v>
          </cell>
        </row>
        <row r="1222">
          <cell r="E1222" t="str">
            <v>ALIMENTAÇÃO</v>
          </cell>
          <cell r="H1222">
            <v>0.096</v>
          </cell>
          <cell r="I1222">
            <v>0.5</v>
          </cell>
        </row>
        <row r="1223">
          <cell r="E1223" t="str">
            <v>TRANSP. DE PESSOAL</v>
          </cell>
          <cell r="H1223">
            <v>0.0479</v>
          </cell>
          <cell r="I1223">
            <v>0.25</v>
          </cell>
        </row>
        <row r="1224">
          <cell r="B1224" t="str">
            <v>Custo horário de execução - (A)+(B)+( C)</v>
          </cell>
          <cell r="I1224">
            <v>24.760000000000005</v>
          </cell>
        </row>
        <row r="1225">
          <cell r="B1225" t="str">
            <v>(D) Produção da Equipe</v>
          </cell>
          <cell r="I1225">
            <v>3</v>
          </cell>
        </row>
        <row r="1226">
          <cell r="B1226" t="str">
            <v>(E) Custo unitário de execução - [(A)+(B)+( C)]÷(D)</v>
          </cell>
          <cell r="I1226">
            <v>8.25</v>
          </cell>
        </row>
        <row r="1228">
          <cell r="A1228" t="str">
            <v>Codigo</v>
          </cell>
          <cell r="B1228" t="str">
            <v>Materiais - ( F )</v>
          </cell>
          <cell r="C1228" t="str">
            <v>Unid</v>
          </cell>
          <cell r="D1228" t="str">
            <v>Consumo</v>
          </cell>
          <cell r="H1228" t="str">
            <v>Custo Unit</v>
          </cell>
          <cell r="I1228" t="str">
            <v>Custo Total</v>
          </cell>
        </row>
        <row r="1229">
          <cell r="A1229">
            <v>10082</v>
          </cell>
          <cell r="B1229" t="str">
            <v>BRITA - COMERCIAL (BC)</v>
          </cell>
          <cell r="C1229" t="str">
            <v>m3</v>
          </cell>
          <cell r="D1229">
            <v>1.2</v>
          </cell>
          <cell r="H1229">
            <v>45.35</v>
          </cell>
          <cell r="I1229">
            <v>54.42</v>
          </cell>
        </row>
        <row r="1230">
          <cell r="B1230" t="str">
            <v/>
          </cell>
          <cell r="C1230" t="str">
            <v/>
          </cell>
          <cell r="H1230" t="str">
            <v/>
          </cell>
          <cell r="I1230" t="str">
            <v/>
          </cell>
        </row>
        <row r="1231">
          <cell r="H1231" t="str">
            <v>( F ) Total</v>
          </cell>
          <cell r="I1231">
            <v>54.42</v>
          </cell>
        </row>
        <row r="1233">
          <cell r="A1233" t="str">
            <v>Codigo</v>
          </cell>
          <cell r="B1233" t="str">
            <v>Serviços - ( G )</v>
          </cell>
          <cell r="C1233" t="str">
            <v>Unid</v>
          </cell>
          <cell r="D1233" t="str">
            <v>Consumo</v>
          </cell>
          <cell r="H1233" t="str">
            <v>Custo Unit</v>
          </cell>
          <cell r="I1233" t="str">
            <v>Custo Total</v>
          </cell>
        </row>
        <row r="1234">
          <cell r="B1234" t="str">
            <v/>
          </cell>
          <cell r="C1234" t="str">
            <v/>
          </cell>
          <cell r="H1234" t="str">
            <v/>
          </cell>
          <cell r="I1234" t="str">
            <v/>
          </cell>
        </row>
        <row r="1235">
          <cell r="B1235" t="str">
            <v/>
          </cell>
          <cell r="C1235" t="str">
            <v/>
          </cell>
          <cell r="H1235" t="str">
            <v/>
          </cell>
          <cell r="I1235" t="str">
            <v/>
          </cell>
        </row>
        <row r="1236">
          <cell r="H1236" t="str">
            <v>( G ) Total</v>
          </cell>
          <cell r="I1236">
            <v>0</v>
          </cell>
        </row>
        <row r="1238">
          <cell r="A1238" t="str">
            <v>Codigo</v>
          </cell>
          <cell r="B1238" t="str">
            <v>Itens de transporte - ( H )</v>
          </cell>
          <cell r="C1238" t="str">
            <v>Unid</v>
          </cell>
          <cell r="D1238" t="str">
            <v>Consumo</v>
          </cell>
          <cell r="H1238" t="str">
            <v>Custo Unit</v>
          </cell>
          <cell r="I1238" t="str">
            <v>Custo Total</v>
          </cell>
        </row>
        <row r="1239">
          <cell r="B1239" t="str">
            <v/>
          </cell>
          <cell r="C1239" t="str">
            <v/>
          </cell>
          <cell r="H1239" t="str">
            <v/>
          </cell>
          <cell r="I1239" t="str">
            <v/>
          </cell>
        </row>
        <row r="1240">
          <cell r="B1240" t="str">
            <v/>
          </cell>
          <cell r="C1240" t="str">
            <v/>
          </cell>
          <cell r="H1240" t="str">
            <v/>
          </cell>
          <cell r="I1240" t="str">
            <v/>
          </cell>
        </row>
        <row r="1241">
          <cell r="H1241" t="str">
            <v>( H ) Total</v>
          </cell>
          <cell r="I1241">
            <v>0</v>
          </cell>
        </row>
        <row r="1243">
          <cell r="B1243" t="str">
            <v>Custo unitário direto total - (E)+(F)+(G)+(H)</v>
          </cell>
          <cell r="I1243">
            <v>62.67</v>
          </cell>
        </row>
        <row r="1244">
          <cell r="B1244" t="str">
            <v>BDI %</v>
          </cell>
          <cell r="H1244">
            <v>0</v>
          </cell>
          <cell r="I1244">
            <v>0</v>
          </cell>
        </row>
        <row r="1245">
          <cell r="B1245" t="str">
            <v>PREÇO DE VENDA - COMPOSIÇÃO 41294</v>
          </cell>
          <cell r="I1245">
            <v>62.67</v>
          </cell>
        </row>
        <row r="1248">
          <cell r="A1248" t="str">
            <v>Código:</v>
          </cell>
          <cell r="B1248" t="str">
            <v>Serviço</v>
          </cell>
          <cell r="E1248" t="str">
            <v>Unidade</v>
          </cell>
          <cell r="G1248" t="str">
            <v>C. U. T</v>
          </cell>
          <cell r="H1248" t="str">
            <v>BDI</v>
          </cell>
          <cell r="I1248" t="str">
            <v>R$</v>
          </cell>
        </row>
        <row r="1249">
          <cell r="A1249">
            <v>41330</v>
          </cell>
          <cell r="B1249" t="str">
            <v>MEIO FIO COM SARJETA - MFC01 (AC/BC)</v>
          </cell>
          <cell r="E1249" t="str">
            <v>m</v>
          </cell>
          <cell r="G1249">
            <v>64.14</v>
          </cell>
          <cell r="H1249">
            <v>16.03</v>
          </cell>
          <cell r="I1249">
            <v>80.17</v>
          </cell>
        </row>
        <row r="1251">
          <cell r="B1251" t="str">
            <v>Produção da Equipe:</v>
          </cell>
          <cell r="D1251">
            <v>1</v>
          </cell>
          <cell r="E1251" t="str">
            <v>m</v>
          </cell>
        </row>
        <row r="1252">
          <cell r="A1252" t="str">
            <v>Codigo</v>
          </cell>
          <cell r="B1252" t="str">
            <v>Equipamentos - ( A )</v>
          </cell>
          <cell r="C1252" t="str">
            <v>Unid</v>
          </cell>
          <cell r="D1252" t="str">
            <v>Qtde</v>
          </cell>
          <cell r="E1252" t="str">
            <v>Utilização</v>
          </cell>
          <cell r="G1252" t="str">
            <v>Custo Operacional</v>
          </cell>
          <cell r="I1252" t="str">
            <v>Custo horario</v>
          </cell>
        </row>
        <row r="1253">
          <cell r="D1253" t="str">
            <v>Consumo</v>
          </cell>
          <cell r="E1253" t="str">
            <v>Operativa</v>
          </cell>
          <cell r="F1253" t="str">
            <v>Improdutiva</v>
          </cell>
          <cell r="G1253" t="str">
            <v>Operativo</v>
          </cell>
          <cell r="H1253" t="str">
            <v>Improdutivo</v>
          </cell>
        </row>
        <row r="1254">
          <cell r="B1254" t="str">
            <v/>
          </cell>
          <cell r="C1254" t="str">
            <v/>
          </cell>
          <cell r="G1254" t="str">
            <v/>
          </cell>
          <cell r="H1254" t="str">
            <v/>
          </cell>
          <cell r="I1254">
            <v>0</v>
          </cell>
        </row>
        <row r="1255">
          <cell r="B1255" t="str">
            <v/>
          </cell>
          <cell r="C1255" t="str">
            <v/>
          </cell>
          <cell r="G1255" t="str">
            <v/>
          </cell>
          <cell r="H1255" t="str">
            <v/>
          </cell>
          <cell r="I1255">
            <v>0</v>
          </cell>
        </row>
        <row r="1256">
          <cell r="H1256" t="str">
            <v>( A ) Total</v>
          </cell>
          <cell r="I1256">
            <v>0</v>
          </cell>
        </row>
        <row r="1258">
          <cell r="A1258" t="str">
            <v>Codigo</v>
          </cell>
          <cell r="B1258" t="str">
            <v>Mão de obra - ( B )</v>
          </cell>
          <cell r="C1258" t="str">
            <v>Unid</v>
          </cell>
          <cell r="E1258" t="str">
            <v>Eq salarial</v>
          </cell>
          <cell r="F1258" t="str">
            <v>Sal/ hora</v>
          </cell>
          <cell r="G1258" t="str">
            <v>Encargos</v>
          </cell>
          <cell r="H1258" t="str">
            <v>Consumo</v>
          </cell>
          <cell r="I1258" t="str">
            <v>Custo Total</v>
          </cell>
        </row>
        <row r="1259">
          <cell r="A1259">
            <v>20002</v>
          </cell>
          <cell r="B1259" t="str">
            <v>ENCARREGADO DE SERVIÇO</v>
          </cell>
          <cell r="C1259" t="str">
            <v>H</v>
          </cell>
          <cell r="E1259">
            <v>3.3000000000000003</v>
          </cell>
          <cell r="F1259">
            <v>19.512162</v>
          </cell>
          <cell r="G1259">
            <v>0.9185999999999999</v>
          </cell>
          <cell r="H1259">
            <v>0.25</v>
          </cell>
          <cell r="I1259">
            <v>4.87</v>
          </cell>
        </row>
        <row r="1260">
          <cell r="B1260" t="str">
            <v/>
          </cell>
          <cell r="C1260" t="str">
            <v/>
          </cell>
          <cell r="E1260" t="str">
            <v/>
          </cell>
          <cell r="F1260" t="str">
            <v/>
          </cell>
          <cell r="G1260" t="str">
            <v/>
          </cell>
          <cell r="I1260">
            <v>0</v>
          </cell>
        </row>
        <row r="1261">
          <cell r="H1261" t="str">
            <v>( B ) Total</v>
          </cell>
          <cell r="I1261">
            <v>4.87</v>
          </cell>
        </row>
        <row r="1262">
          <cell r="E1262">
            <v>0</v>
          </cell>
          <cell r="I1262">
            <v>0</v>
          </cell>
        </row>
        <row r="1263">
          <cell r="E1263" t="str">
            <v>EPI</v>
          </cell>
          <cell r="H1263">
            <v>0.0112</v>
          </cell>
          <cell r="I1263">
            <v>0.05</v>
          </cell>
        </row>
        <row r="1264">
          <cell r="E1264" t="str">
            <v>ALIMENTAÇÃO</v>
          </cell>
          <cell r="H1264">
            <v>0.096</v>
          </cell>
          <cell r="I1264">
            <v>0.45999999999999996</v>
          </cell>
        </row>
        <row r="1265">
          <cell r="E1265" t="str">
            <v>TRANSP. DE PESSOAL</v>
          </cell>
          <cell r="H1265">
            <v>0.0479</v>
          </cell>
          <cell r="I1265">
            <v>0.23</v>
          </cell>
        </row>
        <row r="1266">
          <cell r="B1266" t="str">
            <v>Custo horário de execução - (A)+(B)+( C)</v>
          </cell>
          <cell r="I1266">
            <v>5.61</v>
          </cell>
        </row>
        <row r="1267">
          <cell r="B1267" t="str">
            <v>(D) Produção da Equipe</v>
          </cell>
          <cell r="I1267">
            <v>1</v>
          </cell>
        </row>
        <row r="1268">
          <cell r="B1268" t="str">
            <v>(E) Custo unitário de execução - [(A)+(B)+( C)]÷(D)</v>
          </cell>
          <cell r="I1268">
            <v>5.61</v>
          </cell>
        </row>
        <row r="1270">
          <cell r="A1270" t="str">
            <v>Codigo</v>
          </cell>
          <cell r="B1270" t="str">
            <v>Materiais - ( F )</v>
          </cell>
          <cell r="C1270" t="str">
            <v>Unid</v>
          </cell>
          <cell r="D1270" t="str">
            <v>Consumo</v>
          </cell>
          <cell r="H1270" t="str">
            <v>Custo Unit</v>
          </cell>
          <cell r="I1270" t="str">
            <v>Custo Total</v>
          </cell>
        </row>
        <row r="1271">
          <cell r="B1271" t="str">
            <v/>
          </cell>
          <cell r="C1271" t="str">
            <v/>
          </cell>
          <cell r="H1271" t="str">
            <v/>
          </cell>
          <cell r="I1271" t="str">
            <v/>
          </cell>
        </row>
        <row r="1272">
          <cell r="B1272" t="str">
            <v/>
          </cell>
          <cell r="C1272" t="str">
            <v/>
          </cell>
          <cell r="H1272" t="str">
            <v/>
          </cell>
          <cell r="I1272" t="str">
            <v/>
          </cell>
        </row>
        <row r="1273">
          <cell r="H1273" t="str">
            <v>( F ) Total</v>
          </cell>
          <cell r="I1273">
            <v>0</v>
          </cell>
        </row>
        <row r="1275">
          <cell r="A1275" t="str">
            <v>Codigo</v>
          </cell>
          <cell r="B1275" t="str">
            <v>Serviços - ( G )</v>
          </cell>
          <cell r="C1275" t="str">
            <v>Unid</v>
          </cell>
          <cell r="D1275" t="str">
            <v>Consumo</v>
          </cell>
          <cell r="H1275" t="str">
            <v>Custo Unit</v>
          </cell>
          <cell r="I1275" t="str">
            <v>Custo Total</v>
          </cell>
        </row>
        <row r="1276">
          <cell r="A1276">
            <v>47020</v>
          </cell>
          <cell r="B1276" t="str">
            <v>FORMA DE PLACA COMPENSADA</v>
          </cell>
          <cell r="C1276" t="str">
            <v>m2</v>
          </cell>
          <cell r="D1276">
            <v>0.076</v>
          </cell>
          <cell r="H1276">
            <v>39.77</v>
          </cell>
          <cell r="I1276">
            <v>3.02</v>
          </cell>
        </row>
        <row r="1277">
          <cell r="A1277">
            <v>47027</v>
          </cell>
          <cell r="B1277" t="str">
            <v>ESCAVAÇÃO MANUAL</v>
          </cell>
          <cell r="C1277" t="str">
            <v>m3</v>
          </cell>
          <cell r="D1277">
            <v>0.1</v>
          </cell>
          <cell r="H1277">
            <v>26.27</v>
          </cell>
          <cell r="I1277">
            <v>2.62</v>
          </cell>
        </row>
        <row r="1278">
          <cell r="A1278">
            <v>42831</v>
          </cell>
          <cell r="B1278" t="str">
            <v>CONCRETO FCK=11 MPA P/ DRENAGEM (AC/BC)</v>
          </cell>
          <cell r="C1278" t="str">
            <v>m3</v>
          </cell>
          <cell r="D1278">
            <v>0.0141</v>
          </cell>
          <cell r="H1278">
            <v>362.96</v>
          </cell>
          <cell r="I1278">
            <v>5.11</v>
          </cell>
        </row>
        <row r="1279">
          <cell r="A1279">
            <v>42836</v>
          </cell>
          <cell r="B1279" t="str">
            <v>CONCRETO FCK=15 MPA P/ DRENAGEM (AC/BC)</v>
          </cell>
          <cell r="C1279" t="str">
            <v>m3</v>
          </cell>
          <cell r="D1279">
            <v>0.103</v>
          </cell>
          <cell r="H1279">
            <v>412.32</v>
          </cell>
          <cell r="I1279">
            <v>42.46</v>
          </cell>
        </row>
        <row r="1280">
          <cell r="A1280">
            <v>41294</v>
          </cell>
          <cell r="B1280" t="str">
            <v>LASTRO DE BRITA (BC)</v>
          </cell>
          <cell r="C1280" t="str">
            <v>m3</v>
          </cell>
          <cell r="D1280">
            <v>0.085</v>
          </cell>
          <cell r="H1280">
            <v>62.67</v>
          </cell>
          <cell r="I1280">
            <v>5.33</v>
          </cell>
        </row>
        <row r="1281">
          <cell r="H1281" t="str">
            <v>( G ) Total</v>
          </cell>
          <cell r="I1281">
            <v>58.53</v>
          </cell>
        </row>
        <row r="1283">
          <cell r="A1283" t="str">
            <v>Codigo</v>
          </cell>
          <cell r="B1283" t="str">
            <v>Serviços - ( H )</v>
          </cell>
          <cell r="C1283" t="str">
            <v>Unid</v>
          </cell>
          <cell r="D1283" t="str">
            <v>Consumo</v>
          </cell>
          <cell r="H1283" t="str">
            <v>Custo Unit</v>
          </cell>
          <cell r="I1283" t="str">
            <v>Custo Total</v>
          </cell>
        </row>
        <row r="1284">
          <cell r="B1284" t="str">
            <v/>
          </cell>
          <cell r="C1284" t="str">
            <v/>
          </cell>
          <cell r="H1284" t="str">
            <v/>
          </cell>
          <cell r="I1284" t="str">
            <v/>
          </cell>
        </row>
        <row r="1285">
          <cell r="H1285" t="str">
            <v>( H ) Total</v>
          </cell>
          <cell r="I1285">
            <v>0</v>
          </cell>
        </row>
        <row r="1287">
          <cell r="B1287" t="str">
            <v>Custo unitário direto total - (E)+(F)+(G)+(H)</v>
          </cell>
          <cell r="I1287">
            <v>64.14</v>
          </cell>
        </row>
        <row r="1288">
          <cell r="B1288" t="str">
            <v>BDI %</v>
          </cell>
          <cell r="H1288">
            <v>0.25</v>
          </cell>
          <cell r="I1288">
            <v>16.03</v>
          </cell>
        </row>
        <row r="1289">
          <cell r="B1289" t="str">
            <v>PREÇO DE VENDA - COMPOSIÇÃO 41330</v>
          </cell>
          <cell r="I1289">
            <v>80.17</v>
          </cell>
        </row>
        <row r="1291">
          <cell r="A1291" t="str">
            <v>Código:</v>
          </cell>
          <cell r="B1291" t="str">
            <v>Serviço</v>
          </cell>
          <cell r="E1291" t="str">
            <v>Unidade</v>
          </cell>
          <cell r="G1291" t="str">
            <v>C. U. T</v>
          </cell>
          <cell r="H1291" t="str">
            <v>BDI</v>
          </cell>
          <cell r="I1291" t="str">
            <v>R$</v>
          </cell>
        </row>
        <row r="1292">
          <cell r="A1292">
            <v>47027</v>
          </cell>
          <cell r="B1292" t="str">
            <v>ESCAVAÇÃO MANUAL</v>
          </cell>
          <cell r="E1292" t="str">
            <v>m3</v>
          </cell>
          <cell r="G1292">
            <v>26.27</v>
          </cell>
          <cell r="H1292">
            <v>6.56</v>
          </cell>
          <cell r="I1292">
            <v>32.83</v>
          </cell>
        </row>
        <row r="1294">
          <cell r="B1294" t="str">
            <v>Produção da Equipe:</v>
          </cell>
          <cell r="D1294">
            <v>1</v>
          </cell>
          <cell r="E1294" t="str">
            <v>m3</v>
          </cell>
        </row>
        <row r="1295">
          <cell r="A1295" t="str">
            <v>Codigo</v>
          </cell>
          <cell r="B1295" t="str">
            <v>Equipamentos - ( A )</v>
          </cell>
          <cell r="C1295" t="str">
            <v>Unid</v>
          </cell>
          <cell r="D1295" t="str">
            <v>Qtde</v>
          </cell>
          <cell r="E1295" t="str">
            <v>Utilização</v>
          </cell>
          <cell r="G1295" t="str">
            <v>Custo Operacional</v>
          </cell>
          <cell r="I1295" t="str">
            <v>Custo horario</v>
          </cell>
        </row>
        <row r="1296">
          <cell r="D1296" t="str">
            <v>Consumo</v>
          </cell>
          <cell r="E1296" t="str">
            <v>Operativa</v>
          </cell>
          <cell r="F1296" t="str">
            <v>Improdutiva</v>
          </cell>
          <cell r="G1296" t="str">
            <v>Operativo</v>
          </cell>
          <cell r="H1296" t="str">
            <v>Improdutivo</v>
          </cell>
        </row>
        <row r="1297">
          <cell r="B1297" t="str">
            <v/>
          </cell>
          <cell r="C1297" t="str">
            <v/>
          </cell>
          <cell r="G1297" t="str">
            <v/>
          </cell>
          <cell r="H1297" t="str">
            <v/>
          </cell>
          <cell r="I1297">
            <v>0</v>
          </cell>
        </row>
        <row r="1298">
          <cell r="B1298" t="str">
            <v/>
          </cell>
          <cell r="C1298" t="str">
            <v/>
          </cell>
          <cell r="G1298" t="str">
            <v/>
          </cell>
          <cell r="H1298" t="str">
            <v/>
          </cell>
          <cell r="I1298">
            <v>0</v>
          </cell>
        </row>
        <row r="1299">
          <cell r="H1299" t="str">
            <v>( A ) Total</v>
          </cell>
          <cell r="I1299">
            <v>0</v>
          </cell>
        </row>
        <row r="1301">
          <cell r="A1301" t="str">
            <v>Codigo</v>
          </cell>
          <cell r="B1301" t="str">
            <v>Mão de obra - ( B )</v>
          </cell>
          <cell r="C1301" t="str">
            <v>Unid</v>
          </cell>
          <cell r="E1301" t="str">
            <v>Eq salarial</v>
          </cell>
          <cell r="F1301" t="str">
            <v>Sal/ hora</v>
          </cell>
          <cell r="G1301" t="str">
            <v>Encargos</v>
          </cell>
          <cell r="H1301" t="str">
            <v>Consumo</v>
          </cell>
          <cell r="I1301" t="str">
            <v>Custo Total</v>
          </cell>
        </row>
        <row r="1302">
          <cell r="A1302">
            <v>20002</v>
          </cell>
          <cell r="B1302" t="str">
            <v>ENCARREGADO DE SERVIÇO</v>
          </cell>
          <cell r="C1302" t="str">
            <v>H</v>
          </cell>
          <cell r="E1302">
            <v>3.3000000000000003</v>
          </cell>
          <cell r="F1302">
            <v>19.512162</v>
          </cell>
          <cell r="G1302">
            <v>0.9185999999999999</v>
          </cell>
          <cell r="H1302">
            <v>0.1</v>
          </cell>
          <cell r="I1302">
            <v>1.95</v>
          </cell>
        </row>
        <row r="1303">
          <cell r="A1303">
            <v>20003</v>
          </cell>
          <cell r="B1303" t="str">
            <v>AJUDANTE</v>
          </cell>
          <cell r="C1303" t="str">
            <v>H</v>
          </cell>
          <cell r="E1303">
            <v>1.1197935103244838</v>
          </cell>
          <cell r="F1303">
            <v>6.6210886</v>
          </cell>
          <cell r="G1303">
            <v>0.9185999999999999</v>
          </cell>
          <cell r="H1303">
            <v>3</v>
          </cell>
          <cell r="I1303">
            <v>19.86</v>
          </cell>
        </row>
        <row r="1304">
          <cell r="H1304" t="str">
            <v>( B ) Total</v>
          </cell>
          <cell r="I1304">
            <v>21.81</v>
          </cell>
        </row>
        <row r="1305">
          <cell r="E1305">
            <v>0.05</v>
          </cell>
          <cell r="I1305">
            <v>1.09</v>
          </cell>
        </row>
        <row r="1306">
          <cell r="E1306" t="str">
            <v>EPI</v>
          </cell>
          <cell r="H1306">
            <v>0.0112</v>
          </cell>
          <cell r="I1306">
            <v>0.24</v>
          </cell>
        </row>
        <row r="1307">
          <cell r="E1307" t="str">
            <v>ALIMENTAÇÃO</v>
          </cell>
          <cell r="H1307">
            <v>0.096</v>
          </cell>
          <cell r="I1307">
            <v>2.09</v>
          </cell>
        </row>
        <row r="1308">
          <cell r="E1308" t="str">
            <v>TRANSP. DE PESSOAL</v>
          </cell>
          <cell r="H1308">
            <v>0.0479</v>
          </cell>
          <cell r="I1308">
            <v>1.04</v>
          </cell>
        </row>
        <row r="1309">
          <cell r="B1309" t="str">
            <v>Custo horário de execução - (A)+(B)+( C)</v>
          </cell>
          <cell r="I1309">
            <v>26.269999999999996</v>
          </cell>
        </row>
        <row r="1310">
          <cell r="B1310" t="str">
            <v>(D) Produção da Equipe</v>
          </cell>
          <cell r="I1310">
            <v>1</v>
          </cell>
        </row>
        <row r="1311">
          <cell r="B1311" t="str">
            <v>(E) Custo unitário de execução - [(A)+(B)+( C)]÷(D)</v>
          </cell>
          <cell r="I1311">
            <v>26.27</v>
          </cell>
        </row>
        <row r="1313">
          <cell r="A1313" t="str">
            <v>Codigo</v>
          </cell>
          <cell r="B1313" t="str">
            <v>Materiais - ( F )</v>
          </cell>
          <cell r="C1313" t="str">
            <v>Unid</v>
          </cell>
          <cell r="D1313" t="str">
            <v>Consumo</v>
          </cell>
          <cell r="H1313" t="str">
            <v>Custo Unit</v>
          </cell>
          <cell r="I1313" t="str">
            <v>Custo Total</v>
          </cell>
        </row>
        <row r="1314">
          <cell r="B1314" t="str">
            <v/>
          </cell>
          <cell r="C1314" t="str">
            <v/>
          </cell>
          <cell r="H1314" t="str">
            <v/>
          </cell>
          <cell r="I1314" t="str">
            <v/>
          </cell>
        </row>
        <row r="1315">
          <cell r="B1315" t="str">
            <v/>
          </cell>
          <cell r="C1315" t="str">
            <v/>
          </cell>
          <cell r="H1315" t="str">
            <v/>
          </cell>
          <cell r="I1315" t="str">
            <v/>
          </cell>
        </row>
        <row r="1316">
          <cell r="H1316" t="str">
            <v>( F ) Total</v>
          </cell>
          <cell r="I1316">
            <v>0</v>
          </cell>
        </row>
        <row r="1318">
          <cell r="A1318" t="str">
            <v>Codigo</v>
          </cell>
          <cell r="B1318" t="str">
            <v>Serviços - ( G )</v>
          </cell>
          <cell r="C1318" t="str">
            <v>Unid</v>
          </cell>
          <cell r="D1318" t="str">
            <v>Consumo</v>
          </cell>
          <cell r="H1318" t="str">
            <v>Custo Unit</v>
          </cell>
          <cell r="I1318" t="str">
            <v>Custo Total</v>
          </cell>
        </row>
        <row r="1319">
          <cell r="B1319" t="str">
            <v/>
          </cell>
          <cell r="C1319" t="str">
            <v/>
          </cell>
          <cell r="H1319" t="str">
            <v/>
          </cell>
          <cell r="I1319" t="str">
            <v/>
          </cell>
        </row>
        <row r="1320">
          <cell r="B1320" t="str">
            <v/>
          </cell>
          <cell r="C1320" t="str">
            <v/>
          </cell>
          <cell r="H1320" t="str">
            <v/>
          </cell>
          <cell r="I1320" t="str">
            <v/>
          </cell>
        </row>
        <row r="1321">
          <cell r="H1321" t="str">
            <v>( G ) Total</v>
          </cell>
          <cell r="I1321">
            <v>0</v>
          </cell>
        </row>
        <row r="1323">
          <cell r="A1323" t="str">
            <v>Codigo</v>
          </cell>
          <cell r="B1323" t="str">
            <v>Itens de transporte - ( H )</v>
          </cell>
          <cell r="C1323" t="str">
            <v>Unid</v>
          </cell>
          <cell r="D1323" t="str">
            <v>Consumo</v>
          </cell>
          <cell r="H1323" t="str">
            <v>Custo Unit</v>
          </cell>
          <cell r="I1323" t="str">
            <v>Custo Total</v>
          </cell>
        </row>
        <row r="1324">
          <cell r="B1324" t="str">
            <v/>
          </cell>
          <cell r="C1324" t="str">
            <v/>
          </cell>
          <cell r="H1324" t="str">
            <v/>
          </cell>
          <cell r="I1324" t="str">
            <v/>
          </cell>
        </row>
        <row r="1325">
          <cell r="H1325" t="str">
            <v>( H ) Total</v>
          </cell>
          <cell r="I1325">
            <v>0</v>
          </cell>
        </row>
        <row r="1327">
          <cell r="B1327" t="str">
            <v>Custo unitário direto total - (E)+(F)+(G)+(H)</v>
          </cell>
          <cell r="I1327">
            <v>26.27</v>
          </cell>
        </row>
        <row r="1328">
          <cell r="B1328" t="str">
            <v>BDI %</v>
          </cell>
          <cell r="H1328">
            <v>0.25</v>
          </cell>
          <cell r="I1328">
            <v>6.56</v>
          </cell>
        </row>
        <row r="1329">
          <cell r="B1329" t="str">
            <v>PREÇO DE VENDA - COMPOSIÇÃO 47027</v>
          </cell>
          <cell r="I1329">
            <v>32.83</v>
          </cell>
        </row>
        <row r="1331">
          <cell r="A1331" t="str">
            <v>Código:</v>
          </cell>
          <cell r="B1331" t="str">
            <v>Serviço</v>
          </cell>
          <cell r="E1331" t="str">
            <v>Unidade</v>
          </cell>
          <cell r="G1331" t="str">
            <v>C. U. T</v>
          </cell>
          <cell r="H1331" t="str">
            <v>BDI</v>
          </cell>
          <cell r="I1331" t="str">
            <v>R$</v>
          </cell>
        </row>
        <row r="1332">
          <cell r="A1332">
            <v>40815</v>
          </cell>
          <cell r="B1332" t="str">
            <v>SINALIZAÇÃO HORIZONTAL COM RESINA ACRÍLICA</v>
          </cell>
          <cell r="E1332" t="str">
            <v>m2</v>
          </cell>
          <cell r="G1332">
            <v>9.080000000000002</v>
          </cell>
          <cell r="H1332">
            <v>2.27</v>
          </cell>
          <cell r="I1332">
            <v>11.35</v>
          </cell>
        </row>
        <row r="1334">
          <cell r="B1334" t="str">
            <v>Produção da Equipe:</v>
          </cell>
          <cell r="D1334">
            <v>300</v>
          </cell>
          <cell r="E1334" t="str">
            <v>m2</v>
          </cell>
        </row>
        <row r="1335">
          <cell r="A1335" t="str">
            <v>Codigo</v>
          </cell>
          <cell r="B1335" t="str">
            <v>Equipamentos - ( A )</v>
          </cell>
          <cell r="C1335" t="str">
            <v>Unid</v>
          </cell>
          <cell r="D1335" t="str">
            <v>Qtde</v>
          </cell>
          <cell r="E1335" t="str">
            <v>Utilização</v>
          </cell>
          <cell r="G1335" t="str">
            <v>Custo Operacional</v>
          </cell>
          <cell r="I1335" t="str">
            <v>Custo horario</v>
          </cell>
        </row>
        <row r="1336">
          <cell r="D1336" t="str">
            <v>Consumo</v>
          </cell>
          <cell r="E1336" t="str">
            <v>Operativa</v>
          </cell>
          <cell r="F1336" t="str">
            <v>Improdutiva</v>
          </cell>
          <cell r="G1336" t="str">
            <v>Operativo</v>
          </cell>
          <cell r="H1336" t="str">
            <v>Improdutivo</v>
          </cell>
        </row>
        <row r="1337">
          <cell r="A1337">
            <v>30035</v>
          </cell>
          <cell r="B1337" t="str">
            <v>CAMINHÃO CARROCERIA MADEIRA - 15 T</v>
          </cell>
          <cell r="C1337" t="str">
            <v>UN</v>
          </cell>
          <cell r="D1337">
            <v>1</v>
          </cell>
          <cell r="E1337">
            <v>1</v>
          </cell>
          <cell r="F1337">
            <v>0</v>
          </cell>
          <cell r="G1337">
            <v>126.77</v>
          </cell>
          <cell r="H1337">
            <v>40.5</v>
          </cell>
          <cell r="I1337">
            <v>126.77</v>
          </cell>
        </row>
        <row r="1338">
          <cell r="A1338">
            <v>30049</v>
          </cell>
          <cell r="B1338" t="str">
            <v>MÁQUINA PARA PINTURA : DEMARCAR FAIXAS AUTOPROP.</v>
          </cell>
          <cell r="C1338" t="str">
            <v>UN</v>
          </cell>
          <cell r="D1338">
            <v>1</v>
          </cell>
          <cell r="E1338">
            <v>1</v>
          </cell>
          <cell r="F1338">
            <v>0</v>
          </cell>
          <cell r="G1338">
            <v>83.04</v>
          </cell>
          <cell r="H1338">
            <v>42.58</v>
          </cell>
          <cell r="I1338">
            <v>83.04</v>
          </cell>
        </row>
        <row r="1339">
          <cell r="H1339" t="str">
            <v>( A ) Total</v>
          </cell>
          <cell r="I1339">
            <v>209.81</v>
          </cell>
        </row>
        <row r="1341">
          <cell r="A1341" t="str">
            <v>Codigo</v>
          </cell>
          <cell r="B1341" t="str">
            <v>Mão de obra - ( B )</v>
          </cell>
          <cell r="C1341" t="str">
            <v>Unid</v>
          </cell>
          <cell r="E1341" t="str">
            <v>Eq salarial</v>
          </cell>
          <cell r="F1341" t="str">
            <v>Sal/ hora</v>
          </cell>
          <cell r="G1341" t="str">
            <v>Encargos</v>
          </cell>
          <cell r="H1341" t="str">
            <v>Consumo</v>
          </cell>
          <cell r="I1341" t="str">
            <v>Custo Total</v>
          </cell>
        </row>
        <row r="1342">
          <cell r="A1342">
            <v>20002</v>
          </cell>
          <cell r="B1342" t="str">
            <v>ENCARREGADO DE SERVIÇO</v>
          </cell>
          <cell r="C1342" t="str">
            <v>H</v>
          </cell>
          <cell r="E1342">
            <v>3.3000000000000003</v>
          </cell>
          <cell r="F1342">
            <v>19.512162</v>
          </cell>
          <cell r="G1342">
            <v>0.9185999999999999</v>
          </cell>
          <cell r="H1342">
            <v>1</v>
          </cell>
          <cell r="I1342">
            <v>19.51</v>
          </cell>
        </row>
        <row r="1343">
          <cell r="A1343">
            <v>20003</v>
          </cell>
          <cell r="B1343" t="str">
            <v>AJUDANTE</v>
          </cell>
          <cell r="C1343" t="str">
            <v>H</v>
          </cell>
          <cell r="E1343">
            <v>1.1197935103244838</v>
          </cell>
          <cell r="F1343">
            <v>6.6210886</v>
          </cell>
          <cell r="G1343">
            <v>0.9185999999999999</v>
          </cell>
          <cell r="H1343">
            <v>10</v>
          </cell>
          <cell r="I1343">
            <v>66.19999999999999</v>
          </cell>
        </row>
        <row r="1344">
          <cell r="H1344" t="str">
            <v>( B ) Total</v>
          </cell>
          <cell r="I1344">
            <v>85.71</v>
          </cell>
        </row>
        <row r="1345">
          <cell r="E1345">
            <v>0.05</v>
          </cell>
          <cell r="I1345">
            <v>4.28</v>
          </cell>
        </row>
        <row r="1346">
          <cell r="E1346" t="str">
            <v>EPI</v>
          </cell>
          <cell r="H1346">
            <v>0.0112</v>
          </cell>
          <cell r="I1346">
            <v>0.95</v>
          </cell>
        </row>
        <row r="1347">
          <cell r="E1347" t="str">
            <v>ALIMENTAÇÃO</v>
          </cell>
          <cell r="H1347">
            <v>0.096</v>
          </cell>
          <cell r="I1347">
            <v>8.22</v>
          </cell>
        </row>
        <row r="1348">
          <cell r="E1348" t="str">
            <v>TRANSP. DE PESSOAL</v>
          </cell>
          <cell r="H1348">
            <v>0.0479</v>
          </cell>
          <cell r="I1348">
            <v>4.1000000000000005</v>
          </cell>
        </row>
        <row r="1349">
          <cell r="B1349" t="str">
            <v>Custo horário de execução - (A)+(B)+( C)</v>
          </cell>
          <cell r="I1349">
            <v>313.07</v>
          </cell>
        </row>
        <row r="1350">
          <cell r="B1350" t="str">
            <v>(D) Produção da Equipe</v>
          </cell>
          <cell r="I1350">
            <v>300</v>
          </cell>
        </row>
        <row r="1351">
          <cell r="B1351" t="str">
            <v>(E) Custo unitário de execução - [(A)+(B)+( C)]÷(D)</v>
          </cell>
          <cell r="I1351">
            <v>1.04</v>
          </cell>
        </row>
        <row r="1353">
          <cell r="A1353" t="str">
            <v>Codigo</v>
          </cell>
          <cell r="B1353" t="str">
            <v>Materiais - ( F )</v>
          </cell>
          <cell r="C1353" t="str">
            <v>Unid</v>
          </cell>
          <cell r="D1353" t="str">
            <v>Consumo</v>
          </cell>
          <cell r="H1353" t="str">
            <v>Custo Unit</v>
          </cell>
          <cell r="I1353" t="str">
            <v>Custo Total</v>
          </cell>
        </row>
        <row r="1354">
          <cell r="A1354">
            <v>10027</v>
          </cell>
          <cell r="B1354" t="str">
            <v> MICROESFERAS DROP-ON</v>
          </cell>
          <cell r="C1354" t="str">
            <v> Kg</v>
          </cell>
          <cell r="D1354">
            <v>0.4</v>
          </cell>
          <cell r="H1354">
            <v>4.45</v>
          </cell>
          <cell r="I1354">
            <v>1.78</v>
          </cell>
        </row>
        <row r="1355">
          <cell r="A1355">
            <v>10050</v>
          </cell>
          <cell r="B1355" t="str">
            <v>SOLVENTE</v>
          </cell>
          <cell r="C1355" t="str">
            <v> l </v>
          </cell>
          <cell r="D1355">
            <v>0.13</v>
          </cell>
          <cell r="H1355">
            <v>6.43</v>
          </cell>
          <cell r="I1355">
            <v>0.83</v>
          </cell>
        </row>
        <row r="1356">
          <cell r="A1356">
            <v>10059</v>
          </cell>
          <cell r="B1356" t="str">
            <v> TINTA PARA PRE-MARCAÇÃO</v>
          </cell>
          <cell r="C1356" t="str">
            <v> l </v>
          </cell>
          <cell r="D1356">
            <v>0.03</v>
          </cell>
          <cell r="H1356">
            <v>6.98</v>
          </cell>
          <cell r="I1356">
            <v>0.19999999999999998</v>
          </cell>
        </row>
        <row r="1357">
          <cell r="A1357">
            <v>10061</v>
          </cell>
          <cell r="B1357" t="str">
            <v> TINTA PARA SINALIZAÇÃO 2 ANOS</v>
          </cell>
          <cell r="C1357" t="str">
            <v> l </v>
          </cell>
          <cell r="D1357">
            <v>0.6</v>
          </cell>
          <cell r="H1357">
            <v>8.72</v>
          </cell>
          <cell r="I1357">
            <v>5.23</v>
          </cell>
        </row>
        <row r="1358">
          <cell r="H1358" t="str">
            <v>( F ) Total</v>
          </cell>
          <cell r="I1358">
            <v>8.040000000000001</v>
          </cell>
        </row>
        <row r="1360">
          <cell r="A1360" t="str">
            <v>Codigo</v>
          </cell>
          <cell r="B1360" t="str">
            <v>Serviços - ( G )</v>
          </cell>
          <cell r="C1360" t="str">
            <v>Unid</v>
          </cell>
          <cell r="D1360" t="str">
            <v>Consumo</v>
          </cell>
          <cell r="H1360" t="str">
            <v>Custo Unit</v>
          </cell>
          <cell r="I1360" t="str">
            <v>Custo Total</v>
          </cell>
        </row>
        <row r="1361">
          <cell r="B1361" t="str">
            <v/>
          </cell>
          <cell r="C1361" t="str">
            <v/>
          </cell>
          <cell r="H1361" t="str">
            <v/>
          </cell>
          <cell r="I1361" t="str">
            <v/>
          </cell>
        </row>
        <row r="1362">
          <cell r="B1362" t="str">
            <v/>
          </cell>
          <cell r="C1362" t="str">
            <v/>
          </cell>
          <cell r="H1362" t="str">
            <v/>
          </cell>
          <cell r="I1362" t="str">
            <v/>
          </cell>
        </row>
        <row r="1363">
          <cell r="H1363" t="str">
            <v>( G ) Total</v>
          </cell>
          <cell r="I1363">
            <v>0</v>
          </cell>
        </row>
        <row r="1365">
          <cell r="A1365" t="str">
            <v>Codigo</v>
          </cell>
          <cell r="B1365" t="str">
            <v>Itens de transporte - ( H )</v>
          </cell>
          <cell r="C1365" t="str">
            <v>Unid</v>
          </cell>
          <cell r="D1365" t="str">
            <v>Consumo</v>
          </cell>
          <cell r="H1365" t="str">
            <v>Custo Unit</v>
          </cell>
          <cell r="I1365" t="str">
            <v>Custo Total</v>
          </cell>
        </row>
        <row r="1366">
          <cell r="B1366" t="str">
            <v/>
          </cell>
          <cell r="C1366" t="str">
            <v/>
          </cell>
          <cell r="H1366" t="str">
            <v/>
          </cell>
          <cell r="I1366" t="str">
            <v/>
          </cell>
        </row>
        <row r="1367">
          <cell r="B1367" t="str">
            <v/>
          </cell>
          <cell r="C1367" t="str">
            <v/>
          </cell>
          <cell r="H1367" t="str">
            <v/>
          </cell>
          <cell r="I1367" t="str">
            <v/>
          </cell>
        </row>
        <row r="1368">
          <cell r="H1368" t="str">
            <v>( H ) Total</v>
          </cell>
          <cell r="I1368">
            <v>0</v>
          </cell>
        </row>
        <row r="1370">
          <cell r="B1370" t="str">
            <v>Custo unitário direto total - (E)+(F)+(G)+(H)</v>
          </cell>
          <cell r="I1370">
            <v>9.080000000000002</v>
          </cell>
        </row>
        <row r="1371">
          <cell r="B1371" t="str">
            <v>BDI %</v>
          </cell>
          <cell r="H1371">
            <v>0.25</v>
          </cell>
          <cell r="I1371">
            <v>2.27</v>
          </cell>
        </row>
        <row r="1372">
          <cell r="B1372" t="str">
            <v>PREÇO DE VENDA - COMPOSIÇÃO 40815</v>
          </cell>
          <cell r="I1372">
            <v>11.35</v>
          </cell>
        </row>
        <row r="1374">
          <cell r="A1374" t="str">
            <v>Código:</v>
          </cell>
          <cell r="B1374" t="str">
            <v>Serviço</v>
          </cell>
          <cell r="E1374" t="str">
            <v>Unidade</v>
          </cell>
          <cell r="G1374" t="str">
            <v>C. U. T</v>
          </cell>
          <cell r="H1374" t="str">
            <v>BDI</v>
          </cell>
          <cell r="I1374" t="str">
            <v>R$</v>
          </cell>
        </row>
        <row r="1375">
          <cell r="A1375">
            <v>40850</v>
          </cell>
          <cell r="B1375" t="str">
            <v>SINALIZAÇÃO VERTICAL C/PINTURA ELETROSTÁTICA SEMI-REFLETIVA</v>
          </cell>
          <cell r="E1375" t="str">
            <v>m2</v>
          </cell>
          <cell r="G1375">
            <v>287.94000000000005</v>
          </cell>
          <cell r="H1375">
            <v>71.98</v>
          </cell>
          <cell r="I1375">
            <v>359.92</v>
          </cell>
        </row>
        <row r="1377">
          <cell r="B1377" t="str">
            <v>Produção da Equipe:</v>
          </cell>
          <cell r="D1377">
            <v>4</v>
          </cell>
          <cell r="E1377" t="str">
            <v>m2</v>
          </cell>
        </row>
        <row r="1378">
          <cell r="A1378" t="str">
            <v>Codigo</v>
          </cell>
          <cell r="B1378" t="str">
            <v>Equipamentos - ( A )</v>
          </cell>
          <cell r="C1378" t="str">
            <v>Unid</v>
          </cell>
          <cell r="D1378" t="str">
            <v>Qtde</v>
          </cell>
          <cell r="E1378" t="str">
            <v>Utilização</v>
          </cell>
          <cell r="G1378" t="str">
            <v>Custo Operacional</v>
          </cell>
          <cell r="I1378" t="str">
            <v>Custo horario</v>
          </cell>
        </row>
        <row r="1379">
          <cell r="D1379" t="str">
            <v>Consumo</v>
          </cell>
          <cell r="E1379" t="str">
            <v>Operativa</v>
          </cell>
          <cell r="F1379" t="str">
            <v>Improdutiva</v>
          </cell>
          <cell r="G1379" t="str">
            <v>Operativo</v>
          </cell>
          <cell r="H1379" t="str">
            <v>Improdutivo</v>
          </cell>
        </row>
        <row r="1380">
          <cell r="A1380">
            <v>30035</v>
          </cell>
          <cell r="B1380" t="str">
            <v>CAMINHÃO CARROCERIA MADEIRA - 15 T</v>
          </cell>
          <cell r="C1380" t="str">
            <v>UN</v>
          </cell>
          <cell r="D1380">
            <v>1</v>
          </cell>
          <cell r="E1380">
            <v>0.5</v>
          </cell>
          <cell r="F1380">
            <v>0.5</v>
          </cell>
          <cell r="G1380">
            <v>126.77</v>
          </cell>
          <cell r="H1380">
            <v>40.5</v>
          </cell>
          <cell r="I1380">
            <v>83.62499999999999</v>
          </cell>
        </row>
        <row r="1381">
          <cell r="B1381" t="str">
            <v/>
          </cell>
          <cell r="C1381" t="str">
            <v/>
          </cell>
          <cell r="G1381" t="str">
            <v/>
          </cell>
          <cell r="H1381" t="str">
            <v/>
          </cell>
          <cell r="I1381">
            <v>0</v>
          </cell>
        </row>
        <row r="1382">
          <cell r="H1382" t="str">
            <v>( A ) Total</v>
          </cell>
          <cell r="I1382">
            <v>83.62499999999999</v>
          </cell>
        </row>
        <row r="1384">
          <cell r="A1384" t="str">
            <v>Codigo</v>
          </cell>
          <cell r="B1384" t="str">
            <v>Mão de obra - ( B )</v>
          </cell>
          <cell r="C1384" t="str">
            <v>Unid</v>
          </cell>
          <cell r="E1384" t="str">
            <v>Eq salarial</v>
          </cell>
          <cell r="F1384" t="str">
            <v>Sal/ hora</v>
          </cell>
          <cell r="G1384" t="str">
            <v>Encargos</v>
          </cell>
          <cell r="H1384" t="str">
            <v>Consumo</v>
          </cell>
          <cell r="I1384" t="str">
            <v>Custo Total</v>
          </cell>
        </row>
        <row r="1385">
          <cell r="A1385">
            <v>20002</v>
          </cell>
          <cell r="B1385" t="str">
            <v>ENCARREGADO DE SERVIÇO</v>
          </cell>
          <cell r="C1385" t="str">
            <v>H</v>
          </cell>
          <cell r="E1385">
            <v>3.3000000000000003</v>
          </cell>
          <cell r="F1385">
            <v>19.512162</v>
          </cell>
          <cell r="G1385">
            <v>0.9185999999999999</v>
          </cell>
          <cell r="H1385">
            <v>0.3</v>
          </cell>
          <cell r="I1385">
            <v>5.85</v>
          </cell>
        </row>
        <row r="1386">
          <cell r="A1386">
            <v>20003</v>
          </cell>
          <cell r="B1386" t="str">
            <v>AJUDANTE</v>
          </cell>
          <cell r="C1386" t="str">
            <v>H</v>
          </cell>
          <cell r="E1386">
            <v>1.1197935103244838</v>
          </cell>
          <cell r="F1386">
            <v>6.6210886</v>
          </cell>
          <cell r="G1386">
            <v>0.9185999999999999</v>
          </cell>
          <cell r="H1386">
            <v>1</v>
          </cell>
          <cell r="I1386">
            <v>6.62</v>
          </cell>
        </row>
        <row r="1387">
          <cell r="A1387">
            <v>20016</v>
          </cell>
          <cell r="B1387" t="str">
            <v>CARPINTEIRO</v>
          </cell>
          <cell r="C1387" t="str">
            <v>H</v>
          </cell>
          <cell r="E1387">
            <v>1.6392920353982299</v>
          </cell>
          <cell r="F1387">
            <v>9.692767199999999</v>
          </cell>
          <cell r="G1387">
            <v>0.9185999999999999</v>
          </cell>
          <cell r="H1387">
            <v>0.9</v>
          </cell>
          <cell r="I1387">
            <v>8.72</v>
          </cell>
        </row>
        <row r="1388">
          <cell r="H1388" t="str">
            <v>( B ) Total</v>
          </cell>
          <cell r="I1388">
            <v>21.189999999999998</v>
          </cell>
        </row>
        <row r="1389">
          <cell r="E1389">
            <v>0.05</v>
          </cell>
          <cell r="I1389">
            <v>1.05</v>
          </cell>
        </row>
        <row r="1390">
          <cell r="E1390" t="str">
            <v>EPI</v>
          </cell>
          <cell r="H1390">
            <v>0.0112</v>
          </cell>
          <cell r="I1390">
            <v>0.22999999999999998</v>
          </cell>
        </row>
        <row r="1391">
          <cell r="E1391" t="str">
            <v>ALIMENTAÇÃO</v>
          </cell>
          <cell r="H1391">
            <v>0.096</v>
          </cell>
          <cell r="I1391">
            <v>2.03</v>
          </cell>
        </row>
        <row r="1392">
          <cell r="E1392" t="str">
            <v>TRANSP. DE PESSOAL</v>
          </cell>
          <cell r="H1392">
            <v>0.0479</v>
          </cell>
          <cell r="I1392">
            <v>1.01</v>
          </cell>
        </row>
        <row r="1393">
          <cell r="B1393" t="str">
            <v>Custo horário de execução - (A)+(B)+( C)</v>
          </cell>
          <cell r="I1393">
            <v>109.13499999999999</v>
          </cell>
        </row>
        <row r="1394">
          <cell r="B1394" t="str">
            <v>(D) Produção da Equipe</v>
          </cell>
          <cell r="I1394">
            <v>4</v>
          </cell>
        </row>
        <row r="1395">
          <cell r="B1395" t="str">
            <v>(E) Custo unitário de execução - [(A)+(B)+( C)]÷(D)</v>
          </cell>
          <cell r="I1395">
            <v>27.28</v>
          </cell>
        </row>
        <row r="1397">
          <cell r="A1397" t="str">
            <v>Codigo</v>
          </cell>
          <cell r="B1397" t="str">
            <v>Materiais - ( F )</v>
          </cell>
          <cell r="C1397" t="str">
            <v>Unid</v>
          </cell>
          <cell r="D1397" t="str">
            <v>Consumo</v>
          </cell>
          <cell r="H1397" t="str">
            <v>Custo Unit</v>
          </cell>
          <cell r="I1397" t="str">
            <v>Custo Total</v>
          </cell>
        </row>
        <row r="1398">
          <cell r="A1398">
            <v>10036</v>
          </cell>
          <cell r="B1398" t="str">
            <v> PELICULA REFLETIVA GT 7ANOS</v>
          </cell>
          <cell r="C1398" t="str">
            <v> m2</v>
          </cell>
          <cell r="D1398">
            <v>0.37</v>
          </cell>
          <cell r="H1398">
            <v>119.07</v>
          </cell>
          <cell r="I1398">
            <v>44.050000000000004</v>
          </cell>
        </row>
        <row r="1399">
          <cell r="A1399">
            <v>10040</v>
          </cell>
          <cell r="B1399" t="str">
            <v> PLACA SINAL.(CHAPA Nº16)SEMI-ACABADA</v>
          </cell>
          <cell r="C1399" t="str">
            <v> m2</v>
          </cell>
          <cell r="D1399">
            <v>1</v>
          </cell>
          <cell r="H1399">
            <v>160.93</v>
          </cell>
          <cell r="I1399">
            <v>160.93</v>
          </cell>
        </row>
        <row r="1400">
          <cell r="A1400">
            <v>10042</v>
          </cell>
          <cell r="B1400" t="str">
            <v> PONTALETE EM MAD. LEI (8,0X8,0CM)TRATADO </v>
          </cell>
          <cell r="C1400" t="str">
            <v>m </v>
          </cell>
          <cell r="D1400">
            <v>3</v>
          </cell>
          <cell r="H1400">
            <v>18.56</v>
          </cell>
          <cell r="I1400">
            <v>55.68</v>
          </cell>
        </row>
        <row r="1401">
          <cell r="H1401" t="str">
            <v>( F ) Total</v>
          </cell>
          <cell r="I1401">
            <v>260.66</v>
          </cell>
        </row>
        <row r="1403">
          <cell r="A1403" t="str">
            <v>Codigo</v>
          </cell>
          <cell r="B1403" t="str">
            <v>Serviços - ( G )</v>
          </cell>
          <cell r="C1403" t="str">
            <v>Unid</v>
          </cell>
          <cell r="D1403" t="str">
            <v>Consumo</v>
          </cell>
          <cell r="H1403" t="str">
            <v>Custo Unit</v>
          </cell>
          <cell r="I1403" t="str">
            <v>Custo Total</v>
          </cell>
        </row>
        <row r="1404">
          <cell r="B1404" t="str">
            <v/>
          </cell>
          <cell r="C1404" t="str">
            <v/>
          </cell>
          <cell r="H1404" t="str">
            <v/>
          </cell>
          <cell r="I1404" t="str">
            <v/>
          </cell>
        </row>
        <row r="1405">
          <cell r="B1405" t="str">
            <v/>
          </cell>
          <cell r="C1405" t="str">
            <v/>
          </cell>
          <cell r="H1405" t="str">
            <v/>
          </cell>
          <cell r="I1405" t="str">
            <v/>
          </cell>
        </row>
        <row r="1406">
          <cell r="H1406" t="str">
            <v>( G ) Total</v>
          </cell>
          <cell r="I1406">
            <v>0</v>
          </cell>
        </row>
        <row r="1408">
          <cell r="A1408" t="str">
            <v>Codigo</v>
          </cell>
          <cell r="B1408" t="str">
            <v>Itens de transporte - ( H )</v>
          </cell>
          <cell r="C1408" t="str">
            <v>Unid</v>
          </cell>
          <cell r="D1408" t="str">
            <v>Consumo</v>
          </cell>
          <cell r="H1408" t="str">
            <v>Custo Unit</v>
          </cell>
          <cell r="I1408" t="str">
            <v>Custo Total</v>
          </cell>
        </row>
        <row r="1409">
          <cell r="B1409" t="str">
            <v/>
          </cell>
          <cell r="C1409" t="str">
            <v/>
          </cell>
          <cell r="H1409" t="str">
            <v/>
          </cell>
          <cell r="I1409" t="str">
            <v/>
          </cell>
        </row>
        <row r="1410">
          <cell r="B1410" t="str">
            <v/>
          </cell>
          <cell r="C1410" t="str">
            <v/>
          </cell>
          <cell r="H1410" t="str">
            <v/>
          </cell>
          <cell r="I1410" t="str">
            <v/>
          </cell>
        </row>
        <row r="1411">
          <cell r="H1411" t="str">
            <v>( H ) Total</v>
          </cell>
          <cell r="I1411">
            <v>0</v>
          </cell>
        </row>
        <row r="1413">
          <cell r="B1413" t="str">
            <v>Custo unitário direto total - (E)+(F)+(G)+(H)</v>
          </cell>
          <cell r="I1413">
            <v>287.94000000000005</v>
          </cell>
        </row>
        <row r="1414">
          <cell r="B1414" t="str">
            <v>BDI %</v>
          </cell>
          <cell r="H1414">
            <v>0.25</v>
          </cell>
          <cell r="I1414">
            <v>71.98</v>
          </cell>
        </row>
        <row r="1415">
          <cell r="B1415" t="str">
            <v>PREÇO DE VENDA - COMPOSIÇÃO 40850</v>
          </cell>
          <cell r="I1415">
            <v>359.92</v>
          </cell>
        </row>
        <row r="1417">
          <cell r="A1417" t="str">
            <v>Código:</v>
          </cell>
          <cell r="B1417" t="str">
            <v>Serviço</v>
          </cell>
          <cell r="E1417" t="str">
            <v>Unidade</v>
          </cell>
          <cell r="G1417" t="str">
            <v>C. U. T</v>
          </cell>
          <cell r="H1417" t="str">
            <v>BDI</v>
          </cell>
          <cell r="I1417" t="str">
            <v>R$</v>
          </cell>
        </row>
        <row r="1418">
          <cell r="A1418">
            <v>40870</v>
          </cell>
          <cell r="B1418" t="str">
            <v>REVESTIMENTO VEGETAL EM MUDAS</v>
          </cell>
          <cell r="E1418" t="str">
            <v>m2</v>
          </cell>
          <cell r="G1418">
            <v>3.23</v>
          </cell>
          <cell r="H1418">
            <v>0.8</v>
          </cell>
          <cell r="I1418">
            <v>4.03</v>
          </cell>
        </row>
        <row r="1420">
          <cell r="B1420" t="str">
            <v>Produção da Equipe:</v>
          </cell>
          <cell r="D1420">
            <v>50</v>
          </cell>
          <cell r="E1420" t="str">
            <v>m2</v>
          </cell>
        </row>
        <row r="1421">
          <cell r="A1421" t="str">
            <v>Codigo</v>
          </cell>
          <cell r="B1421" t="str">
            <v>Equipamentos - ( A )</v>
          </cell>
          <cell r="C1421" t="str">
            <v>Unid</v>
          </cell>
          <cell r="D1421" t="str">
            <v>Qtde</v>
          </cell>
          <cell r="E1421" t="str">
            <v>Utilização</v>
          </cell>
          <cell r="G1421" t="str">
            <v>Custo Operacional</v>
          </cell>
          <cell r="I1421" t="str">
            <v>Custo horario</v>
          </cell>
        </row>
        <row r="1422">
          <cell r="D1422" t="str">
            <v>Consumo</v>
          </cell>
          <cell r="E1422" t="str">
            <v>Operativa</v>
          </cell>
          <cell r="F1422" t="str">
            <v>Improdutiva</v>
          </cell>
          <cell r="G1422" t="str">
            <v>Operativo</v>
          </cell>
          <cell r="H1422" t="str">
            <v>Improdutivo</v>
          </cell>
        </row>
        <row r="1423">
          <cell r="A1423">
            <v>30040</v>
          </cell>
          <cell r="B1423" t="str">
            <v>CAMINHÃO TANQUE 10.000L</v>
          </cell>
          <cell r="C1423" t="str">
            <v>UN</v>
          </cell>
          <cell r="D1423">
            <v>1</v>
          </cell>
          <cell r="E1423">
            <v>0.01</v>
          </cell>
          <cell r="F1423">
            <v>0</v>
          </cell>
          <cell r="G1423">
            <v>129.45</v>
          </cell>
          <cell r="H1423">
            <v>41.76</v>
          </cell>
          <cell r="I1423">
            <v>1.2945</v>
          </cell>
        </row>
        <row r="1424">
          <cell r="B1424" t="str">
            <v/>
          </cell>
          <cell r="C1424" t="str">
            <v/>
          </cell>
          <cell r="G1424" t="str">
            <v/>
          </cell>
          <cell r="H1424" t="str">
            <v/>
          </cell>
          <cell r="I1424">
            <v>0</v>
          </cell>
        </row>
        <row r="1425">
          <cell r="H1425" t="str">
            <v>( A ) Total</v>
          </cell>
          <cell r="I1425">
            <v>1.2945</v>
          </cell>
        </row>
        <row r="1427">
          <cell r="A1427" t="str">
            <v>Codigo</v>
          </cell>
          <cell r="B1427" t="str">
            <v>Mão de obra - ( B )</v>
          </cell>
          <cell r="C1427" t="str">
            <v>Unid</v>
          </cell>
          <cell r="E1427" t="str">
            <v>Eq salarial</v>
          </cell>
          <cell r="F1427" t="str">
            <v>Sal/ hora</v>
          </cell>
          <cell r="G1427" t="str">
            <v>Encargos</v>
          </cell>
          <cell r="H1427" t="str">
            <v>Consumo</v>
          </cell>
          <cell r="I1427" t="str">
            <v>Custo Total</v>
          </cell>
        </row>
        <row r="1428">
          <cell r="A1428">
            <v>20002</v>
          </cell>
          <cell r="B1428" t="str">
            <v>ENCARREGADO DE SERVIÇO</v>
          </cell>
          <cell r="C1428" t="str">
            <v>H</v>
          </cell>
          <cell r="E1428">
            <v>3.3000000000000003</v>
          </cell>
          <cell r="F1428">
            <v>19.512162</v>
          </cell>
          <cell r="G1428">
            <v>0.9185999999999999</v>
          </cell>
          <cell r="H1428">
            <v>0.25</v>
          </cell>
          <cell r="I1428">
            <v>4.87</v>
          </cell>
        </row>
        <row r="1429">
          <cell r="A1429">
            <v>20003</v>
          </cell>
          <cell r="B1429" t="str">
            <v>AJUDANTE</v>
          </cell>
          <cell r="C1429" t="str">
            <v>H</v>
          </cell>
          <cell r="E1429">
            <v>1.1197935103244838</v>
          </cell>
          <cell r="F1429">
            <v>6.6210886</v>
          </cell>
          <cell r="G1429">
            <v>0.9185999999999999</v>
          </cell>
          <cell r="H1429">
            <v>10</v>
          </cell>
          <cell r="I1429">
            <v>66.21</v>
          </cell>
        </row>
        <row r="1430">
          <cell r="H1430" t="str">
            <v>( B ) Total</v>
          </cell>
          <cell r="I1430">
            <v>71.07</v>
          </cell>
        </row>
        <row r="1431">
          <cell r="E1431">
            <v>0.05</v>
          </cell>
          <cell r="I1431">
            <v>3.55</v>
          </cell>
        </row>
        <row r="1432">
          <cell r="E1432" t="str">
            <v>EPI</v>
          </cell>
          <cell r="H1432">
            <v>0.0112</v>
          </cell>
          <cell r="I1432">
            <v>0.79</v>
          </cell>
        </row>
        <row r="1433">
          <cell r="E1433" t="str">
            <v>ALIMENTAÇÃO</v>
          </cell>
          <cell r="H1433">
            <v>0.096</v>
          </cell>
          <cell r="I1433">
            <v>6.82</v>
          </cell>
        </row>
        <row r="1434">
          <cell r="E1434" t="str">
            <v>TRANSP. DE PESSOAL</v>
          </cell>
          <cell r="H1434">
            <v>0.0479</v>
          </cell>
          <cell r="I1434">
            <v>3.4</v>
          </cell>
        </row>
        <row r="1435">
          <cell r="B1435" t="str">
            <v>Custo horário de execução - (A)+(B)+( C)</v>
          </cell>
          <cell r="I1435">
            <v>86.9245</v>
          </cell>
        </row>
        <row r="1436">
          <cell r="B1436" t="str">
            <v>(D) Produção da Equipe</v>
          </cell>
          <cell r="I1436">
            <v>50</v>
          </cell>
        </row>
        <row r="1437">
          <cell r="B1437" t="str">
            <v>(E) Custo unitário de execução - [(A)+(B)+( C)]÷(D)</v>
          </cell>
          <cell r="I1437">
            <v>1.73</v>
          </cell>
        </row>
        <row r="1439">
          <cell r="A1439" t="str">
            <v>Codigo</v>
          </cell>
          <cell r="B1439" t="str">
            <v>Materiais - ( F )</v>
          </cell>
          <cell r="C1439" t="str">
            <v>Unid</v>
          </cell>
          <cell r="D1439" t="str">
            <v>Consumo</v>
          </cell>
          <cell r="H1439" t="str">
            <v>Custo Unit</v>
          </cell>
          <cell r="I1439" t="str">
            <v>Custo Total</v>
          </cell>
        </row>
        <row r="1440">
          <cell r="A1440">
            <v>10024</v>
          </cell>
          <cell r="B1440" t="str">
            <v> GRAMA EM PLACAS</v>
          </cell>
          <cell r="C1440" t="str">
            <v> m2 </v>
          </cell>
          <cell r="D1440">
            <v>0.33</v>
          </cell>
          <cell r="H1440">
            <v>2.93</v>
          </cell>
          <cell r="I1440">
            <v>0.96</v>
          </cell>
        </row>
        <row r="1441">
          <cell r="H1441" t="str">
            <v>( F ) Total</v>
          </cell>
          <cell r="I1441">
            <v>0.96</v>
          </cell>
        </row>
        <row r="1443">
          <cell r="A1443" t="str">
            <v>Codigo</v>
          </cell>
          <cell r="B1443" t="str">
            <v>Serviços - ( G )</v>
          </cell>
          <cell r="C1443" t="str">
            <v>Unid</v>
          </cell>
          <cell r="D1443" t="str">
            <v>Consumo</v>
          </cell>
          <cell r="H1443" t="str">
            <v>Custo Unit</v>
          </cell>
          <cell r="I1443" t="str">
            <v>Custo Total</v>
          </cell>
        </row>
        <row r="1444">
          <cell r="B1444" t="str">
            <v/>
          </cell>
          <cell r="C1444" t="str">
            <v/>
          </cell>
          <cell r="H1444" t="str">
            <v/>
          </cell>
          <cell r="I1444" t="str">
            <v/>
          </cell>
        </row>
        <row r="1445">
          <cell r="B1445" t="str">
            <v/>
          </cell>
          <cell r="C1445" t="str">
            <v/>
          </cell>
          <cell r="H1445" t="str">
            <v/>
          </cell>
          <cell r="I1445" t="str">
            <v/>
          </cell>
        </row>
        <row r="1446">
          <cell r="H1446" t="str">
            <v>( G ) Total</v>
          </cell>
          <cell r="I1446">
            <v>0</v>
          </cell>
        </row>
        <row r="1448">
          <cell r="A1448" t="str">
            <v>Codigo</v>
          </cell>
          <cell r="B1448" t="str">
            <v>Itens de transporte - ( H )</v>
          </cell>
          <cell r="C1448" t="str">
            <v>Unid</v>
          </cell>
          <cell r="D1448" t="str">
            <v>Consumo</v>
          </cell>
          <cell r="H1448" t="str">
            <v>Custo Unit</v>
          </cell>
          <cell r="I1448" t="str">
            <v>Custo Total</v>
          </cell>
        </row>
        <row r="1449">
          <cell r="A1449">
            <v>1017</v>
          </cell>
          <cell r="B1449" t="str">
            <v>TRANSPORTE COMERCIAL DE GRAMA</v>
          </cell>
          <cell r="C1449" t="str">
            <v>T*km</v>
          </cell>
          <cell r="D1449">
            <v>0.016</v>
          </cell>
          <cell r="H1449">
            <v>34</v>
          </cell>
          <cell r="I1449">
            <v>0.54</v>
          </cell>
        </row>
        <row r="1450">
          <cell r="B1450" t="str">
            <v/>
          </cell>
          <cell r="C1450" t="str">
            <v/>
          </cell>
          <cell r="H1450" t="str">
            <v/>
          </cell>
          <cell r="I1450" t="str">
            <v/>
          </cell>
        </row>
        <row r="1451">
          <cell r="H1451" t="str">
            <v>( H ) Total</v>
          </cell>
          <cell r="I1451">
            <v>0.54</v>
          </cell>
        </row>
        <row r="1453">
          <cell r="B1453" t="str">
            <v>Custo unitário direto total - (E)+(F)+(G)+(H)</v>
          </cell>
          <cell r="I1453">
            <v>3.23</v>
          </cell>
        </row>
        <row r="1454">
          <cell r="B1454" t="str">
            <v>BDI %</v>
          </cell>
          <cell r="H1454">
            <v>0.25</v>
          </cell>
          <cell r="I1454">
            <v>0.8</v>
          </cell>
        </row>
        <row r="1455">
          <cell r="B1455" t="str">
            <v>PREÇO DE VENDA - COMPOSIÇÃO 40870</v>
          </cell>
          <cell r="I1455">
            <v>4.03</v>
          </cell>
        </row>
        <row r="1457">
          <cell r="A1457" t="str">
            <v>Código:</v>
          </cell>
          <cell r="B1457" t="str">
            <v>Serviço</v>
          </cell>
          <cell r="E1457" t="str">
            <v>Unidade</v>
          </cell>
          <cell r="G1457" t="str">
            <v>C. U. T</v>
          </cell>
          <cell r="H1457" t="str">
            <v>BDI</v>
          </cell>
          <cell r="I1457" t="str">
            <v>R$</v>
          </cell>
        </row>
        <row r="1458">
          <cell r="A1458">
            <v>42002</v>
          </cell>
          <cell r="B1458" t="str">
            <v>INSTALAÇÃO DO CANTEIRO DE OBRAS (TERRAP./PAVIMENT.)-1%</v>
          </cell>
          <cell r="E1458" t="str">
            <v>R$</v>
          </cell>
          <cell r="G1458">
            <v>0</v>
          </cell>
          <cell r="H1458">
            <v>0</v>
          </cell>
          <cell r="I1458">
            <v>0</v>
          </cell>
        </row>
        <row r="1460">
          <cell r="B1460" t="str">
            <v>Produção da Equipe:</v>
          </cell>
          <cell r="D1460">
            <v>1</v>
          </cell>
          <cell r="E1460" t="str">
            <v>R$</v>
          </cell>
        </row>
        <row r="1461">
          <cell r="A1461" t="str">
            <v>Codigo</v>
          </cell>
          <cell r="B1461" t="str">
            <v>Equipamentos - ( A )</v>
          </cell>
          <cell r="C1461" t="str">
            <v>Unid</v>
          </cell>
          <cell r="D1461" t="str">
            <v>Qtde</v>
          </cell>
          <cell r="E1461" t="str">
            <v>Utilização</v>
          </cell>
          <cell r="G1461" t="str">
            <v>Custo Operacional</v>
          </cell>
          <cell r="I1461" t="str">
            <v>Custo horario</v>
          </cell>
        </row>
        <row r="1462">
          <cell r="D1462" t="str">
            <v>Consumo</v>
          </cell>
          <cell r="E1462" t="str">
            <v>Operativa</v>
          </cell>
          <cell r="F1462" t="str">
            <v>Improdutiva</v>
          </cell>
          <cell r="G1462" t="str">
            <v>Operativo</v>
          </cell>
          <cell r="H1462" t="str">
            <v>Improdutivo</v>
          </cell>
        </row>
        <row r="1463">
          <cell r="B1463" t="str">
            <v/>
          </cell>
          <cell r="C1463" t="str">
            <v/>
          </cell>
          <cell r="G1463" t="str">
            <v/>
          </cell>
          <cell r="H1463" t="str">
            <v/>
          </cell>
          <cell r="I1463">
            <v>0</v>
          </cell>
        </row>
        <row r="1464">
          <cell r="B1464" t="str">
            <v/>
          </cell>
          <cell r="C1464" t="str">
            <v/>
          </cell>
          <cell r="G1464" t="str">
            <v/>
          </cell>
          <cell r="H1464" t="str">
            <v/>
          </cell>
          <cell r="I1464">
            <v>0</v>
          </cell>
        </row>
        <row r="1465">
          <cell r="H1465" t="str">
            <v>( A ) Total</v>
          </cell>
          <cell r="I1465">
            <v>0</v>
          </cell>
        </row>
        <row r="1467">
          <cell r="A1467" t="str">
            <v>Codigo</v>
          </cell>
          <cell r="B1467" t="str">
            <v>Mão de obra - ( B )</v>
          </cell>
          <cell r="C1467" t="str">
            <v>Unid</v>
          </cell>
          <cell r="E1467" t="str">
            <v>Eq salarial</v>
          </cell>
          <cell r="F1467" t="str">
            <v>Sal/ hora</v>
          </cell>
          <cell r="G1467" t="str">
            <v>Encargos</v>
          </cell>
          <cell r="H1467" t="str">
            <v>Consumo</v>
          </cell>
          <cell r="I1467" t="str">
            <v>Custo Total</v>
          </cell>
        </row>
        <row r="1468">
          <cell r="B1468" t="str">
            <v/>
          </cell>
          <cell r="C1468" t="str">
            <v/>
          </cell>
          <cell r="E1468" t="str">
            <v/>
          </cell>
          <cell r="F1468" t="str">
            <v/>
          </cell>
          <cell r="G1468" t="str">
            <v/>
          </cell>
          <cell r="I1468">
            <v>0</v>
          </cell>
        </row>
        <row r="1469">
          <cell r="B1469" t="str">
            <v/>
          </cell>
          <cell r="C1469" t="str">
            <v/>
          </cell>
          <cell r="E1469" t="str">
            <v/>
          </cell>
          <cell r="F1469" t="str">
            <v/>
          </cell>
          <cell r="G1469" t="str">
            <v/>
          </cell>
          <cell r="I1469">
            <v>0</v>
          </cell>
        </row>
        <row r="1470">
          <cell r="H1470" t="str">
            <v>( B ) Total</v>
          </cell>
          <cell r="I1470">
            <v>0</v>
          </cell>
        </row>
        <row r="1471">
          <cell r="E1471">
            <v>0</v>
          </cell>
          <cell r="I1471">
            <v>0</v>
          </cell>
        </row>
        <row r="1472">
          <cell r="E1472" t="str">
            <v>EPI</v>
          </cell>
          <cell r="H1472">
            <v>0.0112</v>
          </cell>
          <cell r="I1472">
            <v>0</v>
          </cell>
        </row>
        <row r="1473">
          <cell r="E1473" t="str">
            <v>ALIMENTAÇÃO</v>
          </cell>
          <cell r="H1473">
            <v>0.096</v>
          </cell>
          <cell r="I1473">
            <v>0</v>
          </cell>
        </row>
        <row r="1474">
          <cell r="E1474" t="str">
            <v>TRANSP. DE PESSOAL</v>
          </cell>
          <cell r="H1474">
            <v>0.0479</v>
          </cell>
          <cell r="I1474">
            <v>0</v>
          </cell>
        </row>
        <row r="1475">
          <cell r="B1475" t="str">
            <v>Custo horário de execução - (A)+(B)+( C)</v>
          </cell>
          <cell r="I1475">
            <v>0</v>
          </cell>
        </row>
        <row r="1476">
          <cell r="B1476" t="str">
            <v>(D) Produção da Equipe</v>
          </cell>
          <cell r="I1476">
            <v>1</v>
          </cell>
        </row>
        <row r="1477">
          <cell r="B1477" t="str">
            <v>(E) Custo unitário de execução - [(A)+(B)+( C)]÷(D)</v>
          </cell>
          <cell r="I1477">
            <v>0</v>
          </cell>
        </row>
        <row r="1479">
          <cell r="A1479" t="str">
            <v>Codigo</v>
          </cell>
          <cell r="B1479" t="str">
            <v>Materiais - ( F )</v>
          </cell>
          <cell r="C1479" t="str">
            <v>Unid</v>
          </cell>
          <cell r="D1479" t="str">
            <v>Consumo</v>
          </cell>
          <cell r="H1479" t="str">
            <v>Custo Unit</v>
          </cell>
          <cell r="I1479" t="str">
            <v>Custo Total</v>
          </cell>
        </row>
        <row r="1480">
          <cell r="C1480" t="str">
            <v/>
          </cell>
          <cell r="H1480" t="str">
            <v/>
          </cell>
          <cell r="I1480" t="str">
            <v/>
          </cell>
        </row>
        <row r="1481">
          <cell r="B1481" t="str">
            <v/>
          </cell>
          <cell r="C1481" t="str">
            <v/>
          </cell>
          <cell r="H1481" t="str">
            <v/>
          </cell>
          <cell r="I1481" t="str">
            <v/>
          </cell>
        </row>
        <row r="1482">
          <cell r="H1482" t="str">
            <v>( F ) Total</v>
          </cell>
          <cell r="I1482">
            <v>0</v>
          </cell>
        </row>
        <row r="1484">
          <cell r="A1484" t="str">
            <v>Codigo</v>
          </cell>
          <cell r="B1484" t="str">
            <v>Serviços - ( G )</v>
          </cell>
          <cell r="C1484" t="str">
            <v>Unid</v>
          </cell>
          <cell r="D1484" t="str">
            <v>Consumo</v>
          </cell>
          <cell r="H1484" t="str">
            <v>Custo Unit</v>
          </cell>
          <cell r="I1484" t="str">
            <v>Custo Total</v>
          </cell>
        </row>
        <row r="1485">
          <cell r="B1485" t="str">
            <v/>
          </cell>
          <cell r="C1485" t="str">
            <v/>
          </cell>
          <cell r="H1485" t="str">
            <v/>
          </cell>
          <cell r="I1485" t="str">
            <v/>
          </cell>
        </row>
        <row r="1486">
          <cell r="B1486" t="str">
            <v/>
          </cell>
          <cell r="C1486" t="str">
            <v/>
          </cell>
          <cell r="H1486" t="str">
            <v/>
          </cell>
          <cell r="I1486" t="str">
            <v/>
          </cell>
        </row>
        <row r="1487">
          <cell r="H1487" t="str">
            <v>( G ) Total</v>
          </cell>
          <cell r="I1487">
            <v>0</v>
          </cell>
        </row>
        <row r="1489">
          <cell r="A1489" t="str">
            <v>Codigo</v>
          </cell>
          <cell r="B1489" t="str">
            <v>Itens de transporte - ( H )</v>
          </cell>
          <cell r="C1489" t="str">
            <v>Unid</v>
          </cell>
          <cell r="D1489" t="str">
            <v>Consumo</v>
          </cell>
          <cell r="H1489" t="str">
            <v>Custo Unit</v>
          </cell>
          <cell r="I1489" t="str">
            <v>Custo Total</v>
          </cell>
        </row>
        <row r="1490">
          <cell r="B1490" t="str">
            <v/>
          </cell>
          <cell r="C1490" t="str">
            <v/>
          </cell>
          <cell r="H1490" t="str">
            <v/>
          </cell>
          <cell r="I1490" t="str">
            <v/>
          </cell>
        </row>
        <row r="1491">
          <cell r="B1491" t="str">
            <v/>
          </cell>
          <cell r="C1491" t="str">
            <v/>
          </cell>
          <cell r="H1491" t="str">
            <v/>
          </cell>
          <cell r="I1491" t="str">
            <v/>
          </cell>
        </row>
        <row r="1492">
          <cell r="H1492" t="str">
            <v>( H ) Total</v>
          </cell>
          <cell r="I1492">
            <v>0</v>
          </cell>
        </row>
        <row r="1494">
          <cell r="B1494" t="str">
            <v>Custo unitário direto total - (E)+(F)+(G)+(H)</v>
          </cell>
          <cell r="I1494">
            <v>0</v>
          </cell>
        </row>
        <row r="1495">
          <cell r="B1495" t="str">
            <v>BDI %</v>
          </cell>
          <cell r="H1495">
            <v>0.25</v>
          </cell>
          <cell r="I1495">
            <v>0</v>
          </cell>
        </row>
        <row r="1496">
          <cell r="B1496" t="str">
            <v>PREÇO DE VENDA - COMPOSIÇÃO 42002</v>
          </cell>
          <cell r="I1496">
            <v>0</v>
          </cell>
        </row>
        <row r="1499">
          <cell r="A1499" t="str">
            <v>Código:</v>
          </cell>
          <cell r="B1499" t="str">
            <v>Serviço</v>
          </cell>
          <cell r="E1499" t="str">
            <v>Unidade</v>
          </cell>
          <cell r="G1499" t="str">
            <v>C. U. T</v>
          </cell>
          <cell r="H1499" t="str">
            <v>BDI</v>
          </cell>
          <cell r="I1499" t="str">
            <v>R$</v>
          </cell>
        </row>
        <row r="1500">
          <cell r="A1500">
            <v>41414</v>
          </cell>
          <cell r="B1500" t="str">
            <v>DESCIDA D'ÁGUA DE ATERROS TIPO RÁPIDO - DAR 02 (AC/BC)</v>
          </cell>
          <cell r="E1500" t="str">
            <v>m</v>
          </cell>
          <cell r="G1500">
            <v>77.8</v>
          </cell>
          <cell r="H1500">
            <v>19.45</v>
          </cell>
          <cell r="I1500">
            <v>97.25</v>
          </cell>
        </row>
        <row r="1502">
          <cell r="B1502" t="str">
            <v>Produção da Equipe:</v>
          </cell>
          <cell r="D1502">
            <v>1</v>
          </cell>
          <cell r="E1502" t="str">
            <v>m</v>
          </cell>
        </row>
        <row r="1503">
          <cell r="A1503" t="str">
            <v>Codigo</v>
          </cell>
          <cell r="B1503" t="str">
            <v>Equipamentos - ( A )</v>
          </cell>
          <cell r="C1503" t="str">
            <v>Unid</v>
          </cell>
          <cell r="D1503" t="str">
            <v>Qtde</v>
          </cell>
          <cell r="E1503" t="str">
            <v>Utilização</v>
          </cell>
          <cell r="G1503" t="str">
            <v>Custo Operacional</v>
          </cell>
          <cell r="I1503" t="str">
            <v>Custo horario</v>
          </cell>
        </row>
        <row r="1504">
          <cell r="D1504" t="str">
            <v>Consumo</v>
          </cell>
          <cell r="E1504" t="str">
            <v>Operativa</v>
          </cell>
          <cell r="F1504" t="str">
            <v>Improdutiva</v>
          </cell>
          <cell r="G1504" t="str">
            <v>Operativo</v>
          </cell>
          <cell r="H1504" t="str">
            <v>Improdutivo</v>
          </cell>
        </row>
        <row r="1505">
          <cell r="B1505" t="str">
            <v/>
          </cell>
          <cell r="C1505" t="str">
            <v/>
          </cell>
          <cell r="G1505" t="str">
            <v/>
          </cell>
          <cell r="H1505" t="str">
            <v/>
          </cell>
          <cell r="I1505">
            <v>0</v>
          </cell>
        </row>
        <row r="1506">
          <cell r="B1506" t="str">
            <v/>
          </cell>
          <cell r="C1506" t="str">
            <v/>
          </cell>
          <cell r="G1506" t="str">
            <v/>
          </cell>
          <cell r="H1506" t="str">
            <v/>
          </cell>
          <cell r="I1506">
            <v>0</v>
          </cell>
        </row>
        <row r="1507">
          <cell r="H1507" t="str">
            <v>( A ) Total</v>
          </cell>
          <cell r="I1507">
            <v>0</v>
          </cell>
        </row>
        <row r="1509">
          <cell r="A1509" t="str">
            <v>Codigo</v>
          </cell>
          <cell r="B1509" t="str">
            <v>Mão de obra - ( B )</v>
          </cell>
          <cell r="C1509" t="str">
            <v>Unid</v>
          </cell>
          <cell r="E1509" t="str">
            <v>Eq salarial</v>
          </cell>
          <cell r="F1509" t="str">
            <v>Sal/ hora</v>
          </cell>
          <cell r="G1509" t="str">
            <v>Encargos</v>
          </cell>
          <cell r="H1509" t="str">
            <v>Consumo</v>
          </cell>
          <cell r="I1509" t="str">
            <v>Custo Total</v>
          </cell>
        </row>
        <row r="1510">
          <cell r="A1510">
            <v>20002</v>
          </cell>
          <cell r="B1510" t="str">
            <v>ENCARREGADO DE SERVIÇO</v>
          </cell>
          <cell r="C1510" t="str">
            <v>H</v>
          </cell>
          <cell r="E1510">
            <v>3.3000000000000003</v>
          </cell>
          <cell r="F1510">
            <v>19.512162</v>
          </cell>
          <cell r="G1510">
            <v>0.9185999999999999</v>
          </cell>
          <cell r="H1510">
            <v>0.5</v>
          </cell>
          <cell r="I1510">
            <v>9.75</v>
          </cell>
        </row>
        <row r="1511">
          <cell r="B1511" t="str">
            <v/>
          </cell>
          <cell r="C1511" t="str">
            <v/>
          </cell>
          <cell r="E1511" t="str">
            <v/>
          </cell>
          <cell r="F1511" t="str">
            <v/>
          </cell>
          <cell r="G1511" t="str">
            <v/>
          </cell>
          <cell r="I1511">
            <v>0</v>
          </cell>
        </row>
        <row r="1512">
          <cell r="H1512" t="str">
            <v>( B ) Total</v>
          </cell>
          <cell r="I1512">
            <v>9.75</v>
          </cell>
        </row>
        <row r="1513">
          <cell r="E1513">
            <v>0</v>
          </cell>
          <cell r="I1513">
            <v>0</v>
          </cell>
        </row>
        <row r="1514">
          <cell r="E1514" t="str">
            <v>EPI</v>
          </cell>
          <cell r="H1514">
            <v>0.0112</v>
          </cell>
          <cell r="I1514">
            <v>0.1</v>
          </cell>
        </row>
        <row r="1515">
          <cell r="E1515" t="str">
            <v>ALIMENTAÇÃO</v>
          </cell>
          <cell r="H1515">
            <v>0.096</v>
          </cell>
          <cell r="I1515">
            <v>0.9299999999999999</v>
          </cell>
        </row>
        <row r="1516">
          <cell r="E1516" t="str">
            <v>TRANSP. DE PESSOAL</v>
          </cell>
          <cell r="H1516">
            <v>0.0479</v>
          </cell>
          <cell r="I1516">
            <v>0.45999999999999996</v>
          </cell>
        </row>
        <row r="1517">
          <cell r="B1517" t="str">
            <v>Custo horário de execução - (A)+(B)+( C)</v>
          </cell>
          <cell r="I1517">
            <v>11.239999999999998</v>
          </cell>
        </row>
        <row r="1518">
          <cell r="B1518" t="str">
            <v>(D) Produção da Equipe</v>
          </cell>
          <cell r="I1518">
            <v>1</v>
          </cell>
        </row>
        <row r="1519">
          <cell r="B1519" t="str">
            <v>(E) Custo unitário de execução - [(A)+(B)+( C)]÷(D)</v>
          </cell>
          <cell r="I1519">
            <v>11.24</v>
          </cell>
        </row>
        <row r="1521">
          <cell r="A1521" t="str">
            <v>Codigo</v>
          </cell>
          <cell r="B1521" t="str">
            <v>Materiais - ( F )</v>
          </cell>
          <cell r="C1521" t="str">
            <v>Unid</v>
          </cell>
          <cell r="D1521" t="str">
            <v>Consumo</v>
          </cell>
          <cell r="H1521" t="str">
            <v>Custo Unit</v>
          </cell>
          <cell r="I1521" t="str">
            <v>Custo Total</v>
          </cell>
        </row>
        <row r="1522">
          <cell r="B1522" t="str">
            <v/>
          </cell>
          <cell r="C1522" t="str">
            <v/>
          </cell>
          <cell r="H1522" t="str">
            <v/>
          </cell>
          <cell r="I1522" t="str">
            <v/>
          </cell>
        </row>
        <row r="1523">
          <cell r="B1523" t="str">
            <v/>
          </cell>
          <cell r="C1523" t="str">
            <v/>
          </cell>
          <cell r="H1523" t="str">
            <v/>
          </cell>
          <cell r="I1523" t="str">
            <v/>
          </cell>
        </row>
        <row r="1524">
          <cell r="H1524" t="str">
            <v>( F ) Total</v>
          </cell>
          <cell r="I1524">
            <v>0</v>
          </cell>
        </row>
        <row r="1526">
          <cell r="A1526" t="str">
            <v>Codigo</v>
          </cell>
          <cell r="B1526" t="str">
            <v>Serviços - ( G )</v>
          </cell>
          <cell r="C1526" t="str">
            <v>Unid</v>
          </cell>
          <cell r="D1526" t="str">
            <v>Consumo</v>
          </cell>
          <cell r="H1526" t="str">
            <v>Custo Unit</v>
          </cell>
          <cell r="I1526" t="str">
            <v>Custo Total</v>
          </cell>
        </row>
        <row r="1527">
          <cell r="A1527">
            <v>40102</v>
          </cell>
          <cell r="B1527" t="str">
            <v>COMPACTAÇÃO MANUAL</v>
          </cell>
          <cell r="C1527" t="str">
            <v>m3</v>
          </cell>
          <cell r="D1527">
            <v>0.15</v>
          </cell>
          <cell r="H1527">
            <v>3.07</v>
          </cell>
          <cell r="I1527">
            <v>0.46</v>
          </cell>
        </row>
        <row r="1528">
          <cell r="A1528">
            <v>47020</v>
          </cell>
          <cell r="B1528" t="str">
            <v>FORMA DE PLACA COMPENSADA</v>
          </cell>
          <cell r="C1528" t="str">
            <v>m2</v>
          </cell>
          <cell r="D1528">
            <v>0.11</v>
          </cell>
          <cell r="H1528">
            <v>39.77</v>
          </cell>
          <cell r="I1528">
            <v>4.37</v>
          </cell>
        </row>
        <row r="1529">
          <cell r="A1529">
            <v>47027</v>
          </cell>
          <cell r="B1529" t="str">
            <v>ESCAVAÇÃO MANUAL</v>
          </cell>
          <cell r="C1529" t="str">
            <v>m3</v>
          </cell>
          <cell r="D1529">
            <v>0.2</v>
          </cell>
          <cell r="H1529">
            <v>26.27</v>
          </cell>
          <cell r="I1529">
            <v>5.25</v>
          </cell>
        </row>
        <row r="1530">
          <cell r="A1530">
            <v>42836</v>
          </cell>
          <cell r="B1530" t="str">
            <v>CONCRETO FCK=15 MPA P/ DRENAGEM (AC/BC)</v>
          </cell>
          <cell r="C1530" t="str">
            <v>m3</v>
          </cell>
          <cell r="D1530">
            <v>0.137</v>
          </cell>
          <cell r="H1530">
            <v>412.32</v>
          </cell>
          <cell r="I1530">
            <v>56.480000000000004</v>
          </cell>
        </row>
        <row r="1531">
          <cell r="H1531" t="str">
            <v>( G ) Total</v>
          </cell>
          <cell r="I1531">
            <v>66.56</v>
          </cell>
        </row>
        <row r="1533">
          <cell r="A1533" t="str">
            <v>Codigo</v>
          </cell>
          <cell r="B1533" t="str">
            <v>Itens de transporte - ( H )</v>
          </cell>
          <cell r="C1533" t="str">
            <v>Unid</v>
          </cell>
          <cell r="D1533" t="str">
            <v>Consumo</v>
          </cell>
          <cell r="H1533" t="str">
            <v>Custo Unit</v>
          </cell>
          <cell r="I1533" t="str">
            <v>Custo Total</v>
          </cell>
        </row>
        <row r="1534">
          <cell r="B1534" t="str">
            <v/>
          </cell>
          <cell r="C1534" t="str">
            <v/>
          </cell>
          <cell r="H1534" t="str">
            <v/>
          </cell>
          <cell r="I1534" t="str">
            <v/>
          </cell>
        </row>
        <row r="1535">
          <cell r="B1535" t="str">
            <v/>
          </cell>
          <cell r="C1535" t="str">
            <v/>
          </cell>
          <cell r="H1535" t="str">
            <v/>
          </cell>
          <cell r="I1535" t="str">
            <v/>
          </cell>
        </row>
        <row r="1536">
          <cell r="H1536" t="str">
            <v>( H ) Total</v>
          </cell>
          <cell r="I1536">
            <v>0</v>
          </cell>
        </row>
        <row r="1538">
          <cell r="B1538" t="str">
            <v>Custo unitário direto total - (E)+(F)+(G)+(H)</v>
          </cell>
          <cell r="I1538">
            <v>77.8</v>
          </cell>
        </row>
        <row r="1539">
          <cell r="B1539" t="str">
            <v>BDI %</v>
          </cell>
          <cell r="H1539">
            <v>0.25</v>
          </cell>
          <cell r="I1539">
            <v>19.45</v>
          </cell>
        </row>
        <row r="1540">
          <cell r="B1540" t="str">
            <v>PREÇO DE VENDA - COMPOSIÇÃO 41414</v>
          </cell>
          <cell r="I1540">
            <v>97.25</v>
          </cell>
        </row>
        <row r="1542">
          <cell r="A1542" t="str">
            <v>Código:</v>
          </cell>
          <cell r="B1542" t="str">
            <v>Serviço</v>
          </cell>
          <cell r="E1542" t="str">
            <v>Unidade</v>
          </cell>
          <cell r="G1542" t="str">
            <v>C. U. T</v>
          </cell>
          <cell r="H1542" t="str">
            <v>BDI</v>
          </cell>
          <cell r="I1542" t="str">
            <v>R$</v>
          </cell>
        </row>
        <row r="1543">
          <cell r="A1543">
            <v>40835</v>
          </cell>
          <cell r="B1543" t="str">
            <v>TACHA REFLETIVA BIDIRECIONAL</v>
          </cell>
          <cell r="E1543" t="str">
            <v>uni</v>
          </cell>
          <cell r="G1543">
            <v>9.69</v>
          </cell>
          <cell r="H1543">
            <v>2.42</v>
          </cell>
          <cell r="I1543">
            <v>12.11</v>
          </cell>
        </row>
        <row r="1545">
          <cell r="B1545" t="str">
            <v>Produção da Equipe:</v>
          </cell>
          <cell r="D1545">
            <v>80</v>
          </cell>
          <cell r="E1545" t="str">
            <v>uni</v>
          </cell>
        </row>
        <row r="1546">
          <cell r="A1546" t="str">
            <v>Codigo</v>
          </cell>
          <cell r="B1546" t="str">
            <v>Equipamentos - ( A )</v>
          </cell>
          <cell r="C1546" t="str">
            <v>Unid</v>
          </cell>
          <cell r="D1546" t="str">
            <v>Qtde</v>
          </cell>
          <cell r="E1546" t="str">
            <v>Utilização</v>
          </cell>
          <cell r="G1546" t="str">
            <v>Custo Operacional</v>
          </cell>
          <cell r="I1546" t="str">
            <v>Custo horario</v>
          </cell>
        </row>
        <row r="1547">
          <cell r="D1547" t="str">
            <v>Consumo</v>
          </cell>
          <cell r="E1547" t="str">
            <v>Operativa</v>
          </cell>
          <cell r="F1547" t="str">
            <v>Improdutiva</v>
          </cell>
          <cell r="G1547" t="str">
            <v>Operativo</v>
          </cell>
          <cell r="H1547" t="str">
            <v>Improdutivo</v>
          </cell>
        </row>
        <row r="1548">
          <cell r="A1548">
            <v>30035</v>
          </cell>
          <cell r="B1548" t="str">
            <v>CAMINHÃO CARROCERIA MADEIRA - 15 T</v>
          </cell>
          <cell r="C1548" t="str">
            <v>UN</v>
          </cell>
          <cell r="D1548">
            <v>1</v>
          </cell>
          <cell r="E1548">
            <v>1</v>
          </cell>
          <cell r="F1548">
            <v>0</v>
          </cell>
          <cell r="G1548">
            <v>126.77</v>
          </cell>
          <cell r="H1548">
            <v>40.5</v>
          </cell>
          <cell r="I1548">
            <v>126.77</v>
          </cell>
        </row>
        <row r="1549">
          <cell r="A1549">
            <v>30044</v>
          </cell>
          <cell r="B1549" t="str">
            <v>GRUPO GERADOR 2,5 A 3,0 KVA - MANUAL/ELETRICO</v>
          </cell>
          <cell r="C1549" t="str">
            <v>UN</v>
          </cell>
          <cell r="D1549">
            <v>1</v>
          </cell>
          <cell r="E1549">
            <v>1</v>
          </cell>
          <cell r="F1549">
            <v>0</v>
          </cell>
          <cell r="G1549">
            <v>2.37</v>
          </cell>
          <cell r="H1549">
            <v>0.18</v>
          </cell>
          <cell r="I1549">
            <v>2.37</v>
          </cell>
        </row>
        <row r="1550">
          <cell r="A1550">
            <v>30052</v>
          </cell>
          <cell r="B1550" t="str">
            <v>MARTELO PERFURADOR / ROMPEDOR</v>
          </cell>
          <cell r="C1550" t="str">
            <v>UN</v>
          </cell>
          <cell r="D1550">
            <v>2</v>
          </cell>
          <cell r="E1550">
            <v>1</v>
          </cell>
          <cell r="F1550">
            <v>0</v>
          </cell>
          <cell r="G1550">
            <v>0.84</v>
          </cell>
          <cell r="H1550">
            <v>0.28</v>
          </cell>
          <cell r="I1550">
            <v>1.68</v>
          </cell>
        </row>
        <row r="1551">
          <cell r="H1551" t="str">
            <v>( A ) Total</v>
          </cell>
          <cell r="I1551">
            <v>130.82</v>
          </cell>
        </row>
        <row r="1553">
          <cell r="A1553" t="str">
            <v>Codigo</v>
          </cell>
          <cell r="B1553" t="str">
            <v>Mão de obra - ( B )</v>
          </cell>
          <cell r="C1553" t="str">
            <v>Unid</v>
          </cell>
          <cell r="E1553" t="str">
            <v>Eq salarial</v>
          </cell>
          <cell r="F1553" t="str">
            <v>Sal/ hora</v>
          </cell>
          <cell r="G1553" t="str">
            <v>Encargos</v>
          </cell>
          <cell r="H1553" t="str">
            <v>Consumo</v>
          </cell>
          <cell r="I1553" t="str">
            <v>Custo Total</v>
          </cell>
        </row>
        <row r="1554">
          <cell r="A1554">
            <v>20002</v>
          </cell>
          <cell r="B1554" t="str">
            <v>ENCARREGADO DE SERVIÇO</v>
          </cell>
          <cell r="C1554" t="str">
            <v>H</v>
          </cell>
          <cell r="E1554">
            <v>3.3000000000000003</v>
          </cell>
          <cell r="F1554">
            <v>19.512162</v>
          </cell>
          <cell r="G1554">
            <v>0.9185999999999999</v>
          </cell>
          <cell r="H1554">
            <v>1</v>
          </cell>
          <cell r="I1554">
            <v>19.51</v>
          </cell>
        </row>
        <row r="1555">
          <cell r="A1555">
            <v>20003</v>
          </cell>
          <cell r="B1555" t="str">
            <v>AJUDANTE</v>
          </cell>
          <cell r="C1555" t="str">
            <v>H</v>
          </cell>
          <cell r="E1555">
            <v>1.1197935103244838</v>
          </cell>
          <cell r="F1555">
            <v>6.6210886</v>
          </cell>
          <cell r="G1555">
            <v>0.9185999999999999</v>
          </cell>
          <cell r="H1555">
            <v>4</v>
          </cell>
          <cell r="I1555">
            <v>26.48</v>
          </cell>
        </row>
        <row r="1556">
          <cell r="A1556">
            <v>20015</v>
          </cell>
          <cell r="B1556" t="str">
            <v>MONTADOR</v>
          </cell>
          <cell r="C1556" t="str">
            <v>H</v>
          </cell>
          <cell r="E1556">
            <v>1.6386430678466077</v>
          </cell>
          <cell r="F1556">
            <v>9.68893</v>
          </cell>
          <cell r="G1556">
            <v>0.9185999999999999</v>
          </cell>
          <cell r="H1556">
            <v>2</v>
          </cell>
          <cell r="I1556">
            <v>19.38</v>
          </cell>
        </row>
        <row r="1557">
          <cell r="H1557" t="str">
            <v>( B ) Total</v>
          </cell>
          <cell r="I1557">
            <v>65.37</v>
          </cell>
        </row>
        <row r="1558">
          <cell r="E1558">
            <v>0.05</v>
          </cell>
          <cell r="I1558">
            <v>3.2600000000000002</v>
          </cell>
        </row>
        <row r="1559">
          <cell r="E1559" t="str">
            <v>EPI</v>
          </cell>
          <cell r="H1559">
            <v>0.0112</v>
          </cell>
          <cell r="I1559">
            <v>0.73</v>
          </cell>
        </row>
        <row r="1560">
          <cell r="E1560" t="str">
            <v>ALIMENTAÇÃO</v>
          </cell>
          <cell r="H1560">
            <v>0.096</v>
          </cell>
          <cell r="I1560">
            <v>6.2700000000000005</v>
          </cell>
        </row>
        <row r="1561">
          <cell r="E1561" t="str">
            <v>TRANSP. DE PESSOAL</v>
          </cell>
          <cell r="H1561">
            <v>0.0479</v>
          </cell>
          <cell r="I1561">
            <v>3.13</v>
          </cell>
        </row>
        <row r="1562">
          <cell r="B1562" t="str">
            <v>Custo horário de execução - (A)+(B)+( C)</v>
          </cell>
          <cell r="I1562">
            <v>209.57999999999998</v>
          </cell>
        </row>
        <row r="1563">
          <cell r="B1563" t="str">
            <v>(D) Produção da Equipe</v>
          </cell>
          <cell r="I1563">
            <v>80</v>
          </cell>
        </row>
        <row r="1564">
          <cell r="B1564" t="str">
            <v>(E) Custo unitário de execução - [(A)+(B)+( C)]÷(D)</v>
          </cell>
          <cell r="I1564">
            <v>2.61</v>
          </cell>
        </row>
        <row r="1566">
          <cell r="A1566" t="str">
            <v>Codigo</v>
          </cell>
          <cell r="B1566" t="str">
            <v>Materiais - ( F )</v>
          </cell>
          <cell r="C1566" t="str">
            <v>Unid</v>
          </cell>
          <cell r="D1566" t="str">
            <v>Consumo</v>
          </cell>
          <cell r="H1566" t="str">
            <v>Custo Unit</v>
          </cell>
          <cell r="I1566" t="str">
            <v>Custo Total</v>
          </cell>
        </row>
        <row r="1567">
          <cell r="A1567">
            <v>10011</v>
          </cell>
          <cell r="B1567" t="str">
            <v> COLA POLIESTER</v>
          </cell>
          <cell r="C1567" t="str">
            <v> Kg</v>
          </cell>
          <cell r="D1567">
            <v>0.06</v>
          </cell>
          <cell r="H1567">
            <v>9.71</v>
          </cell>
          <cell r="I1567">
            <v>0.58</v>
          </cell>
        </row>
        <row r="1568">
          <cell r="A1568">
            <v>10051</v>
          </cell>
          <cell r="B1568" t="str">
            <v> TACHA REFLETIVA BIDIRECIONAL </v>
          </cell>
          <cell r="C1568" t="str">
            <v>un</v>
          </cell>
          <cell r="D1568">
            <v>1</v>
          </cell>
          <cell r="H1568">
            <v>6.5</v>
          </cell>
          <cell r="I1568">
            <v>6.5</v>
          </cell>
        </row>
        <row r="1569">
          <cell r="H1569" t="str">
            <v>( F ) Total</v>
          </cell>
          <cell r="I1569">
            <v>7.08</v>
          </cell>
        </row>
        <row r="1571">
          <cell r="A1571" t="str">
            <v>Codigo</v>
          </cell>
          <cell r="B1571" t="str">
            <v>Serviços - ( G )</v>
          </cell>
          <cell r="C1571" t="str">
            <v>Unid</v>
          </cell>
          <cell r="D1571" t="str">
            <v>Consumo</v>
          </cell>
          <cell r="H1571" t="str">
            <v>Custo Unit</v>
          </cell>
          <cell r="I1571" t="str">
            <v>Custo Total</v>
          </cell>
        </row>
        <row r="1572">
          <cell r="B1572" t="str">
            <v/>
          </cell>
          <cell r="I1572" t="str">
            <v/>
          </cell>
        </row>
        <row r="1573">
          <cell r="B1573" t="str">
            <v/>
          </cell>
          <cell r="I1573" t="str">
            <v/>
          </cell>
        </row>
        <row r="1574">
          <cell r="H1574" t="str">
            <v>( G ) Total</v>
          </cell>
          <cell r="I1574">
            <v>0</v>
          </cell>
        </row>
        <row r="1576">
          <cell r="A1576" t="str">
            <v>Codigo</v>
          </cell>
          <cell r="B1576" t="str">
            <v>Itens de transporte - ( H )</v>
          </cell>
          <cell r="C1576" t="str">
            <v>Unid</v>
          </cell>
          <cell r="D1576" t="str">
            <v>Consumo</v>
          </cell>
          <cell r="H1576" t="str">
            <v>Custo Unit</v>
          </cell>
          <cell r="I1576" t="str">
            <v>Custo Total</v>
          </cell>
        </row>
        <row r="1577">
          <cell r="B1577" t="str">
            <v/>
          </cell>
          <cell r="C1577" t="str">
            <v/>
          </cell>
          <cell r="H1577" t="str">
            <v/>
          </cell>
          <cell r="I1577" t="str">
            <v/>
          </cell>
        </row>
        <row r="1578">
          <cell r="B1578" t="str">
            <v/>
          </cell>
          <cell r="C1578" t="str">
            <v/>
          </cell>
          <cell r="H1578" t="str">
            <v/>
          </cell>
          <cell r="I1578" t="str">
            <v/>
          </cell>
        </row>
        <row r="1579">
          <cell r="H1579" t="str">
            <v>( H ) Total</v>
          </cell>
          <cell r="I1579">
            <v>0</v>
          </cell>
        </row>
        <row r="1581">
          <cell r="B1581" t="str">
            <v>Custo unitário direto total - (E)+(F)+(G)+(H)</v>
          </cell>
          <cell r="I1581">
            <v>9.69</v>
          </cell>
        </row>
        <row r="1582">
          <cell r="B1582" t="str">
            <v>BDI %</v>
          </cell>
          <cell r="H1582">
            <v>0.25</v>
          </cell>
          <cell r="I1582">
            <v>2.42</v>
          </cell>
        </row>
        <row r="1583">
          <cell r="B1583" t="str">
            <v>PREÇO DE VENDA - COMPOSIÇÃO 40835</v>
          </cell>
          <cell r="I1583">
            <v>12.11</v>
          </cell>
        </row>
        <row r="1586">
          <cell r="A1586" t="str">
            <v>Código:</v>
          </cell>
          <cell r="B1586" t="str">
            <v>Serviço</v>
          </cell>
          <cell r="E1586" t="str">
            <v>Unidade</v>
          </cell>
          <cell r="G1586" t="str">
            <v>C. U. T</v>
          </cell>
          <cell r="H1586" t="str">
            <v>BDI</v>
          </cell>
          <cell r="I1586" t="str">
            <v>R$</v>
          </cell>
        </row>
        <row r="1587">
          <cell r="A1587">
            <v>40010</v>
          </cell>
          <cell r="B1587" t="str">
            <v>ESCAVAÇÃO, CARGA E TRANSPORTE DE MATERIAL DE 1ª CATEGORIA ATÉ 50M - C/ TRATOR DE
ESTEIRAS</v>
          </cell>
          <cell r="E1587" t="str">
            <v>m3</v>
          </cell>
          <cell r="G1587">
            <v>1.24</v>
          </cell>
          <cell r="H1587">
            <v>0.31</v>
          </cell>
          <cell r="I1587">
            <v>1.55</v>
          </cell>
        </row>
        <row r="1589">
          <cell r="B1589" t="str">
            <v>Produção da Equipe:</v>
          </cell>
          <cell r="D1589">
            <v>275.46</v>
          </cell>
          <cell r="E1589" t="str">
            <v>m3</v>
          </cell>
        </row>
        <row r="1590">
          <cell r="A1590" t="str">
            <v>Codigo</v>
          </cell>
          <cell r="B1590" t="str">
            <v>Equipamentos - ( A )</v>
          </cell>
          <cell r="C1590" t="str">
            <v>Unid</v>
          </cell>
          <cell r="D1590" t="str">
            <v>Qtde</v>
          </cell>
          <cell r="E1590" t="str">
            <v>Utilização</v>
          </cell>
          <cell r="G1590" t="str">
            <v>Custo Operacional</v>
          </cell>
          <cell r="I1590" t="str">
            <v>Custo horario</v>
          </cell>
        </row>
        <row r="1591">
          <cell r="D1591" t="str">
            <v>Consumo</v>
          </cell>
          <cell r="E1591" t="str">
            <v>Operativa</v>
          </cell>
          <cell r="F1591" t="str">
            <v>Improdutiva</v>
          </cell>
          <cell r="G1591" t="str">
            <v>Operativo</v>
          </cell>
          <cell r="H1591" t="str">
            <v>Improdutivo</v>
          </cell>
        </row>
        <row r="1592">
          <cell r="A1592">
            <v>30001</v>
          </cell>
          <cell r="B1592" t="str">
            <v>TRATOR ESTEIRA C/ LÂMINA - CAT D8 OU EQUIVALENTE</v>
          </cell>
          <cell r="C1592" t="str">
            <v>UN</v>
          </cell>
          <cell r="D1592">
            <v>1</v>
          </cell>
          <cell r="E1592">
            <v>1</v>
          </cell>
          <cell r="F1592">
            <v>0</v>
          </cell>
          <cell r="G1592">
            <v>327.93</v>
          </cell>
          <cell r="H1592">
            <v>108.94</v>
          </cell>
          <cell r="I1592">
            <v>327.93</v>
          </cell>
        </row>
        <row r="1593">
          <cell r="B1593" t="str">
            <v/>
          </cell>
          <cell r="C1593" t="str">
            <v/>
          </cell>
          <cell r="G1593" t="str">
            <v/>
          </cell>
          <cell r="H1593" t="str">
            <v/>
          </cell>
          <cell r="I1593">
            <v>0</v>
          </cell>
        </row>
        <row r="1594">
          <cell r="H1594" t="str">
            <v>( A ) Total</v>
          </cell>
          <cell r="I1594">
            <v>327.93</v>
          </cell>
        </row>
        <row r="1596">
          <cell r="A1596" t="str">
            <v>Codigo</v>
          </cell>
          <cell r="B1596" t="str">
            <v>Mão de obra - ( B )</v>
          </cell>
          <cell r="C1596" t="str">
            <v>Unid</v>
          </cell>
          <cell r="E1596" t="str">
            <v>Eq salarial</v>
          </cell>
          <cell r="F1596" t="str">
            <v>Sal/ hora</v>
          </cell>
          <cell r="G1596" t="str">
            <v>Encargos</v>
          </cell>
          <cell r="H1596" t="str">
            <v>Consumo</v>
          </cell>
          <cell r="I1596" t="str">
            <v>Custo Total</v>
          </cell>
        </row>
        <row r="1597">
          <cell r="A1597">
            <v>20002</v>
          </cell>
          <cell r="B1597" t="str">
            <v>ENCARREGADO DE SERVIÇO</v>
          </cell>
          <cell r="C1597" t="str">
            <v>H</v>
          </cell>
          <cell r="E1597">
            <v>3.3000000000000003</v>
          </cell>
          <cell r="F1597">
            <v>19.512162</v>
          </cell>
          <cell r="G1597">
            <v>0.9185999999999999</v>
          </cell>
          <cell r="H1597">
            <v>0.3</v>
          </cell>
          <cell r="I1597">
            <v>5.85</v>
          </cell>
        </row>
        <row r="1598">
          <cell r="A1598">
            <v>20003</v>
          </cell>
          <cell r="B1598" t="str">
            <v>AJUDANTE</v>
          </cell>
          <cell r="C1598" t="str">
            <v>H</v>
          </cell>
          <cell r="E1598">
            <v>1.1197935103244838</v>
          </cell>
          <cell r="F1598">
            <v>6.6210886</v>
          </cell>
          <cell r="G1598">
            <v>0.9185999999999999</v>
          </cell>
          <cell r="H1598">
            <v>1</v>
          </cell>
          <cell r="I1598">
            <v>6.62</v>
          </cell>
        </row>
        <row r="1599">
          <cell r="H1599" t="str">
            <v>( B ) Total</v>
          </cell>
          <cell r="I1599">
            <v>12.469999999999999</v>
          </cell>
        </row>
        <row r="1600">
          <cell r="E1600">
            <v>0</v>
          </cell>
          <cell r="I1600">
            <v>0</v>
          </cell>
        </row>
        <row r="1601">
          <cell r="E1601" t="str">
            <v>EPI</v>
          </cell>
          <cell r="H1601">
            <v>0.0112</v>
          </cell>
          <cell r="I1601">
            <v>0.14</v>
          </cell>
        </row>
        <row r="1602">
          <cell r="E1602" t="str">
            <v>ALIMENTAÇÃO</v>
          </cell>
          <cell r="H1602">
            <v>0.096</v>
          </cell>
          <cell r="I1602">
            <v>1.19</v>
          </cell>
        </row>
        <row r="1603">
          <cell r="E1603" t="str">
            <v>TRANSP. DE PESSOAL</v>
          </cell>
          <cell r="H1603">
            <v>0.0479</v>
          </cell>
          <cell r="I1603">
            <v>0.59</v>
          </cell>
        </row>
        <row r="1604">
          <cell r="B1604" t="str">
            <v>Custo horário de execução - (A)+(B)+( C)</v>
          </cell>
          <cell r="I1604">
            <v>342.3299999999999</v>
          </cell>
        </row>
        <row r="1605">
          <cell r="B1605" t="str">
            <v>(D) Produção da Equipe</v>
          </cell>
          <cell r="I1605">
            <v>275.46</v>
          </cell>
        </row>
        <row r="1606">
          <cell r="B1606" t="str">
            <v>(E) Custo unitário de execução - [(A)+(B)+( C)]÷(D)</v>
          </cell>
          <cell r="I1606">
            <v>1.24</v>
          </cell>
        </row>
        <row r="1608">
          <cell r="A1608" t="str">
            <v>Codigo</v>
          </cell>
          <cell r="B1608" t="str">
            <v>Materiais - ( F )</v>
          </cell>
          <cell r="C1608" t="str">
            <v>Unid</v>
          </cell>
          <cell r="D1608" t="str">
            <v>Consumo</v>
          </cell>
          <cell r="H1608" t="str">
            <v>Custo Unit</v>
          </cell>
          <cell r="I1608" t="str">
            <v>Custo Total</v>
          </cell>
        </row>
        <row r="1609">
          <cell r="B1609" t="str">
            <v/>
          </cell>
          <cell r="C1609" t="str">
            <v/>
          </cell>
          <cell r="H1609" t="str">
            <v/>
          </cell>
          <cell r="I1609" t="str">
            <v/>
          </cell>
        </row>
        <row r="1610">
          <cell r="B1610" t="str">
            <v/>
          </cell>
          <cell r="C1610" t="str">
            <v/>
          </cell>
          <cell r="H1610" t="str">
            <v/>
          </cell>
          <cell r="I1610" t="str">
            <v/>
          </cell>
        </row>
        <row r="1611">
          <cell r="H1611" t="str">
            <v>( F ) Total</v>
          </cell>
          <cell r="I1611">
            <v>0</v>
          </cell>
        </row>
        <row r="1613">
          <cell r="A1613" t="str">
            <v>Codigo</v>
          </cell>
          <cell r="B1613" t="str">
            <v>Serviços - ( G )</v>
          </cell>
          <cell r="C1613" t="str">
            <v>Unid</v>
          </cell>
          <cell r="D1613" t="str">
            <v>Consumo</v>
          </cell>
          <cell r="H1613" t="str">
            <v>Custo Unit</v>
          </cell>
          <cell r="I1613" t="str">
            <v>Custo Total</v>
          </cell>
        </row>
        <row r="1614">
          <cell r="B1614" t="str">
            <v/>
          </cell>
          <cell r="I1614" t="str">
            <v/>
          </cell>
        </row>
        <row r="1615">
          <cell r="B1615" t="str">
            <v/>
          </cell>
          <cell r="I1615" t="str">
            <v/>
          </cell>
        </row>
        <row r="1616">
          <cell r="H1616" t="str">
            <v>( G ) Total</v>
          </cell>
          <cell r="I1616">
            <v>0</v>
          </cell>
        </row>
        <row r="1618">
          <cell r="A1618" t="str">
            <v>Codigo</v>
          </cell>
          <cell r="B1618" t="str">
            <v>Itens de transporte - ( H )</v>
          </cell>
          <cell r="C1618" t="str">
            <v>Unid</v>
          </cell>
          <cell r="D1618" t="str">
            <v>Consumo</v>
          </cell>
          <cell r="H1618" t="str">
            <v>Custo Unit</v>
          </cell>
          <cell r="I1618" t="str">
            <v>Custo Total</v>
          </cell>
        </row>
        <row r="1619">
          <cell r="B1619" t="str">
            <v/>
          </cell>
          <cell r="C1619" t="str">
            <v/>
          </cell>
          <cell r="H1619" t="str">
            <v/>
          </cell>
          <cell r="I1619" t="str">
            <v/>
          </cell>
        </row>
        <row r="1620">
          <cell r="B1620" t="str">
            <v/>
          </cell>
          <cell r="C1620" t="str">
            <v/>
          </cell>
          <cell r="H1620" t="str">
            <v/>
          </cell>
          <cell r="I1620" t="str">
            <v/>
          </cell>
        </row>
        <row r="1621">
          <cell r="H1621" t="str">
            <v>( H ) Total</v>
          </cell>
          <cell r="I1621">
            <v>0</v>
          </cell>
        </row>
        <row r="1623">
          <cell r="B1623" t="str">
            <v>Custo unitário direto total - (E)+(F)+(G)+(H)</v>
          </cell>
          <cell r="I1623">
            <v>1.24</v>
          </cell>
        </row>
        <row r="1624">
          <cell r="B1624" t="str">
            <v>BDI %</v>
          </cell>
          <cell r="H1624">
            <v>0.25</v>
          </cell>
          <cell r="I1624">
            <v>0.31</v>
          </cell>
        </row>
        <row r="1625">
          <cell r="B1625" t="str">
            <v>PREÇO DE VENDA - COMPOSIÇÃO 40010</v>
          </cell>
          <cell r="I1625">
            <v>1.55</v>
          </cell>
        </row>
        <row r="1627">
          <cell r="A1627" t="str">
            <v>Código:</v>
          </cell>
          <cell r="B1627" t="str">
            <v>Serviço</v>
          </cell>
          <cell r="E1627" t="str">
            <v>Unidade</v>
          </cell>
          <cell r="G1627" t="str">
            <v>C. U. T</v>
          </cell>
          <cell r="H1627" t="str">
            <v>BDI</v>
          </cell>
          <cell r="I1627" t="str">
            <v>R$</v>
          </cell>
        </row>
        <row r="1628">
          <cell r="A1628">
            <v>40880</v>
          </cell>
          <cell r="B1628" t="str">
            <v>CONFORMAÇÃO DE TALUDE</v>
          </cell>
          <cell r="E1628" t="str">
            <v>m2</v>
          </cell>
          <cell r="G1628">
            <v>0.23</v>
          </cell>
          <cell r="H1628">
            <v>0.05</v>
          </cell>
          <cell r="I1628">
            <v>0.28</v>
          </cell>
        </row>
        <row r="1630">
          <cell r="B1630" t="str">
            <v>Produção da Equipe:</v>
          </cell>
          <cell r="D1630">
            <v>490</v>
          </cell>
          <cell r="E1630" t="str">
            <v>m2</v>
          </cell>
        </row>
        <row r="1631">
          <cell r="A1631" t="str">
            <v>Codigo</v>
          </cell>
          <cell r="B1631" t="str">
            <v>Equipamentos - ( A )</v>
          </cell>
          <cell r="C1631" t="str">
            <v>Unid</v>
          </cell>
          <cell r="D1631" t="str">
            <v>Qtde</v>
          </cell>
          <cell r="E1631" t="str">
            <v>Utilização</v>
          </cell>
          <cell r="G1631" t="str">
            <v>Custo Operacional</v>
          </cell>
          <cell r="I1631" t="str">
            <v>Custo horario</v>
          </cell>
        </row>
        <row r="1632">
          <cell r="D1632" t="str">
            <v>Consumo</v>
          </cell>
          <cell r="E1632" t="str">
            <v>Operativa</v>
          </cell>
          <cell r="F1632" t="str">
            <v>Improdutiva</v>
          </cell>
          <cell r="G1632" t="str">
            <v>Operativo</v>
          </cell>
          <cell r="H1632" t="str">
            <v>Improdutivo</v>
          </cell>
        </row>
        <row r="1633">
          <cell r="B1633" t="str">
            <v/>
          </cell>
          <cell r="C1633" t="str">
            <v/>
          </cell>
          <cell r="G1633" t="str">
            <v/>
          </cell>
          <cell r="H1633" t="str">
            <v/>
          </cell>
          <cell r="I1633">
            <v>0</v>
          </cell>
        </row>
        <row r="1634">
          <cell r="B1634" t="str">
            <v/>
          </cell>
          <cell r="C1634" t="str">
            <v/>
          </cell>
          <cell r="G1634" t="str">
            <v/>
          </cell>
          <cell r="H1634" t="str">
            <v/>
          </cell>
          <cell r="I1634">
            <v>0</v>
          </cell>
        </row>
        <row r="1635">
          <cell r="H1635" t="str">
            <v>( A ) Total</v>
          </cell>
          <cell r="I1635">
            <v>0</v>
          </cell>
        </row>
        <row r="1637">
          <cell r="A1637" t="str">
            <v>Codigo</v>
          </cell>
          <cell r="B1637" t="str">
            <v>Mão de obra - ( B )</v>
          </cell>
          <cell r="C1637" t="str">
            <v>Unid</v>
          </cell>
          <cell r="E1637" t="str">
            <v>Eq salarial</v>
          </cell>
          <cell r="F1637" t="str">
            <v>Sal/ hora</v>
          </cell>
          <cell r="G1637" t="str">
            <v>Encargos</v>
          </cell>
          <cell r="H1637" t="str">
            <v>Consumo</v>
          </cell>
          <cell r="I1637" t="str">
            <v>Custo Total</v>
          </cell>
        </row>
        <row r="1638">
          <cell r="A1638">
            <v>20002</v>
          </cell>
          <cell r="B1638" t="str">
            <v>ENCARREGADO DE SERVIÇO</v>
          </cell>
          <cell r="C1638" t="str">
            <v>H</v>
          </cell>
          <cell r="E1638">
            <v>3.3000000000000003</v>
          </cell>
          <cell r="F1638">
            <v>19.512162</v>
          </cell>
          <cell r="G1638">
            <v>0.9185999999999999</v>
          </cell>
          <cell r="H1638">
            <v>0.25</v>
          </cell>
          <cell r="I1638">
            <v>4.87</v>
          </cell>
        </row>
        <row r="1639">
          <cell r="A1639">
            <v>20003</v>
          </cell>
          <cell r="B1639" t="str">
            <v>AJUDANTE</v>
          </cell>
          <cell r="C1639" t="str">
            <v>H</v>
          </cell>
          <cell r="E1639">
            <v>1.1197935103244838</v>
          </cell>
          <cell r="F1639">
            <v>6.6210886</v>
          </cell>
          <cell r="G1639">
            <v>0.9185999999999999</v>
          </cell>
          <cell r="H1639">
            <v>14</v>
          </cell>
          <cell r="I1639">
            <v>92.68</v>
          </cell>
        </row>
        <row r="1640">
          <cell r="H1640" t="str">
            <v>( B ) Total</v>
          </cell>
          <cell r="I1640">
            <v>97.55000000000001</v>
          </cell>
        </row>
        <row r="1641">
          <cell r="E1641">
            <v>0.05</v>
          </cell>
          <cell r="I1641">
            <v>4.87</v>
          </cell>
        </row>
        <row r="1642">
          <cell r="E1642" t="str">
            <v>EPI</v>
          </cell>
          <cell r="H1642">
            <v>0.0112</v>
          </cell>
          <cell r="I1642">
            <v>1.09</v>
          </cell>
        </row>
        <row r="1643">
          <cell r="E1643" t="str">
            <v>ALIMENTAÇÃO</v>
          </cell>
          <cell r="H1643">
            <v>0.096</v>
          </cell>
          <cell r="I1643">
            <v>9.36</v>
          </cell>
        </row>
        <row r="1644">
          <cell r="E1644" t="str">
            <v>TRANSP. DE PESSOAL</v>
          </cell>
          <cell r="H1644">
            <v>0.0479</v>
          </cell>
          <cell r="I1644">
            <v>4.67</v>
          </cell>
        </row>
        <row r="1645">
          <cell r="B1645" t="str">
            <v>Custo horário de execução - (A)+(B)+( C)</v>
          </cell>
          <cell r="I1645">
            <v>117.54000000000002</v>
          </cell>
        </row>
        <row r="1646">
          <cell r="B1646" t="str">
            <v>(D) Produção da Equipe</v>
          </cell>
          <cell r="I1646">
            <v>490</v>
          </cell>
        </row>
        <row r="1647">
          <cell r="B1647" t="str">
            <v>(E) Custo unitário de execução - [(A)+(B)+( C)]÷(D)</v>
          </cell>
          <cell r="I1647">
            <v>0.23</v>
          </cell>
        </row>
        <row r="1649">
          <cell r="A1649" t="str">
            <v>Codigo</v>
          </cell>
          <cell r="B1649" t="str">
            <v>Materiais - ( F )</v>
          </cell>
          <cell r="C1649" t="str">
            <v>Unid</v>
          </cell>
          <cell r="D1649" t="str">
            <v>Consumo</v>
          </cell>
          <cell r="H1649" t="str">
            <v>Custo Unit</v>
          </cell>
          <cell r="I1649" t="str">
            <v>Custo Total</v>
          </cell>
        </row>
        <row r="1650">
          <cell r="B1650" t="str">
            <v/>
          </cell>
          <cell r="C1650" t="str">
            <v/>
          </cell>
          <cell r="H1650" t="str">
            <v/>
          </cell>
          <cell r="I1650" t="str">
            <v/>
          </cell>
        </row>
        <row r="1651">
          <cell r="B1651" t="str">
            <v/>
          </cell>
          <cell r="C1651" t="str">
            <v/>
          </cell>
          <cell r="H1651" t="str">
            <v/>
          </cell>
          <cell r="I1651" t="str">
            <v/>
          </cell>
        </row>
        <row r="1652">
          <cell r="H1652" t="str">
            <v>( F ) Total</v>
          </cell>
          <cell r="I1652">
            <v>0</v>
          </cell>
        </row>
        <row r="1654">
          <cell r="A1654" t="str">
            <v>Codigo</v>
          </cell>
          <cell r="B1654" t="str">
            <v>Serviços - ( G )</v>
          </cell>
          <cell r="C1654" t="str">
            <v>Unid</v>
          </cell>
          <cell r="D1654" t="str">
            <v>Consumo</v>
          </cell>
          <cell r="H1654" t="str">
            <v>Custo Unit</v>
          </cell>
          <cell r="I1654" t="str">
            <v>Custo Total</v>
          </cell>
        </row>
        <row r="1655">
          <cell r="B1655" t="str">
            <v/>
          </cell>
          <cell r="I1655" t="str">
            <v/>
          </cell>
        </row>
        <row r="1656">
          <cell r="B1656" t="str">
            <v/>
          </cell>
          <cell r="I1656" t="str">
            <v/>
          </cell>
        </row>
        <row r="1657">
          <cell r="H1657" t="str">
            <v>( G ) Total</v>
          </cell>
          <cell r="I1657">
            <v>0</v>
          </cell>
        </row>
        <row r="1659">
          <cell r="A1659" t="str">
            <v>Codigo</v>
          </cell>
          <cell r="B1659" t="str">
            <v>Itens de transporte - ( H )</v>
          </cell>
          <cell r="C1659" t="str">
            <v>Unid</v>
          </cell>
          <cell r="D1659" t="str">
            <v>Consumo</v>
          </cell>
          <cell r="H1659" t="str">
            <v>Custo Unit</v>
          </cell>
          <cell r="I1659" t="str">
            <v>Custo Total</v>
          </cell>
        </row>
        <row r="1660">
          <cell r="B1660" t="str">
            <v/>
          </cell>
          <cell r="C1660" t="str">
            <v/>
          </cell>
          <cell r="H1660" t="str">
            <v/>
          </cell>
          <cell r="I1660" t="str">
            <v/>
          </cell>
        </row>
        <row r="1661">
          <cell r="B1661" t="str">
            <v/>
          </cell>
          <cell r="C1661" t="str">
            <v/>
          </cell>
          <cell r="H1661" t="str">
            <v/>
          </cell>
          <cell r="I1661" t="str">
            <v/>
          </cell>
        </row>
        <row r="1662">
          <cell r="H1662" t="str">
            <v>( H ) Total</v>
          </cell>
          <cell r="I1662">
            <v>0</v>
          </cell>
        </row>
        <row r="1664">
          <cell r="B1664" t="str">
            <v>Custo unitário direto total - (E)+(F)+(G)+(H)</v>
          </cell>
          <cell r="I1664">
            <v>0.23</v>
          </cell>
        </row>
        <row r="1665">
          <cell r="B1665" t="str">
            <v>BDI %</v>
          </cell>
          <cell r="H1665">
            <v>0.25</v>
          </cell>
          <cell r="I1665">
            <v>0.05</v>
          </cell>
        </row>
        <row r="1666">
          <cell r="B1666" t="str">
            <v>PREÇO DE VENDA - COMPOSIÇÃO 40880</v>
          </cell>
          <cell r="I1666">
            <v>0.28</v>
          </cell>
        </row>
        <row r="1668">
          <cell r="A1668" t="str">
            <v>Código:</v>
          </cell>
          <cell r="B1668" t="str">
            <v>Serviço</v>
          </cell>
          <cell r="E1668" t="str">
            <v>Unidade</v>
          </cell>
          <cell r="G1668" t="str">
            <v>C. U. T</v>
          </cell>
          <cell r="H1668" t="str">
            <v>BDI</v>
          </cell>
          <cell r="I1668" t="str">
            <v>R$</v>
          </cell>
        </row>
        <row r="1669">
          <cell r="A1669">
            <v>41385</v>
          </cell>
          <cell r="B1669" t="str">
            <v>ENTRADA D'ÁGUA - EDA 01 (AC/BC)</v>
          </cell>
          <cell r="E1669" t="str">
            <v>uni</v>
          </cell>
          <cell r="G1669">
            <v>49.69</v>
          </cell>
          <cell r="H1669">
            <v>12.42</v>
          </cell>
          <cell r="I1669">
            <v>62.11</v>
          </cell>
        </row>
        <row r="1671">
          <cell r="B1671" t="str">
            <v>Produção da Equipe:</v>
          </cell>
          <cell r="D1671">
            <v>1</v>
          </cell>
          <cell r="E1671" t="str">
            <v>uni</v>
          </cell>
        </row>
        <row r="1672">
          <cell r="A1672" t="str">
            <v>Codigo</v>
          </cell>
          <cell r="B1672" t="str">
            <v>Equipamentos - ( A )</v>
          </cell>
          <cell r="C1672" t="str">
            <v>Unid</v>
          </cell>
          <cell r="D1672" t="str">
            <v>Qtde</v>
          </cell>
          <cell r="E1672" t="str">
            <v>Utilização</v>
          </cell>
          <cell r="G1672" t="str">
            <v>Custo Operacional</v>
          </cell>
          <cell r="I1672" t="str">
            <v>Custo horario</v>
          </cell>
        </row>
        <row r="1673">
          <cell r="D1673" t="str">
            <v>Consumo</v>
          </cell>
          <cell r="E1673" t="str">
            <v>Operativa</v>
          </cell>
          <cell r="F1673" t="str">
            <v>Improdutiva</v>
          </cell>
          <cell r="G1673" t="str">
            <v>Operativo</v>
          </cell>
          <cell r="H1673" t="str">
            <v>Improdutivo</v>
          </cell>
        </row>
        <row r="1674">
          <cell r="B1674" t="str">
            <v/>
          </cell>
          <cell r="C1674" t="str">
            <v/>
          </cell>
          <cell r="G1674" t="str">
            <v/>
          </cell>
          <cell r="H1674" t="str">
            <v/>
          </cell>
          <cell r="I1674">
            <v>0</v>
          </cell>
        </row>
        <row r="1675">
          <cell r="B1675" t="str">
            <v/>
          </cell>
          <cell r="C1675" t="str">
            <v/>
          </cell>
          <cell r="G1675" t="str">
            <v/>
          </cell>
          <cell r="H1675" t="str">
            <v/>
          </cell>
          <cell r="I1675">
            <v>0</v>
          </cell>
        </row>
        <row r="1676">
          <cell r="H1676" t="str">
            <v>( A ) Total</v>
          </cell>
          <cell r="I1676">
            <v>0</v>
          </cell>
        </row>
        <row r="1678">
          <cell r="A1678" t="str">
            <v>Codigo</v>
          </cell>
          <cell r="B1678" t="str">
            <v>Mão de obra - ( B )</v>
          </cell>
          <cell r="C1678" t="str">
            <v>Unid</v>
          </cell>
          <cell r="E1678" t="str">
            <v>Eq salarial</v>
          </cell>
          <cell r="F1678" t="str">
            <v>Sal/ hora</v>
          </cell>
          <cell r="G1678" t="str">
            <v>Encargos</v>
          </cell>
          <cell r="H1678" t="str">
            <v>Consumo</v>
          </cell>
          <cell r="I1678" t="str">
            <v>Custo Total</v>
          </cell>
        </row>
        <row r="1679">
          <cell r="A1679">
            <v>20002</v>
          </cell>
          <cell r="B1679" t="str">
            <v>ENCARREGADO DE SERVIÇO</v>
          </cell>
          <cell r="C1679" t="str">
            <v>H</v>
          </cell>
          <cell r="E1679">
            <v>3.3000000000000003</v>
          </cell>
          <cell r="F1679">
            <v>19.512162</v>
          </cell>
          <cell r="G1679">
            <v>0.9185999999999999</v>
          </cell>
          <cell r="H1679">
            <v>0.14</v>
          </cell>
          <cell r="I1679">
            <v>2.73</v>
          </cell>
        </row>
        <row r="1680">
          <cell r="B1680" t="str">
            <v/>
          </cell>
          <cell r="C1680" t="str">
            <v/>
          </cell>
          <cell r="E1680" t="str">
            <v/>
          </cell>
          <cell r="F1680" t="str">
            <v/>
          </cell>
          <cell r="G1680" t="str">
            <v/>
          </cell>
          <cell r="I1680">
            <v>0</v>
          </cell>
        </row>
        <row r="1681">
          <cell r="H1681" t="str">
            <v>( B ) Total</v>
          </cell>
          <cell r="I1681">
            <v>2.73</v>
          </cell>
        </row>
        <row r="1682">
          <cell r="E1682">
            <v>0</v>
          </cell>
          <cell r="I1682">
            <v>0</v>
          </cell>
        </row>
        <row r="1683">
          <cell r="E1683" t="str">
            <v>EPI</v>
          </cell>
          <cell r="H1683">
            <v>0.0112</v>
          </cell>
          <cell r="I1683">
            <v>0.03</v>
          </cell>
        </row>
        <row r="1684">
          <cell r="E1684" t="str">
            <v>ALIMENTAÇÃO</v>
          </cell>
          <cell r="H1684">
            <v>0.096</v>
          </cell>
          <cell r="I1684">
            <v>0.26</v>
          </cell>
        </row>
        <row r="1685">
          <cell r="E1685" t="str">
            <v>TRANSP. DE PESSOAL</v>
          </cell>
          <cell r="H1685">
            <v>0.0479</v>
          </cell>
          <cell r="I1685">
            <v>0.13</v>
          </cell>
        </row>
        <row r="1686">
          <cell r="B1686" t="str">
            <v>Custo horário de execução - (A)+(B)+( C)</v>
          </cell>
          <cell r="I1686">
            <v>3.1499999999999995</v>
          </cell>
        </row>
        <row r="1687">
          <cell r="B1687" t="str">
            <v>(D) Produção da Equipe</v>
          </cell>
          <cell r="I1687">
            <v>1</v>
          </cell>
        </row>
        <row r="1688">
          <cell r="B1688" t="str">
            <v>(E) Custo unitário de execução - [(A)+(B)+( C)]÷(D)</v>
          </cell>
          <cell r="I1688">
            <v>3.15</v>
          </cell>
        </row>
        <row r="1690">
          <cell r="A1690" t="str">
            <v>Codigo</v>
          </cell>
          <cell r="B1690" t="str">
            <v>Materiais - ( F )</v>
          </cell>
          <cell r="C1690" t="str">
            <v>Unid</v>
          </cell>
          <cell r="D1690" t="str">
            <v>Consumo</v>
          </cell>
          <cell r="H1690" t="str">
            <v>Custo Unit</v>
          </cell>
          <cell r="I1690" t="str">
            <v>Custo Total</v>
          </cell>
        </row>
        <row r="1691">
          <cell r="B1691" t="str">
            <v/>
          </cell>
          <cell r="C1691" t="str">
            <v/>
          </cell>
          <cell r="H1691" t="str">
            <v/>
          </cell>
          <cell r="I1691" t="str">
            <v/>
          </cell>
        </row>
        <row r="1692">
          <cell r="B1692" t="str">
            <v/>
          </cell>
          <cell r="C1692" t="str">
            <v/>
          </cell>
          <cell r="H1692" t="str">
            <v/>
          </cell>
          <cell r="I1692" t="str">
            <v/>
          </cell>
        </row>
        <row r="1693">
          <cell r="H1693" t="str">
            <v>( F ) Total</v>
          </cell>
          <cell r="I1693">
            <v>0</v>
          </cell>
        </row>
        <row r="1695">
          <cell r="A1695" t="str">
            <v>Codigo</v>
          </cell>
          <cell r="B1695" t="str">
            <v>Serviços - ( G )</v>
          </cell>
          <cell r="C1695" t="str">
            <v>Unid</v>
          </cell>
          <cell r="D1695" t="str">
            <v>Consumo</v>
          </cell>
          <cell r="H1695" t="str">
            <v>Custo Unit</v>
          </cell>
          <cell r="I1695" t="str">
            <v>Custo Total</v>
          </cell>
        </row>
        <row r="1696">
          <cell r="A1696">
            <v>47020</v>
          </cell>
          <cell r="B1696" t="str">
            <v>FORMA DE PLACA COMPENSADA</v>
          </cell>
          <cell r="C1696" t="str">
            <v>m2</v>
          </cell>
          <cell r="D1696">
            <v>0.03</v>
          </cell>
          <cell r="H1696">
            <v>39.77</v>
          </cell>
          <cell r="I1696">
            <v>1.19</v>
          </cell>
        </row>
        <row r="1697">
          <cell r="A1697">
            <v>42836</v>
          </cell>
          <cell r="B1697" t="str">
            <v>CONCRETO FCK=15 MPA P/ DRENAGEM (AC/BC)</v>
          </cell>
          <cell r="C1697" t="str">
            <v>m3</v>
          </cell>
          <cell r="D1697">
            <v>0.11</v>
          </cell>
          <cell r="H1697">
            <v>412.32</v>
          </cell>
          <cell r="I1697">
            <v>45.35</v>
          </cell>
        </row>
        <row r="1698">
          <cell r="H1698" t="str">
            <v>( G ) Total</v>
          </cell>
          <cell r="I1698">
            <v>46.54</v>
          </cell>
        </row>
        <row r="1700">
          <cell r="A1700" t="str">
            <v>Codigo</v>
          </cell>
          <cell r="B1700" t="str">
            <v>Itens de transporte - ( H )</v>
          </cell>
          <cell r="C1700" t="str">
            <v>Unid</v>
          </cell>
          <cell r="D1700" t="str">
            <v>Consumo</v>
          </cell>
          <cell r="H1700" t="str">
            <v>Custo Unit</v>
          </cell>
          <cell r="I1700" t="str">
            <v>Custo Total</v>
          </cell>
        </row>
        <row r="1701">
          <cell r="B1701" t="str">
            <v/>
          </cell>
          <cell r="C1701" t="str">
            <v/>
          </cell>
          <cell r="H1701" t="str">
            <v/>
          </cell>
          <cell r="I1701" t="str">
            <v/>
          </cell>
        </row>
        <row r="1702">
          <cell r="B1702" t="str">
            <v/>
          </cell>
          <cell r="C1702" t="str">
            <v/>
          </cell>
          <cell r="H1702" t="str">
            <v/>
          </cell>
          <cell r="I1702" t="str">
            <v/>
          </cell>
        </row>
        <row r="1703">
          <cell r="H1703" t="str">
            <v>( H ) Total</v>
          </cell>
          <cell r="I1703">
            <v>0</v>
          </cell>
        </row>
        <row r="1705">
          <cell r="B1705" t="str">
            <v>Custo unitário direto total - (E)+(F)+(G)+(H)</v>
          </cell>
          <cell r="I1705">
            <v>49.69</v>
          </cell>
        </row>
        <row r="1706">
          <cell r="B1706" t="str">
            <v>BDI %</v>
          </cell>
          <cell r="H1706">
            <v>0.25</v>
          </cell>
          <cell r="I1706">
            <v>12.42</v>
          </cell>
        </row>
        <row r="1707">
          <cell r="B1707" t="str">
            <v>PREÇO DE VENDA - COMPOSIÇÃO 41385</v>
          </cell>
          <cell r="I1707">
            <v>62.11</v>
          </cell>
        </row>
        <row r="1709">
          <cell r="A1709" t="str">
            <v>Código:</v>
          </cell>
          <cell r="B1709" t="str">
            <v>Serviço</v>
          </cell>
          <cell r="E1709" t="str">
            <v>Unidade</v>
          </cell>
          <cell r="G1709" t="str">
            <v>C. U. T</v>
          </cell>
          <cell r="H1709" t="str">
            <v>BDI</v>
          </cell>
          <cell r="I1709" t="str">
            <v>R$</v>
          </cell>
        </row>
        <row r="1710">
          <cell r="A1710">
            <v>41414</v>
          </cell>
          <cell r="B1710" t="str">
            <v>DESCIDA D'ÁGUA DE ATERROS TIPO RÁPIDO - DAD 02 (AC/BC)</v>
          </cell>
          <cell r="E1710" t="str">
            <v>m</v>
          </cell>
          <cell r="G1710">
            <v>79.17999999999999</v>
          </cell>
          <cell r="H1710">
            <v>19.79</v>
          </cell>
          <cell r="I1710">
            <v>98.97</v>
          </cell>
        </row>
        <row r="1712">
          <cell r="B1712" t="str">
            <v>Produção da Equipe:</v>
          </cell>
          <cell r="D1712">
            <v>1</v>
          </cell>
          <cell r="E1712" t="str">
            <v>m</v>
          </cell>
        </row>
        <row r="1713">
          <cell r="A1713" t="str">
            <v>Codigo</v>
          </cell>
          <cell r="B1713" t="str">
            <v>Equipamentos - ( A )</v>
          </cell>
          <cell r="C1713" t="str">
            <v>Unid</v>
          </cell>
          <cell r="D1713" t="str">
            <v>Qtde</v>
          </cell>
          <cell r="E1713" t="str">
            <v>Utilização</v>
          </cell>
          <cell r="G1713" t="str">
            <v>Custo Operacional</v>
          </cell>
          <cell r="I1713" t="str">
            <v>Custo horario</v>
          </cell>
        </row>
        <row r="1714">
          <cell r="D1714" t="str">
            <v>Consumo</v>
          </cell>
          <cell r="E1714" t="str">
            <v>Operativa</v>
          </cell>
          <cell r="F1714" t="str">
            <v>Improdutiva</v>
          </cell>
          <cell r="G1714" t="str">
            <v>Operativo</v>
          </cell>
          <cell r="H1714" t="str">
            <v>Improdutivo</v>
          </cell>
        </row>
        <row r="1715">
          <cell r="B1715" t="str">
            <v/>
          </cell>
          <cell r="C1715" t="str">
            <v/>
          </cell>
          <cell r="G1715" t="str">
            <v/>
          </cell>
          <cell r="H1715" t="str">
            <v/>
          </cell>
          <cell r="I1715">
            <v>0</v>
          </cell>
        </row>
        <row r="1716">
          <cell r="B1716" t="str">
            <v/>
          </cell>
          <cell r="C1716" t="str">
            <v/>
          </cell>
          <cell r="G1716" t="str">
            <v/>
          </cell>
          <cell r="H1716" t="str">
            <v/>
          </cell>
          <cell r="I1716">
            <v>0</v>
          </cell>
        </row>
        <row r="1717">
          <cell r="H1717" t="str">
            <v>( A ) Total</v>
          </cell>
          <cell r="I1717">
            <v>0</v>
          </cell>
        </row>
        <row r="1719">
          <cell r="A1719" t="str">
            <v>Codigo</v>
          </cell>
          <cell r="B1719" t="str">
            <v>Mão de obra - ( B )</v>
          </cell>
          <cell r="C1719" t="str">
            <v>Unid</v>
          </cell>
          <cell r="E1719" t="str">
            <v>Eq salarial</v>
          </cell>
          <cell r="F1719" t="str">
            <v>Sal/ hora</v>
          </cell>
          <cell r="G1719" t="str">
            <v>Encargos</v>
          </cell>
          <cell r="H1719" t="str">
            <v>Consumo</v>
          </cell>
          <cell r="I1719" t="str">
            <v>Custo Total</v>
          </cell>
        </row>
        <row r="1720">
          <cell r="A1720">
            <v>20002</v>
          </cell>
          <cell r="B1720" t="str">
            <v>ENCARREGADO DE SERVIÇO</v>
          </cell>
          <cell r="C1720" t="str">
            <v>H</v>
          </cell>
          <cell r="E1720">
            <v>3.3000000000000003</v>
          </cell>
          <cell r="F1720">
            <v>19.512162</v>
          </cell>
          <cell r="G1720">
            <v>0.9185999999999999</v>
          </cell>
          <cell r="H1720">
            <v>0.5</v>
          </cell>
          <cell r="I1720">
            <v>9.75</v>
          </cell>
        </row>
        <row r="1721">
          <cell r="B1721" t="str">
            <v/>
          </cell>
          <cell r="C1721" t="str">
            <v/>
          </cell>
          <cell r="E1721" t="str">
            <v/>
          </cell>
          <cell r="F1721" t="str">
            <v/>
          </cell>
          <cell r="G1721" t="str">
            <v/>
          </cell>
          <cell r="I1721">
            <v>0</v>
          </cell>
        </row>
        <row r="1722">
          <cell r="H1722" t="str">
            <v>( B ) Total</v>
          </cell>
          <cell r="I1722">
            <v>9.75</v>
          </cell>
        </row>
        <row r="1723">
          <cell r="E1723">
            <v>0</v>
          </cell>
          <cell r="I1723">
            <v>0</v>
          </cell>
        </row>
        <row r="1724">
          <cell r="E1724" t="str">
            <v>EPI</v>
          </cell>
          <cell r="H1724">
            <v>0.0112</v>
          </cell>
          <cell r="I1724">
            <v>0.1</v>
          </cell>
        </row>
        <row r="1725">
          <cell r="E1725" t="str">
            <v>ALIMENTAÇÃO</v>
          </cell>
          <cell r="H1725">
            <v>0.096</v>
          </cell>
          <cell r="I1725">
            <v>0.9299999999999999</v>
          </cell>
        </row>
        <row r="1726">
          <cell r="E1726" t="str">
            <v>TRANSP. DE PESSOAL</v>
          </cell>
          <cell r="H1726">
            <v>0.0479</v>
          </cell>
          <cell r="I1726">
            <v>0.45999999999999996</v>
          </cell>
        </row>
        <row r="1727">
          <cell r="B1727" t="str">
            <v>Custo horário de execução - (A)+(B)+( C)</v>
          </cell>
          <cell r="I1727">
            <v>11.239999999999998</v>
          </cell>
        </row>
        <row r="1728">
          <cell r="B1728" t="str">
            <v>(D) Produção da Equipe</v>
          </cell>
          <cell r="I1728">
            <v>1</v>
          </cell>
        </row>
        <row r="1729">
          <cell r="B1729" t="str">
            <v>(E) Custo unitário de execução - [(A)+(B)+( C)]÷(D)</v>
          </cell>
          <cell r="I1729">
            <v>11.24</v>
          </cell>
        </row>
        <row r="1731">
          <cell r="A1731" t="str">
            <v>Codigo</v>
          </cell>
          <cell r="B1731" t="str">
            <v>Materiais - ( F )</v>
          </cell>
          <cell r="C1731" t="str">
            <v>Unid</v>
          </cell>
          <cell r="D1731" t="str">
            <v>Consumo</v>
          </cell>
          <cell r="H1731" t="str">
            <v>Custo Unit</v>
          </cell>
          <cell r="I1731" t="str">
            <v>Custo Total</v>
          </cell>
        </row>
        <row r="1732">
          <cell r="B1732" t="str">
            <v/>
          </cell>
          <cell r="C1732" t="str">
            <v/>
          </cell>
          <cell r="H1732" t="str">
            <v/>
          </cell>
          <cell r="I1732" t="str">
            <v/>
          </cell>
        </row>
        <row r="1733">
          <cell r="B1733" t="str">
            <v/>
          </cell>
          <cell r="C1733" t="str">
            <v/>
          </cell>
          <cell r="H1733" t="str">
            <v/>
          </cell>
          <cell r="I1733" t="str">
            <v/>
          </cell>
        </row>
        <row r="1734">
          <cell r="H1734" t="str">
            <v>( F ) Total</v>
          </cell>
          <cell r="I1734">
            <v>0</v>
          </cell>
        </row>
        <row r="1736">
          <cell r="A1736" t="str">
            <v>Codigo</v>
          </cell>
          <cell r="B1736" t="str">
            <v>Serviços - ( G )</v>
          </cell>
          <cell r="C1736" t="str">
            <v>Unid</v>
          </cell>
          <cell r="D1736" t="str">
            <v>Consumo</v>
          </cell>
          <cell r="H1736" t="str">
            <v>Custo Unit</v>
          </cell>
          <cell r="I1736" t="str">
            <v>Custo Total</v>
          </cell>
        </row>
        <row r="1737">
          <cell r="A1737">
            <v>41102</v>
          </cell>
          <cell r="B1737" t="str">
            <v>COMPACTAÇÃO MANUAL</v>
          </cell>
          <cell r="C1737" t="str">
            <v>m3</v>
          </cell>
          <cell r="D1737">
            <v>0.15</v>
          </cell>
          <cell r="H1737">
            <v>12.29</v>
          </cell>
          <cell r="I1737">
            <v>1.84</v>
          </cell>
        </row>
        <row r="1738">
          <cell r="A1738">
            <v>47020</v>
          </cell>
          <cell r="B1738" t="str">
            <v>FORMA DE PLACA COMPENSADA</v>
          </cell>
          <cell r="C1738" t="str">
            <v>m2</v>
          </cell>
          <cell r="D1738">
            <v>0.11</v>
          </cell>
          <cell r="H1738">
            <v>39.77</v>
          </cell>
          <cell r="I1738">
            <v>4.37</v>
          </cell>
        </row>
        <row r="1739">
          <cell r="A1739">
            <v>47027</v>
          </cell>
          <cell r="B1739" t="str">
            <v>ESCAVAÇÃO MANUAL</v>
          </cell>
          <cell r="C1739" t="str">
            <v>m3</v>
          </cell>
          <cell r="D1739">
            <v>0.2</v>
          </cell>
          <cell r="H1739">
            <v>26.27</v>
          </cell>
          <cell r="I1739">
            <v>5.25</v>
          </cell>
        </row>
        <row r="1740">
          <cell r="A1740">
            <v>42836</v>
          </cell>
          <cell r="B1740" t="str">
            <v>CONCRETO FCK=15 MPA P/ DRENAGEM (AC/BC)</v>
          </cell>
          <cell r="C1740" t="str">
            <v>m3</v>
          </cell>
          <cell r="D1740">
            <v>0.137</v>
          </cell>
          <cell r="H1740">
            <v>412.32</v>
          </cell>
          <cell r="I1740">
            <v>56.49</v>
          </cell>
        </row>
        <row r="1741">
          <cell r="H1741" t="str">
            <v>( G ) Total</v>
          </cell>
          <cell r="I1741">
            <v>67.94</v>
          </cell>
        </row>
        <row r="1743">
          <cell r="A1743" t="str">
            <v>Codigo</v>
          </cell>
          <cell r="B1743" t="str">
            <v>Itens de transporte - ( H )</v>
          </cell>
          <cell r="C1743" t="str">
            <v>Unid</v>
          </cell>
          <cell r="D1743" t="str">
            <v>Consumo</v>
          </cell>
          <cell r="H1743" t="str">
            <v>Custo Unit</v>
          </cell>
          <cell r="I1743" t="str">
            <v>Custo Total</v>
          </cell>
        </row>
        <row r="1744">
          <cell r="B1744" t="str">
            <v/>
          </cell>
          <cell r="C1744" t="str">
            <v/>
          </cell>
          <cell r="H1744" t="str">
            <v/>
          </cell>
          <cell r="I1744" t="str">
            <v/>
          </cell>
        </row>
        <row r="1745">
          <cell r="B1745" t="str">
            <v/>
          </cell>
          <cell r="C1745" t="str">
            <v/>
          </cell>
          <cell r="H1745" t="str">
            <v/>
          </cell>
          <cell r="I1745" t="str">
            <v/>
          </cell>
        </row>
        <row r="1746">
          <cell r="H1746" t="str">
            <v>( H ) Total</v>
          </cell>
          <cell r="I1746">
            <v>0</v>
          </cell>
        </row>
        <row r="1748">
          <cell r="B1748" t="str">
            <v>Custo unitário direto total - (E)+(F)+(G)+(H)</v>
          </cell>
          <cell r="I1748">
            <v>79.17999999999999</v>
          </cell>
        </row>
        <row r="1749">
          <cell r="B1749" t="str">
            <v>BDI %</v>
          </cell>
          <cell r="H1749">
            <v>0.25</v>
          </cell>
          <cell r="I1749">
            <v>19.79</v>
          </cell>
        </row>
        <row r="1750">
          <cell r="B1750" t="str">
            <v>PREÇO DE VENDA - COMPOSIÇÃO 41414</v>
          </cell>
          <cell r="I1750">
            <v>98.97</v>
          </cell>
        </row>
        <row r="1752">
          <cell r="A1752" t="str">
            <v>Código:</v>
          </cell>
          <cell r="B1752" t="str">
            <v>Serviço</v>
          </cell>
          <cell r="E1752" t="str">
            <v>Unidade</v>
          </cell>
          <cell r="G1752" t="str">
            <v>C. U. T</v>
          </cell>
          <cell r="H1752" t="str">
            <v>BDI</v>
          </cell>
          <cell r="I1752" t="str">
            <v>R$</v>
          </cell>
        </row>
        <row r="1753">
          <cell r="A1753">
            <v>40102</v>
          </cell>
          <cell r="B1753" t="str">
            <v>COMPACTAÇÃO MANUAL</v>
          </cell>
          <cell r="E1753" t="str">
            <v>m3</v>
          </cell>
          <cell r="G1753">
            <v>12.29</v>
          </cell>
          <cell r="H1753">
            <v>3.07</v>
          </cell>
          <cell r="I1753">
            <v>15.36</v>
          </cell>
        </row>
        <row r="1755">
          <cell r="B1755" t="str">
            <v>Produção da Equipe:</v>
          </cell>
          <cell r="D1755">
            <v>1.5</v>
          </cell>
          <cell r="E1755" t="str">
            <v>m3</v>
          </cell>
        </row>
        <row r="1756">
          <cell r="A1756" t="str">
            <v>Codigo</v>
          </cell>
          <cell r="B1756" t="str">
            <v>Equipamentos - ( A )</v>
          </cell>
          <cell r="C1756" t="str">
            <v>Unid</v>
          </cell>
          <cell r="D1756" t="str">
            <v>Qtde</v>
          </cell>
          <cell r="E1756" t="str">
            <v>Utilização</v>
          </cell>
          <cell r="G1756" t="str">
            <v>Custo Operacional</v>
          </cell>
          <cell r="I1756" t="str">
            <v>Custo horario</v>
          </cell>
        </row>
        <row r="1757">
          <cell r="D1757" t="str">
            <v>Consumo</v>
          </cell>
          <cell r="E1757" t="str">
            <v>Operativa</v>
          </cell>
          <cell r="F1757" t="str">
            <v>Improdutiva</v>
          </cell>
          <cell r="G1757" t="str">
            <v>Operativo</v>
          </cell>
          <cell r="H1757" t="str">
            <v>Improdutivo</v>
          </cell>
        </row>
        <row r="1758">
          <cell r="A1758">
            <v>30048</v>
          </cell>
          <cell r="B1758" t="str">
            <v>COMPACTADOR MANUAL : SOQUETE VIBRATÓRIO</v>
          </cell>
          <cell r="C1758" t="str">
            <v>UN</v>
          </cell>
          <cell r="D1758">
            <v>1</v>
          </cell>
          <cell r="E1758">
            <v>1</v>
          </cell>
          <cell r="F1758">
            <v>0</v>
          </cell>
          <cell r="G1758">
            <v>18.44</v>
          </cell>
          <cell r="H1758">
            <v>14.96</v>
          </cell>
          <cell r="I1758">
            <v>18.44</v>
          </cell>
        </row>
        <row r="1759">
          <cell r="B1759" t="str">
            <v/>
          </cell>
          <cell r="C1759" t="str">
            <v/>
          </cell>
          <cell r="G1759" t="str">
            <v/>
          </cell>
          <cell r="H1759" t="str">
            <v/>
          </cell>
          <cell r="I1759">
            <v>0</v>
          </cell>
        </row>
        <row r="1760">
          <cell r="H1760" t="str">
            <v>( A ) Total</v>
          </cell>
          <cell r="I1760">
            <v>18.44</v>
          </cell>
        </row>
        <row r="1762">
          <cell r="A1762" t="str">
            <v>Codigo</v>
          </cell>
          <cell r="B1762" t="str">
            <v>Mão de obra - ( B )</v>
          </cell>
          <cell r="C1762" t="str">
            <v>Unid</v>
          </cell>
          <cell r="E1762" t="str">
            <v>Eq salarial</v>
          </cell>
          <cell r="F1762" t="str">
            <v>Sal/ hora</v>
          </cell>
          <cell r="G1762" t="str">
            <v>Encargos</v>
          </cell>
          <cell r="H1762" t="str">
            <v>Consumo</v>
          </cell>
          <cell r="I1762" t="str">
            <v>Custo Total</v>
          </cell>
        </row>
        <row r="1763">
          <cell r="B1763" t="str">
            <v/>
          </cell>
          <cell r="C1763" t="str">
            <v/>
          </cell>
          <cell r="E1763" t="str">
            <v/>
          </cell>
          <cell r="F1763" t="str">
            <v/>
          </cell>
          <cell r="G1763" t="str">
            <v/>
          </cell>
          <cell r="I1763">
            <v>0</v>
          </cell>
        </row>
        <row r="1764">
          <cell r="B1764" t="str">
            <v/>
          </cell>
          <cell r="C1764" t="str">
            <v/>
          </cell>
          <cell r="E1764" t="str">
            <v/>
          </cell>
          <cell r="F1764" t="str">
            <v/>
          </cell>
          <cell r="G1764" t="str">
            <v/>
          </cell>
          <cell r="I1764">
            <v>0</v>
          </cell>
        </row>
        <row r="1765">
          <cell r="H1765" t="str">
            <v>( B ) Total</v>
          </cell>
          <cell r="I1765">
            <v>0</v>
          </cell>
        </row>
        <row r="1766">
          <cell r="E1766">
            <v>0</v>
          </cell>
          <cell r="I1766">
            <v>0</v>
          </cell>
        </row>
        <row r="1767">
          <cell r="B1767" t="str">
            <v>Custo horário de execução - (A)+(B)+( C)</v>
          </cell>
          <cell r="I1767">
            <v>18.44</v>
          </cell>
        </row>
        <row r="1768">
          <cell r="B1768" t="str">
            <v>(D) Produção da Equipe</v>
          </cell>
          <cell r="I1768">
            <v>1.5</v>
          </cell>
        </row>
        <row r="1769">
          <cell r="B1769" t="str">
            <v>(E) Custo unitário de execução - [(A)+(B)+( C)]÷(D)</v>
          </cell>
          <cell r="I1769">
            <v>12.29</v>
          </cell>
        </row>
        <row r="1771">
          <cell r="A1771" t="str">
            <v>Codigo</v>
          </cell>
          <cell r="B1771" t="str">
            <v>Materiais - ( F )</v>
          </cell>
          <cell r="C1771" t="str">
            <v>Unid</v>
          </cell>
          <cell r="D1771" t="str">
            <v>Consumo</v>
          </cell>
          <cell r="H1771" t="str">
            <v>Custo Unit</v>
          </cell>
          <cell r="I1771" t="str">
            <v>Custo Total</v>
          </cell>
        </row>
        <row r="1772">
          <cell r="B1772" t="str">
            <v/>
          </cell>
          <cell r="C1772" t="str">
            <v/>
          </cell>
          <cell r="H1772" t="str">
            <v/>
          </cell>
          <cell r="I1772" t="str">
            <v/>
          </cell>
        </row>
        <row r="1773">
          <cell r="B1773" t="str">
            <v/>
          </cell>
          <cell r="C1773" t="str">
            <v/>
          </cell>
          <cell r="H1773" t="str">
            <v/>
          </cell>
          <cell r="I1773" t="str">
            <v/>
          </cell>
        </row>
        <row r="1774">
          <cell r="H1774" t="str">
            <v>( F ) Total</v>
          </cell>
          <cell r="I1774">
            <v>0</v>
          </cell>
        </row>
        <row r="1776">
          <cell r="A1776" t="str">
            <v>Codigo</v>
          </cell>
          <cell r="B1776" t="str">
            <v>Serviços - ( G )</v>
          </cell>
          <cell r="C1776" t="str">
            <v>Unid</v>
          </cell>
          <cell r="D1776" t="str">
            <v>Consumo</v>
          </cell>
          <cell r="H1776" t="str">
            <v>Custo Unit</v>
          </cell>
          <cell r="I1776" t="str">
            <v>Custo Total</v>
          </cell>
        </row>
        <row r="1777">
          <cell r="B1777" t="str">
            <v/>
          </cell>
          <cell r="C1777" t="str">
            <v/>
          </cell>
          <cell r="H1777" t="str">
            <v/>
          </cell>
          <cell r="I1777" t="str">
            <v/>
          </cell>
        </row>
        <row r="1778">
          <cell r="B1778" t="str">
            <v/>
          </cell>
          <cell r="C1778" t="str">
            <v/>
          </cell>
          <cell r="H1778" t="str">
            <v/>
          </cell>
          <cell r="I1778" t="str">
            <v/>
          </cell>
        </row>
        <row r="1779">
          <cell r="H1779" t="str">
            <v>( G ) Total</v>
          </cell>
          <cell r="I1779">
            <v>0</v>
          </cell>
        </row>
        <row r="1781">
          <cell r="A1781" t="str">
            <v>Codigo</v>
          </cell>
          <cell r="B1781" t="str">
            <v>Itens de transporte - ( H )</v>
          </cell>
          <cell r="C1781" t="str">
            <v>Unid</v>
          </cell>
          <cell r="D1781" t="str">
            <v>Consumo</v>
          </cell>
          <cell r="H1781" t="str">
            <v>Custo Unit</v>
          </cell>
          <cell r="I1781" t="str">
            <v>Custo Total</v>
          </cell>
        </row>
        <row r="1782">
          <cell r="B1782" t="str">
            <v/>
          </cell>
          <cell r="C1782" t="str">
            <v/>
          </cell>
          <cell r="H1782" t="str">
            <v/>
          </cell>
          <cell r="I1782" t="str">
            <v/>
          </cell>
        </row>
        <row r="1783">
          <cell r="B1783" t="str">
            <v/>
          </cell>
          <cell r="C1783" t="str">
            <v/>
          </cell>
          <cell r="H1783" t="str">
            <v/>
          </cell>
          <cell r="I1783" t="str">
            <v/>
          </cell>
        </row>
        <row r="1784">
          <cell r="H1784" t="str">
            <v>( H ) Total</v>
          </cell>
          <cell r="I1784">
            <v>0</v>
          </cell>
        </row>
        <row r="1786">
          <cell r="B1786" t="str">
            <v>Custo unitário direto total - (E)+(F)+(G)+(H)</v>
          </cell>
          <cell r="I1786">
            <v>12.29</v>
          </cell>
        </row>
        <row r="1787">
          <cell r="B1787" t="str">
            <v>BDI %</v>
          </cell>
          <cell r="H1787">
            <v>0.25</v>
          </cell>
          <cell r="I1787">
            <v>3.07</v>
          </cell>
        </row>
        <row r="1788">
          <cell r="B1788" t="str">
            <v>PREÇO DE VENDA - COMPOSIÇÃO 40102</v>
          </cell>
          <cell r="I1788">
            <v>15.36</v>
          </cell>
        </row>
        <row r="1790">
          <cell r="A1790" t="str">
            <v>Código:</v>
          </cell>
          <cell r="B1790" t="str">
            <v>Serviço</v>
          </cell>
          <cell r="E1790" t="str">
            <v>Unidade</v>
          </cell>
          <cell r="G1790" t="str">
            <v>C. U. T</v>
          </cell>
          <cell r="H1790" t="str">
            <v>BDI</v>
          </cell>
          <cell r="I1790" t="str">
            <v>R$</v>
          </cell>
        </row>
        <row r="1791">
          <cell r="A1791">
            <v>42000</v>
          </cell>
          <cell r="B1791" t="str">
            <v>MOBILIZAÇÃO DE EQUIPAMENTOS (TERRAP./PAVIMENT.)-2%</v>
          </cell>
          <cell r="E1791" t="str">
            <v>R$</v>
          </cell>
          <cell r="G1791">
            <v>0</v>
          </cell>
          <cell r="H1791">
            <v>0</v>
          </cell>
          <cell r="I1791">
            <v>0</v>
          </cell>
        </row>
        <row r="1793">
          <cell r="B1793" t="str">
            <v>Produção da Equipe:</v>
          </cell>
          <cell r="D1793">
            <v>1</v>
          </cell>
          <cell r="E1793" t="str">
            <v>R$</v>
          </cell>
        </row>
        <row r="1794">
          <cell r="A1794" t="str">
            <v>Codigo</v>
          </cell>
          <cell r="B1794" t="str">
            <v>Equipamentos - ( A )</v>
          </cell>
          <cell r="C1794" t="str">
            <v>Unid</v>
          </cell>
          <cell r="D1794" t="str">
            <v>Qtde</v>
          </cell>
          <cell r="E1794" t="str">
            <v>Utilização</v>
          </cell>
          <cell r="G1794" t="str">
            <v>Custo Operacional</v>
          </cell>
          <cell r="I1794" t="str">
            <v>Custo horario</v>
          </cell>
        </row>
        <row r="1795">
          <cell r="D1795" t="str">
            <v>Consumo</v>
          </cell>
          <cell r="E1795" t="str">
            <v>Operativa</v>
          </cell>
          <cell r="F1795" t="str">
            <v>Improdutiva</v>
          </cell>
          <cell r="G1795" t="str">
            <v>Operativo</v>
          </cell>
          <cell r="H1795" t="str">
            <v>Improdutivo</v>
          </cell>
        </row>
        <row r="1796">
          <cell r="B1796" t="str">
            <v/>
          </cell>
          <cell r="C1796" t="str">
            <v/>
          </cell>
          <cell r="G1796" t="str">
            <v/>
          </cell>
          <cell r="H1796" t="str">
            <v/>
          </cell>
          <cell r="I1796">
            <v>0</v>
          </cell>
        </row>
        <row r="1797">
          <cell r="B1797" t="str">
            <v/>
          </cell>
          <cell r="C1797" t="str">
            <v/>
          </cell>
          <cell r="G1797" t="str">
            <v/>
          </cell>
          <cell r="H1797" t="str">
            <v/>
          </cell>
          <cell r="I1797">
            <v>0</v>
          </cell>
        </row>
        <row r="1798">
          <cell r="H1798" t="str">
            <v>( A ) Total</v>
          </cell>
          <cell r="I1798">
            <v>0</v>
          </cell>
        </row>
        <row r="1800">
          <cell r="A1800" t="str">
            <v>Codigo</v>
          </cell>
          <cell r="B1800" t="str">
            <v>Mão de obra - ( B )</v>
          </cell>
          <cell r="C1800" t="str">
            <v>Unid</v>
          </cell>
          <cell r="E1800" t="str">
            <v>Eq salarial</v>
          </cell>
          <cell r="F1800" t="str">
            <v>Sal/ hora</v>
          </cell>
          <cell r="G1800" t="str">
            <v>Encargos</v>
          </cell>
          <cell r="H1800" t="str">
            <v>Consumo</v>
          </cell>
          <cell r="I1800" t="str">
            <v>Custo Total</v>
          </cell>
        </row>
        <row r="1801">
          <cell r="B1801" t="str">
            <v/>
          </cell>
          <cell r="C1801" t="str">
            <v/>
          </cell>
          <cell r="E1801" t="str">
            <v/>
          </cell>
          <cell r="F1801" t="str">
            <v/>
          </cell>
          <cell r="G1801" t="str">
            <v/>
          </cell>
          <cell r="I1801">
            <v>0</v>
          </cell>
        </row>
        <row r="1802">
          <cell r="B1802" t="str">
            <v/>
          </cell>
          <cell r="C1802" t="str">
            <v/>
          </cell>
          <cell r="E1802" t="str">
            <v/>
          </cell>
          <cell r="F1802" t="str">
            <v/>
          </cell>
          <cell r="G1802" t="str">
            <v/>
          </cell>
          <cell r="I1802">
            <v>0</v>
          </cell>
        </row>
        <row r="1803">
          <cell r="H1803" t="str">
            <v>( B ) Total</v>
          </cell>
          <cell r="I1803">
            <v>0</v>
          </cell>
        </row>
        <row r="1804">
          <cell r="E1804">
            <v>0</v>
          </cell>
          <cell r="I1804">
            <v>0</v>
          </cell>
        </row>
        <row r="1805">
          <cell r="E1805" t="str">
            <v>EPI</v>
          </cell>
          <cell r="H1805">
            <v>0.0112</v>
          </cell>
          <cell r="I1805">
            <v>0</v>
          </cell>
        </row>
        <row r="1806">
          <cell r="E1806" t="str">
            <v>ALIMENTAÇÃO</v>
          </cell>
          <cell r="H1806">
            <v>0.096</v>
          </cell>
          <cell r="I1806">
            <v>0</v>
          </cell>
        </row>
        <row r="1807">
          <cell r="E1807" t="str">
            <v>TRANSP. DE PESSOAL</v>
          </cell>
          <cell r="H1807">
            <v>0.0479</v>
          </cell>
          <cell r="I1807">
            <v>0</v>
          </cell>
        </row>
        <row r="1808">
          <cell r="B1808" t="str">
            <v>Custo horário de execução - (A)+(B)+( C)</v>
          </cell>
          <cell r="I1808">
            <v>0</v>
          </cell>
        </row>
        <row r="1809">
          <cell r="B1809" t="str">
            <v>(D) Produção da Equipe</v>
          </cell>
          <cell r="I1809">
            <v>1</v>
          </cell>
        </row>
        <row r="1810">
          <cell r="B1810" t="str">
            <v>(E) Custo unitário de execução - [(A)+(B)+( C)]÷(D)</v>
          </cell>
          <cell r="I1810">
            <v>0</v>
          </cell>
        </row>
        <row r="1812">
          <cell r="A1812" t="str">
            <v>Codigo</v>
          </cell>
          <cell r="B1812" t="str">
            <v>Materiais - ( F )</v>
          </cell>
          <cell r="C1812" t="str">
            <v>Unid</v>
          </cell>
          <cell r="D1812" t="str">
            <v>Consumo</v>
          </cell>
          <cell r="H1812" t="str">
            <v>Custo Unit</v>
          </cell>
          <cell r="I1812" t="str">
            <v>Custo Total</v>
          </cell>
        </row>
        <row r="1813">
          <cell r="C1813" t="str">
            <v/>
          </cell>
          <cell r="H1813" t="str">
            <v/>
          </cell>
          <cell r="I1813" t="str">
            <v/>
          </cell>
        </row>
        <row r="1814">
          <cell r="B1814" t="str">
            <v/>
          </cell>
          <cell r="C1814" t="str">
            <v/>
          </cell>
          <cell r="H1814" t="str">
            <v/>
          </cell>
          <cell r="I1814" t="str">
            <v/>
          </cell>
        </row>
        <row r="1815">
          <cell r="H1815" t="str">
            <v>( F ) Total</v>
          </cell>
          <cell r="I1815">
            <v>0</v>
          </cell>
        </row>
        <row r="1817">
          <cell r="A1817" t="str">
            <v>Codigo</v>
          </cell>
          <cell r="B1817" t="str">
            <v>Serviços - ( G )</v>
          </cell>
          <cell r="C1817" t="str">
            <v>Unid</v>
          </cell>
          <cell r="D1817" t="str">
            <v>Consumo</v>
          </cell>
          <cell r="H1817" t="str">
            <v>Custo Unit</v>
          </cell>
          <cell r="I1817" t="str">
            <v>Custo Total</v>
          </cell>
        </row>
        <row r="1818">
          <cell r="B1818" t="str">
            <v/>
          </cell>
          <cell r="C1818" t="str">
            <v/>
          </cell>
          <cell r="H1818" t="str">
            <v/>
          </cell>
          <cell r="I1818" t="str">
            <v/>
          </cell>
        </row>
        <row r="1819">
          <cell r="B1819" t="str">
            <v/>
          </cell>
          <cell r="C1819" t="str">
            <v/>
          </cell>
          <cell r="H1819" t="str">
            <v/>
          </cell>
          <cell r="I1819" t="str">
            <v/>
          </cell>
        </row>
        <row r="1820">
          <cell r="H1820" t="str">
            <v>( G ) Total</v>
          </cell>
          <cell r="I1820">
            <v>0</v>
          </cell>
        </row>
        <row r="1822">
          <cell r="A1822" t="str">
            <v>Codigo</v>
          </cell>
          <cell r="B1822" t="str">
            <v>Itens de transporte - ( H )</v>
          </cell>
          <cell r="C1822" t="str">
            <v>Unid</v>
          </cell>
          <cell r="D1822" t="str">
            <v>Consumo</v>
          </cell>
          <cell r="H1822" t="str">
            <v>Custo Unit</v>
          </cell>
          <cell r="I1822" t="str">
            <v>Custo Total</v>
          </cell>
        </row>
        <row r="1823">
          <cell r="B1823" t="str">
            <v/>
          </cell>
          <cell r="C1823" t="str">
            <v/>
          </cell>
          <cell r="H1823" t="str">
            <v/>
          </cell>
          <cell r="I1823" t="str">
            <v/>
          </cell>
        </row>
        <row r="1824">
          <cell r="B1824" t="str">
            <v/>
          </cell>
          <cell r="C1824" t="str">
            <v/>
          </cell>
          <cell r="H1824" t="str">
            <v/>
          </cell>
          <cell r="I1824" t="str">
            <v/>
          </cell>
        </row>
        <row r="1825">
          <cell r="H1825" t="str">
            <v>( H ) Total</v>
          </cell>
          <cell r="I1825">
            <v>0</v>
          </cell>
        </row>
        <row r="1827">
          <cell r="B1827" t="str">
            <v>Custo unitário direto total - (E)+(F)+(G)+(H)</v>
          </cell>
          <cell r="I1827">
            <v>0</v>
          </cell>
        </row>
        <row r="1828">
          <cell r="B1828" t="str">
            <v>BDI %</v>
          </cell>
          <cell r="H1828">
            <v>0.25</v>
          </cell>
          <cell r="I1828">
            <v>0</v>
          </cell>
        </row>
        <row r="1829">
          <cell r="B1829" t="str">
            <v>PREÇO DE VENDA - COMPOSIÇÃO 42000</v>
          </cell>
          <cell r="I1829">
            <v>0</v>
          </cell>
        </row>
        <row r="1831">
          <cell r="A1831" t="str">
            <v>Código:</v>
          </cell>
          <cell r="B1831" t="str">
            <v>Serviço</v>
          </cell>
          <cell r="E1831" t="str">
            <v>Unidade</v>
          </cell>
          <cell r="G1831" t="str">
            <v>C. U. T</v>
          </cell>
          <cell r="H1831" t="str">
            <v>BDI</v>
          </cell>
          <cell r="I1831" t="str">
            <v>R$</v>
          </cell>
        </row>
        <row r="1832">
          <cell r="A1832">
            <v>42010</v>
          </cell>
          <cell r="B1832" t="str">
            <v>ADMINISTRAÇÃO LOCAL DA OBRA - 3%</v>
          </cell>
          <cell r="E1832" t="str">
            <v>R$</v>
          </cell>
          <cell r="G1832">
            <v>0</v>
          </cell>
          <cell r="H1832">
            <v>0</v>
          </cell>
          <cell r="I1832">
            <v>0</v>
          </cell>
        </row>
        <row r="1834">
          <cell r="B1834" t="str">
            <v>Produção da Equipe:</v>
          </cell>
          <cell r="D1834">
            <v>1</v>
          </cell>
          <cell r="E1834" t="str">
            <v>R$</v>
          </cell>
        </row>
        <row r="1835">
          <cell r="A1835" t="str">
            <v>Codigo</v>
          </cell>
          <cell r="B1835" t="str">
            <v>Equipamentos - ( A )</v>
          </cell>
          <cell r="C1835" t="str">
            <v>Unid</v>
          </cell>
          <cell r="D1835" t="str">
            <v>Qtde</v>
          </cell>
          <cell r="E1835" t="str">
            <v>Utilização</v>
          </cell>
          <cell r="G1835" t="str">
            <v>Custo Operacional</v>
          </cell>
          <cell r="I1835" t="str">
            <v>Custo horario</v>
          </cell>
        </row>
        <row r="1836">
          <cell r="D1836" t="str">
            <v>Consumo</v>
          </cell>
          <cell r="E1836" t="str">
            <v>Operativa</v>
          </cell>
          <cell r="F1836" t="str">
            <v>Improdutiva</v>
          </cell>
          <cell r="G1836" t="str">
            <v>Operativo</v>
          </cell>
          <cell r="H1836" t="str">
            <v>Improdutivo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view="pageLayout" zoomScaleSheetLayoutView="80" workbookViewId="0" topLeftCell="A1">
      <selection activeCell="E6" sqref="E6"/>
    </sheetView>
  </sheetViews>
  <sheetFormatPr defaultColWidth="11.421875" defaultRowHeight="12.75"/>
  <cols>
    <col min="1" max="1" width="5.421875" style="1" customWidth="1"/>
    <col min="2" max="2" width="42.28125" style="1" customWidth="1"/>
    <col min="3" max="3" width="15.28125" style="1" customWidth="1"/>
    <col min="4" max="4" width="13.28125" style="1" customWidth="1"/>
    <col min="5" max="5" width="19.00390625" style="1" customWidth="1"/>
    <col min="6" max="6" width="17.140625" style="1" customWidth="1"/>
    <col min="7" max="7" width="17.57421875" style="1" customWidth="1"/>
    <col min="8" max="8" width="13.28125" style="1" customWidth="1"/>
    <col min="9" max="9" width="19.7109375" style="1" customWidth="1"/>
    <col min="10" max="10" width="14.8515625" style="1" customWidth="1"/>
    <col min="11" max="11" width="20.8515625" style="1" customWidth="1"/>
    <col min="12" max="16384" width="11.421875" style="1" customWidth="1"/>
  </cols>
  <sheetData>
    <row r="1" spans="1:11" ht="15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0" ht="15.75">
      <c r="A2" s="201" t="str">
        <f>CRONOGRAMA!A2</f>
        <v>OBRA E LOCAL: EXECUÇÃO DO PAVIMENTO DA ENTRADA PRINCIPAL DA CEASA-GO.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5.75">
      <c r="A3" s="3"/>
      <c r="B3" s="4"/>
      <c r="C3" s="4"/>
      <c r="D3" s="4"/>
      <c r="E3" s="4"/>
      <c r="F3" s="4"/>
      <c r="G3" s="4"/>
      <c r="H3" s="4"/>
      <c r="I3" s="4"/>
      <c r="J3" s="5"/>
    </row>
    <row r="4" spans="1:11" ht="15.75">
      <c r="A4" s="3" t="str">
        <f>'PLAN. ORÇAMENTÁRIA'!A5</f>
        <v>Proprietário: Centrais de Abastecimento de Goiás - CEASA GO</v>
      </c>
      <c r="B4" s="4"/>
      <c r="C4" s="4"/>
      <c r="D4" s="4"/>
      <c r="E4" s="4"/>
      <c r="F4" s="4"/>
      <c r="G4" s="4"/>
      <c r="H4" s="4"/>
      <c r="J4" s="5" t="str">
        <f>'PLAN. ORÇAMENTÁRIA'!F5</f>
        <v>Data:</v>
      </c>
      <c r="K4" s="6">
        <f>'PLAN. ORÇAMENTÁRIA'!G5</f>
        <v>42339</v>
      </c>
    </row>
    <row r="5" spans="1:11" ht="15.75">
      <c r="A5" s="3" t="str">
        <f>CRONOGRAMA!A5</f>
        <v>Fonte Recurso/ Programa: Centrais de Abastecimento de Goiás - CEASA GO</v>
      </c>
      <c r="B5" s="7"/>
      <c r="C5" s="7"/>
      <c r="D5" s="7"/>
      <c r="E5" s="7"/>
      <c r="F5" s="7"/>
      <c r="G5" s="7"/>
      <c r="H5" s="7"/>
      <c r="J5" s="5" t="str">
        <f>'PLAN. ORÇAMENTÁRIA'!F4</f>
        <v>Valor Total R$:</v>
      </c>
      <c r="K5" s="8">
        <f>'PLAN. ORÇAMENTÁRIA'!G4</f>
        <v>391403.64</v>
      </c>
    </row>
    <row r="6" spans="1:11" ht="15.75">
      <c r="A6" s="3" t="str">
        <f>'PLAN. ORÇAMENTÁRIA'!A6</f>
        <v>Tipo de Contrato:  A ser definido pela Comissão de Licitação</v>
      </c>
      <c r="B6" s="9"/>
      <c r="C6" s="9"/>
      <c r="D6" s="9"/>
      <c r="E6" s="9"/>
      <c r="F6" s="9"/>
      <c r="G6" s="9"/>
      <c r="H6" s="3"/>
      <c r="J6" s="10" t="str">
        <f>'PLAN. ORÇAMENTÁRIA'!F6</f>
        <v>Tab. Referência:</v>
      </c>
      <c r="K6" s="10" t="str">
        <f>'PLAN. ORÇAMENTÁRIA'!G6</f>
        <v>Agetop 03/15 DESO.</v>
      </c>
    </row>
    <row r="7" spans="1:11" ht="15.75" customHeight="1">
      <c r="A7" s="11" t="str">
        <f>'PLAN. ORÇAMENTÁRIA'!A7</f>
        <v>R.T. Orçamento: Engenheiro Civil Jonas José Alves Sobrinho  - CREA: 8.661/D-GO</v>
      </c>
      <c r="B7" s="12"/>
      <c r="C7" s="12"/>
      <c r="D7" s="12"/>
      <c r="E7" s="12"/>
      <c r="F7" s="12"/>
      <c r="G7" s="12"/>
      <c r="H7" s="11"/>
      <c r="J7" s="13" t="str">
        <f>'PLAN. ORÇAMENTÁRIA'!F7</f>
        <v>BDI Incluso:</v>
      </c>
      <c r="K7" s="14">
        <f>'PLAN. ORÇAMENTÁRIA'!G7</f>
        <v>0.2466</v>
      </c>
    </row>
    <row r="8" spans="1:11" ht="31.5" customHeight="1">
      <c r="A8" s="3" t="str">
        <f>'PLAN. ORÇAMENTÁRIA'!A8</f>
        <v>Prazo de Execução da Obra: 03 (três) meses        </v>
      </c>
      <c r="B8" s="15"/>
      <c r="C8" s="15"/>
      <c r="D8" s="15"/>
      <c r="E8" s="15"/>
      <c r="F8" s="15"/>
      <c r="G8" s="15"/>
      <c r="H8" s="16"/>
      <c r="I8" s="16"/>
      <c r="J8" s="13"/>
      <c r="K8" s="17"/>
    </row>
    <row r="10" spans="1:11" s="18" customFormat="1" ht="15.75">
      <c r="A10" s="202" t="s">
        <v>1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</row>
    <row r="11" spans="1:11" ht="47.25">
      <c r="A11" s="19" t="s">
        <v>2</v>
      </c>
      <c r="B11" s="19" t="s">
        <v>3</v>
      </c>
      <c r="C11" s="19" t="s">
        <v>4</v>
      </c>
      <c r="D11" s="20" t="s">
        <v>5</v>
      </c>
      <c r="E11" s="20" t="s">
        <v>6</v>
      </c>
      <c r="F11" s="20" t="s">
        <v>7</v>
      </c>
      <c r="G11" s="20" t="s">
        <v>8</v>
      </c>
      <c r="H11" s="20" t="s">
        <v>130</v>
      </c>
      <c r="I11" s="20" t="s">
        <v>9</v>
      </c>
      <c r="J11" s="20" t="s">
        <v>10</v>
      </c>
      <c r="K11" s="20" t="s">
        <v>11</v>
      </c>
    </row>
    <row r="12" spans="1:11" ht="15.75">
      <c r="A12" s="21">
        <v>1</v>
      </c>
      <c r="B12" s="25" t="s">
        <v>165</v>
      </c>
      <c r="C12" s="144">
        <v>74.7</v>
      </c>
      <c r="D12" s="22">
        <v>26</v>
      </c>
      <c r="E12" s="22">
        <v>26</v>
      </c>
      <c r="F12" s="23">
        <v>26</v>
      </c>
      <c r="G12" s="22">
        <f>D12*C12</f>
        <v>1942.2</v>
      </c>
      <c r="H12" s="24">
        <f>E12*C12</f>
        <v>1942.2</v>
      </c>
      <c r="I12" s="24">
        <f>F12*C12</f>
        <v>1942.2</v>
      </c>
      <c r="J12" s="24"/>
      <c r="K12" s="24">
        <v>0</v>
      </c>
    </row>
    <row r="13" spans="1:11" ht="15.75">
      <c r="A13" s="20"/>
      <c r="B13" s="26" t="s">
        <v>12</v>
      </c>
      <c r="C13" s="27"/>
      <c r="D13" s="27"/>
      <c r="E13" s="26" t="s">
        <v>13</v>
      </c>
      <c r="F13" s="26" t="s">
        <v>13</v>
      </c>
      <c r="G13" s="28">
        <f>G12</f>
        <v>1942.2</v>
      </c>
      <c r="H13" s="28">
        <f>H12</f>
        <v>1942.2</v>
      </c>
      <c r="I13" s="28">
        <f>I12</f>
        <v>1942.2</v>
      </c>
      <c r="J13" s="28">
        <f>SUM(J12:J12)</f>
        <v>0</v>
      </c>
      <c r="K13" s="28">
        <f>SUM(K12:K12)</f>
        <v>0</v>
      </c>
    </row>
    <row r="14" spans="1:11" ht="15.75">
      <c r="A14" s="20"/>
      <c r="B14" s="19"/>
      <c r="C14" s="19"/>
      <c r="D14" s="19"/>
      <c r="E14" s="19"/>
      <c r="F14" s="19"/>
      <c r="G14" s="19"/>
      <c r="H14" s="20"/>
      <c r="I14" s="20"/>
      <c r="J14" s="20"/>
      <c r="K14" s="20"/>
    </row>
    <row r="15" spans="1:11" ht="15.75">
      <c r="A15" s="198" t="s">
        <v>12</v>
      </c>
      <c r="B15" s="198"/>
      <c r="C15" s="198"/>
      <c r="D15" s="198"/>
      <c r="E15" s="198"/>
      <c r="F15" s="198"/>
      <c r="G15" s="30">
        <f>G13</f>
        <v>1942.2</v>
      </c>
      <c r="H15" s="31">
        <f>H13</f>
        <v>1942.2</v>
      </c>
      <c r="I15" s="31">
        <f>I13</f>
        <v>1942.2</v>
      </c>
      <c r="J15" s="31">
        <f>J13</f>
        <v>0</v>
      </c>
      <c r="K15" s="31">
        <f>K13</f>
        <v>0</v>
      </c>
    </row>
    <row r="16" spans="1:10" ht="15.75">
      <c r="A16" s="200"/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1" ht="15.75">
      <c r="A17" s="32"/>
      <c r="B17" s="32"/>
      <c r="C17" s="32"/>
      <c r="D17" s="32"/>
      <c r="E17" s="32"/>
      <c r="F17" s="32"/>
      <c r="G17" s="32"/>
      <c r="H17" s="32"/>
      <c r="I17" s="32"/>
      <c r="J17" s="198" t="s">
        <v>14</v>
      </c>
      <c r="K17" s="198"/>
    </row>
    <row r="18" spans="10:13" ht="15.75">
      <c r="J18" s="199"/>
      <c r="K18" s="199"/>
      <c r="L18" s="33"/>
      <c r="M18" s="33"/>
    </row>
    <row r="19" spans="10:11" ht="15.75">
      <c r="J19" s="198"/>
      <c r="K19" s="198"/>
    </row>
  </sheetData>
  <sheetProtection selectLockedCells="1" selectUnlockedCells="1"/>
  <mergeCells count="8">
    <mergeCell ref="J17:K17"/>
    <mergeCell ref="J18:K18"/>
    <mergeCell ref="J19:K19"/>
    <mergeCell ref="A1:K1"/>
    <mergeCell ref="A2:J2"/>
    <mergeCell ref="A10:K10"/>
    <mergeCell ref="A15:F15"/>
    <mergeCell ref="A16:J16"/>
  </mergeCells>
  <printOptions horizontalCentered="1"/>
  <pageMargins left="0.31496062992125984" right="0.31496062992125984" top="0.984251968503937" bottom="0.7874015748031497" header="0.5118110236220472" footer="0.5118110236220472"/>
  <pageSetup horizontalDpi="300" verticalDpi="300" orientation="landscape" paperSize="9" scale="70" r:id="rId2"/>
  <headerFooter alignWithMargins="0">
    <oddHeader>&amp;L&amp;G&amp;R&amp;G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2"/>
  <sheetViews>
    <sheetView view="pageBreakPreview" zoomScale="110" zoomScaleSheetLayoutView="110" zoomScalePageLayoutView="0" workbookViewId="0" topLeftCell="A1">
      <selection activeCell="A1" sqref="A1:G1"/>
    </sheetView>
  </sheetViews>
  <sheetFormatPr defaultColWidth="11.421875" defaultRowHeight="12.75"/>
  <cols>
    <col min="1" max="1" width="43.7109375" style="34" customWidth="1"/>
    <col min="2" max="2" width="29.8515625" style="34" customWidth="1"/>
    <col min="3" max="3" width="13.57421875" style="34" customWidth="1"/>
    <col min="4" max="4" width="10.421875" style="34" customWidth="1"/>
    <col min="5" max="5" width="18.00390625" style="34" customWidth="1"/>
    <col min="6" max="6" width="21.421875" style="34" customWidth="1"/>
    <col min="7" max="7" width="19.8515625" style="34" customWidth="1"/>
    <col min="8" max="8" width="6.7109375" style="34" customWidth="1"/>
    <col min="9" max="16384" width="11.421875" style="34" customWidth="1"/>
  </cols>
  <sheetData>
    <row r="1" spans="1:7" ht="15.75">
      <c r="A1" s="205" t="s">
        <v>15</v>
      </c>
      <c r="B1" s="205"/>
      <c r="C1" s="205"/>
      <c r="D1" s="205"/>
      <c r="E1" s="205"/>
      <c r="F1" s="205"/>
      <c r="G1" s="205"/>
    </row>
    <row r="2" spans="1:7" ht="15.75">
      <c r="A2" s="201" t="str">
        <f>'PLAN. ORÇAMENTÁRIA'!A2:G2</f>
        <v>OBRA E LOCAL: EXECUÇÃO DO PAVIMENTO DA ENTRADA PRINCIPAL DA CEASA-GO.</v>
      </c>
      <c r="B2" s="201"/>
      <c r="C2" s="201"/>
      <c r="D2" s="201"/>
      <c r="E2" s="201"/>
      <c r="F2" s="201"/>
      <c r="G2" s="201"/>
    </row>
    <row r="3" spans="1:7" s="36" customFormat="1" ht="15.75">
      <c r="A3" s="206"/>
      <c r="B3" s="206"/>
      <c r="C3" s="206"/>
      <c r="D3" s="206"/>
      <c r="E3" s="206"/>
      <c r="F3" s="206"/>
      <c r="G3" s="206"/>
    </row>
    <row r="4" spans="1:7" ht="15.75">
      <c r="A4" s="37" t="str">
        <f>'PLAN. ORÇAMENTÁRIA'!A5</f>
        <v>Proprietário: Centrais de Abastecimento de Goiás - CEASA GO</v>
      </c>
      <c r="B4" s="38"/>
      <c r="C4" s="38"/>
      <c r="D4" s="38"/>
      <c r="E4" s="39"/>
      <c r="F4" s="40" t="s">
        <v>16</v>
      </c>
      <c r="G4" s="41">
        <f>'PLAN. ORÇAMENTÁRIA'!G5</f>
        <v>42339</v>
      </c>
    </row>
    <row r="5" spans="1:7" ht="15.75">
      <c r="A5" s="207" t="str">
        <f>CRONOGRAMA!A5</f>
        <v>Fonte Recurso/ Programa: Centrais de Abastecimento de Goiás - CEASA GO</v>
      </c>
      <c r="B5" s="207"/>
      <c r="C5" s="207"/>
      <c r="D5" s="39"/>
      <c r="E5" s="39"/>
      <c r="F5" s="40" t="s">
        <v>17</v>
      </c>
      <c r="G5" s="42">
        <f>'PLAN. ORÇAMENTÁRIA'!G4</f>
        <v>391403.64</v>
      </c>
    </row>
    <row r="6" spans="1:13" ht="15.75">
      <c r="A6" s="37" t="str">
        <f>'PLAN. ORÇAMENTÁRIA'!A6</f>
        <v>Tipo de Contrato:  A ser definido pela Comissão de Licitação</v>
      </c>
      <c r="B6" s="43"/>
      <c r="C6" s="37"/>
      <c r="D6" s="37"/>
      <c r="E6" s="39"/>
      <c r="F6" s="40" t="str">
        <f>'PLAN. ORÇAMENTÁRIA'!F6</f>
        <v>Tab. Referência:</v>
      </c>
      <c r="G6" s="40" t="str">
        <f>'PLAN. ORÇAMENTÁRIA'!G6</f>
        <v>Agetop 03/15 DESO.</v>
      </c>
      <c r="H6" s="44"/>
      <c r="I6" s="44"/>
      <c r="J6" s="44"/>
      <c r="K6" s="44"/>
      <c r="L6" s="44"/>
      <c r="M6" s="44"/>
    </row>
    <row r="7" spans="1:11" ht="15.75">
      <c r="A7" s="37" t="str">
        <f>'PLAN. ORÇAMENTÁRIA'!A7</f>
        <v>R.T. Orçamento: Engenheiro Civil Jonas José Alves Sobrinho  - CREA: 8.661/D-GO</v>
      </c>
      <c r="B7" s="43"/>
      <c r="C7" s="37"/>
      <c r="D7" s="37"/>
      <c r="E7" s="39"/>
      <c r="F7" s="40" t="str">
        <f>'PLAN. ORÇAMENTÁRIA'!F7</f>
        <v>BDI Incluso:</v>
      </c>
      <c r="G7" s="45">
        <f>'PLAN. ORÇAMENTÁRIA'!G7</f>
        <v>0.2466</v>
      </c>
      <c r="I7" s="39"/>
      <c r="K7" s="4"/>
    </row>
    <row r="8" spans="1:11" ht="15.75">
      <c r="A8" s="37" t="str">
        <f>'PLAN. ORÇAMENTÁRIA'!A8</f>
        <v>Prazo de Execução da Obra: 03 (três) meses        </v>
      </c>
      <c r="B8" s="43"/>
      <c r="C8" s="37"/>
      <c r="D8" s="37"/>
      <c r="E8" s="37"/>
      <c r="F8" s="40"/>
      <c r="G8" s="46"/>
      <c r="I8" s="47"/>
      <c r="K8" s="48"/>
    </row>
    <row r="9" spans="1:11" s="51" customFormat="1" ht="19.5" customHeight="1">
      <c r="A9" s="208"/>
      <c r="B9" s="208"/>
      <c r="C9" s="49"/>
      <c r="D9" s="50"/>
      <c r="E9" s="209"/>
      <c r="F9" s="209"/>
      <c r="I9" s="49"/>
      <c r="K9" s="52"/>
    </row>
    <row r="11" spans="1:8" ht="15.75">
      <c r="A11" s="200" t="s">
        <v>15</v>
      </c>
      <c r="B11" s="200"/>
      <c r="C11" s="200"/>
      <c r="D11" s="200"/>
      <c r="E11" s="200"/>
      <c r="F11" s="200"/>
      <c r="G11" s="200"/>
      <c r="H11" s="200"/>
    </row>
    <row r="12" spans="1:8" ht="15.75">
      <c r="A12" s="53"/>
      <c r="B12" s="53"/>
      <c r="C12" s="53"/>
      <c r="D12" s="53"/>
      <c r="E12" s="53"/>
      <c r="F12" s="53"/>
      <c r="G12" s="53"/>
      <c r="H12" s="53"/>
    </row>
    <row r="13" spans="1:8" ht="15.75">
      <c r="A13" s="205" t="s">
        <v>18</v>
      </c>
      <c r="B13" s="205"/>
      <c r="C13" s="205"/>
      <c r="D13" s="205"/>
      <c r="E13" s="205"/>
      <c r="F13" s="205"/>
      <c r="G13" s="205"/>
      <c r="H13" s="205"/>
    </row>
    <row r="14" spans="1:8" ht="15.75">
      <c r="A14" s="212" t="s">
        <v>13</v>
      </c>
      <c r="B14" s="212"/>
      <c r="C14" s="212"/>
      <c r="D14" s="212"/>
      <c r="E14" s="212"/>
      <c r="F14" s="212"/>
      <c r="G14" s="212"/>
      <c r="H14" s="212"/>
    </row>
    <row r="16" spans="1:8" ht="15.75">
      <c r="A16" s="200" t="s">
        <v>19</v>
      </c>
      <c r="B16" s="200"/>
      <c r="C16" s="200"/>
      <c r="E16" s="200" t="s">
        <v>20</v>
      </c>
      <c r="F16" s="200"/>
      <c r="G16" s="200"/>
      <c r="H16" s="200"/>
    </row>
    <row r="18" spans="1:7" ht="15.75">
      <c r="A18" s="34" t="s">
        <v>21</v>
      </c>
      <c r="B18" s="22">
        <f>LEVANTAMENTO!G12</f>
        <v>1942.2</v>
      </c>
      <c r="C18" s="34" t="s">
        <v>22</v>
      </c>
      <c r="E18" s="34" t="s">
        <v>23</v>
      </c>
      <c r="G18" s="22">
        <v>0.1</v>
      </c>
    </row>
    <row r="19" spans="2:7" ht="15.75">
      <c r="B19" s="22"/>
      <c r="G19" s="22"/>
    </row>
    <row r="20" spans="1:7" ht="15.75">
      <c r="A20" s="34" t="s">
        <v>24</v>
      </c>
      <c r="B20" s="22">
        <f>B18</f>
        <v>1942.2</v>
      </c>
      <c r="C20" s="34" t="s">
        <v>22</v>
      </c>
      <c r="E20" s="34" t="s">
        <v>181</v>
      </c>
      <c r="G20" s="22">
        <v>14.7</v>
      </c>
    </row>
    <row r="21" spans="2:7" ht="15.75">
      <c r="B21" s="22"/>
      <c r="G21" s="22"/>
    </row>
    <row r="22" spans="1:7" ht="15.75">
      <c r="A22" s="34" t="s">
        <v>184</v>
      </c>
      <c r="B22" s="22">
        <v>65.9</v>
      </c>
      <c r="C22" s="34" t="s">
        <v>156</v>
      </c>
      <c r="E22" s="34" t="s">
        <v>26</v>
      </c>
      <c r="G22" s="22">
        <v>0.36</v>
      </c>
    </row>
    <row r="23" spans="2:7" ht="15.75">
      <c r="B23" s="22"/>
      <c r="G23" s="22"/>
    </row>
    <row r="24" spans="1:7" ht="15.75">
      <c r="A24" s="34" t="s">
        <v>27</v>
      </c>
      <c r="B24" s="22">
        <f>LEVANTAMENTO!I13</f>
        <v>1942.2</v>
      </c>
      <c r="C24" s="34" t="s">
        <v>25</v>
      </c>
      <c r="E24" s="213" t="s">
        <v>28</v>
      </c>
      <c r="F24" s="213"/>
      <c r="G24" s="189">
        <v>0.2</v>
      </c>
    </row>
    <row r="25" spans="5:6" ht="15.75">
      <c r="E25" s="54"/>
      <c r="F25" s="54"/>
    </row>
    <row r="26" spans="5:6" ht="15.75">
      <c r="E26" s="55"/>
      <c r="F26" s="55"/>
    </row>
    <row r="27" spans="1:8" ht="15.75">
      <c r="A27" s="200" t="s">
        <v>29</v>
      </c>
      <c r="B27" s="200"/>
      <c r="C27" s="200"/>
      <c r="E27" s="56"/>
      <c r="F27" s="56"/>
      <c r="G27" s="56"/>
      <c r="H27" s="56"/>
    </row>
    <row r="28" spans="1:8" ht="15.75">
      <c r="A28" s="54" t="s">
        <v>30</v>
      </c>
      <c r="B28" s="57">
        <v>20</v>
      </c>
      <c r="C28" s="54" t="s">
        <v>31</v>
      </c>
      <c r="E28" s="56"/>
      <c r="F28" s="56"/>
      <c r="G28" s="56"/>
      <c r="H28" s="56"/>
    </row>
    <row r="30" spans="1:8" ht="15.75">
      <c r="A30" s="34" t="s">
        <v>32</v>
      </c>
      <c r="B30" s="58">
        <v>2</v>
      </c>
      <c r="C30" s="34" t="s">
        <v>31</v>
      </c>
      <c r="E30" s="47"/>
      <c r="F30" s="47"/>
      <c r="G30" s="59"/>
      <c r="H30" s="60"/>
    </row>
    <row r="31" spans="5:8" ht="15.75">
      <c r="E31" s="36"/>
      <c r="F31" s="36"/>
      <c r="G31" s="36"/>
      <c r="H31" s="61"/>
    </row>
    <row r="32" spans="1:8" ht="15.75">
      <c r="A32" s="34" t="s">
        <v>168</v>
      </c>
      <c r="B32" s="58">
        <v>25</v>
      </c>
      <c r="C32" s="34" t="s">
        <v>31</v>
      </c>
      <c r="E32" s="47"/>
      <c r="F32" s="47"/>
      <c r="G32" s="62"/>
      <c r="H32" s="60"/>
    </row>
    <row r="33" spans="5:8" ht="15.75">
      <c r="E33" s="36"/>
      <c r="F33" s="36"/>
      <c r="G33" s="36"/>
      <c r="H33" s="61"/>
    </row>
    <row r="34" spans="1:8" ht="15.75">
      <c r="A34" s="34" t="s">
        <v>33</v>
      </c>
      <c r="B34" s="22">
        <v>25</v>
      </c>
      <c r="C34" s="34" t="s">
        <v>31</v>
      </c>
      <c r="E34" s="36"/>
      <c r="F34" s="36"/>
      <c r="G34" s="36"/>
      <c r="H34" s="61"/>
    </row>
    <row r="35" spans="5:8" ht="15.75">
      <c r="E35" s="36"/>
      <c r="F35" s="36"/>
      <c r="G35" s="36"/>
      <c r="H35" s="61"/>
    </row>
    <row r="36" spans="1:8" ht="15.75">
      <c r="A36" s="34" t="s">
        <v>34</v>
      </c>
      <c r="B36" s="58">
        <v>2</v>
      </c>
      <c r="C36" s="34" t="s">
        <v>31</v>
      </c>
      <c r="E36" s="47"/>
      <c r="F36" s="47"/>
      <c r="G36" s="36"/>
      <c r="H36" s="61"/>
    </row>
    <row r="37" spans="5:8" ht="15.75">
      <c r="E37" s="36"/>
      <c r="F37" s="36"/>
      <c r="G37" s="36"/>
      <c r="H37" s="61"/>
    </row>
    <row r="38" spans="1:3" ht="15.75">
      <c r="A38" s="34" t="s">
        <v>35</v>
      </c>
      <c r="B38" s="58">
        <f>B36</f>
        <v>2</v>
      </c>
      <c r="C38" s="34" t="s">
        <v>31</v>
      </c>
    </row>
    <row r="41" spans="1:8" ht="15" customHeight="1">
      <c r="A41" s="214" t="s">
        <v>36</v>
      </c>
      <c r="B41" s="214"/>
      <c r="C41" s="214"/>
      <c r="D41" s="214"/>
      <c r="E41" s="214"/>
      <c r="F41" s="214"/>
      <c r="G41" s="214"/>
      <c r="H41" s="214"/>
    </row>
    <row r="43" s="63" customFormat="1" ht="15.75">
      <c r="A43" s="63" t="s">
        <v>37</v>
      </c>
    </row>
    <row r="44" s="64" customFormat="1" ht="15.75">
      <c r="A44" s="64" t="s">
        <v>38</v>
      </c>
    </row>
    <row r="46" spans="1:3" s="66" customFormat="1" ht="15.75">
      <c r="A46" s="198" t="s">
        <v>39</v>
      </c>
      <c r="B46" s="198"/>
      <c r="C46" s="65">
        <v>1</v>
      </c>
    </row>
    <row r="48" s="64" customFormat="1" ht="15.75">
      <c r="A48" s="64" t="s">
        <v>40</v>
      </c>
    </row>
    <row r="50" spans="2:3" s="66" customFormat="1" ht="15.75">
      <c r="B50" s="67" t="s">
        <v>41</v>
      </c>
      <c r="C50" s="65">
        <v>2</v>
      </c>
    </row>
    <row r="52" s="63" customFormat="1" ht="15.75">
      <c r="A52" s="63" t="s">
        <v>42</v>
      </c>
    </row>
    <row r="54" s="64" customFormat="1" ht="15.75">
      <c r="A54" s="64" t="s">
        <v>43</v>
      </c>
    </row>
    <row r="56" spans="1:4" s="66" customFormat="1" ht="15.75">
      <c r="A56" s="198" t="s">
        <v>44</v>
      </c>
      <c r="B56" s="198"/>
      <c r="C56" s="65">
        <f>LEVANTAMENTO!G12</f>
        <v>1942.2</v>
      </c>
      <c r="D56" s="66" t="s">
        <v>22</v>
      </c>
    </row>
    <row r="57" spans="1:3" s="66" customFormat="1" ht="15.75">
      <c r="A57" s="29"/>
      <c r="B57" s="29"/>
      <c r="C57" s="65"/>
    </row>
    <row r="58" spans="1:13" s="66" customFormat="1" ht="15.75">
      <c r="A58" s="188" t="s">
        <v>162</v>
      </c>
      <c r="B58" s="185"/>
      <c r="C58" s="186"/>
      <c r="D58" s="187"/>
      <c r="E58" s="187"/>
      <c r="F58" s="187"/>
      <c r="G58" s="187"/>
      <c r="H58" s="187"/>
      <c r="I58" s="187"/>
      <c r="J58" s="187"/>
      <c r="K58" s="187"/>
      <c r="L58" s="187"/>
      <c r="M58" s="187"/>
    </row>
    <row r="60" ht="15.75">
      <c r="A60" s="34" t="s">
        <v>163</v>
      </c>
    </row>
    <row r="61" spans="2:4" ht="15.75">
      <c r="B61" s="34" t="s">
        <v>164</v>
      </c>
      <c r="C61" s="68">
        <f>LEVANTAMENTO!G12</f>
        <v>1942.2</v>
      </c>
      <c r="D61" s="34" t="s">
        <v>22</v>
      </c>
    </row>
    <row r="62" ht="15.75">
      <c r="C62" s="68"/>
    </row>
    <row r="63" spans="1:4" ht="15.75">
      <c r="A63" s="34" t="s">
        <v>166</v>
      </c>
      <c r="C63" s="68">
        <f>C61</f>
        <v>1942.2</v>
      </c>
      <c r="D63" s="34" t="s">
        <v>22</v>
      </c>
    </row>
    <row r="65" s="64" customFormat="1" ht="15.75">
      <c r="A65" s="64" t="s">
        <v>167</v>
      </c>
    </row>
    <row r="66" s="64" customFormat="1" ht="15.75"/>
    <row r="67" spans="1:6" ht="15.75">
      <c r="A67" s="211" t="s">
        <v>44</v>
      </c>
      <c r="B67" s="211"/>
      <c r="C67" s="68">
        <f>C56</f>
        <v>1942.2</v>
      </c>
      <c r="D67" s="34" t="s">
        <v>22</v>
      </c>
      <c r="F67" s="69"/>
    </row>
    <row r="69" spans="2:4" ht="15.75">
      <c r="B69" s="70" t="s">
        <v>49</v>
      </c>
      <c r="C69" s="68">
        <f>G22</f>
        <v>0.36</v>
      </c>
      <c r="D69" s="34" t="s">
        <v>45</v>
      </c>
    </row>
    <row r="71" spans="2:4" s="66" customFormat="1" ht="15.75">
      <c r="B71" s="67" t="s">
        <v>169</v>
      </c>
      <c r="C71" s="71">
        <f>C67*C69</f>
        <v>699.192</v>
      </c>
      <c r="D71" s="66" t="s">
        <v>46</v>
      </c>
    </row>
    <row r="73" s="64" customFormat="1" ht="15.75">
      <c r="A73" s="64" t="s">
        <v>171</v>
      </c>
    </row>
    <row r="76" spans="2:4" ht="15.75">
      <c r="B76" s="34" t="s">
        <v>170</v>
      </c>
      <c r="C76" s="69">
        <f>C71</f>
        <v>699.192</v>
      </c>
      <c r="D76" s="34" t="s">
        <v>46</v>
      </c>
    </row>
    <row r="78" spans="2:4" ht="15.75">
      <c r="B78" s="54" t="s">
        <v>51</v>
      </c>
      <c r="C78" s="22">
        <f>B28</f>
        <v>20</v>
      </c>
      <c r="D78" s="34" t="s">
        <v>31</v>
      </c>
    </row>
    <row r="79" ht="15.75">
      <c r="C79" s="22"/>
    </row>
    <row r="80" spans="2:4" s="66" customFormat="1" ht="15.75">
      <c r="B80" s="67" t="s">
        <v>47</v>
      </c>
      <c r="C80" s="65">
        <f>C76*C78</f>
        <v>13983.84</v>
      </c>
      <c r="D80" s="66" t="s">
        <v>48</v>
      </c>
    </row>
    <row r="81" spans="1:7" s="73" customFormat="1" ht="15.75">
      <c r="A81" s="34"/>
      <c r="B81" s="34"/>
      <c r="C81" s="34"/>
      <c r="D81" s="34"/>
      <c r="E81" s="34"/>
      <c r="F81" s="34"/>
      <c r="G81" s="34"/>
    </row>
    <row r="82" spans="1:7" s="73" customFormat="1" ht="15.75">
      <c r="A82" s="64" t="s">
        <v>53</v>
      </c>
      <c r="B82" s="64"/>
      <c r="C82" s="64"/>
      <c r="D82" s="64"/>
      <c r="E82" s="64"/>
      <c r="F82" s="64"/>
      <c r="G82" s="64"/>
    </row>
    <row r="83" spans="1:7" s="73" customFormat="1" ht="15.75">
      <c r="A83" s="34"/>
      <c r="B83" s="34"/>
      <c r="C83" s="34"/>
      <c r="D83" s="34"/>
      <c r="E83" s="34"/>
      <c r="F83" s="34"/>
      <c r="G83" s="34"/>
    </row>
    <row r="84" spans="1:7" s="73" customFormat="1" ht="15.75">
      <c r="A84" s="34"/>
      <c r="B84" s="70" t="s">
        <v>54</v>
      </c>
      <c r="C84" s="68">
        <f>LEVANTAMENTO!H13</f>
        <v>1942.2</v>
      </c>
      <c r="D84" s="34" t="s">
        <v>22</v>
      </c>
      <c r="E84" s="34"/>
      <c r="F84" s="34"/>
      <c r="G84" s="34"/>
    </row>
    <row r="85" spans="1:7" s="73" customFormat="1" ht="15.75">
      <c r="A85" s="34"/>
      <c r="B85" s="70"/>
      <c r="C85" s="34"/>
      <c r="D85" s="34"/>
      <c r="E85" s="34"/>
      <c r="F85" s="34"/>
      <c r="G85" s="34"/>
    </row>
    <row r="86" spans="1:7" s="73" customFormat="1" ht="15.75">
      <c r="A86" s="34"/>
      <c r="B86" s="34" t="s">
        <v>23</v>
      </c>
      <c r="C86" s="68">
        <v>0.1</v>
      </c>
      <c r="D86" s="34" t="s">
        <v>45</v>
      </c>
      <c r="E86" s="34"/>
      <c r="F86" s="34"/>
      <c r="G86" s="34"/>
    </row>
    <row r="87" spans="1:7" s="73" customFormat="1" ht="15.75">
      <c r="A87" s="34"/>
      <c r="B87" s="34"/>
      <c r="C87" s="34"/>
      <c r="D87" s="34"/>
      <c r="E87" s="34"/>
      <c r="F87" s="34"/>
      <c r="G87" s="34"/>
    </row>
    <row r="88" spans="1:7" s="73" customFormat="1" ht="15.75">
      <c r="A88" s="66"/>
      <c r="B88" s="66" t="s">
        <v>50</v>
      </c>
      <c r="C88" s="72">
        <f>C84*C86</f>
        <v>194.22000000000003</v>
      </c>
      <c r="D88" s="66" t="s">
        <v>46</v>
      </c>
      <c r="E88" s="66"/>
      <c r="F88" s="66"/>
      <c r="G88" s="66"/>
    </row>
    <row r="89" s="73" customFormat="1" ht="15.75"/>
    <row r="90" s="64" customFormat="1" ht="15.75">
      <c r="A90" s="64" t="s">
        <v>172</v>
      </c>
    </row>
    <row r="91" s="73" customFormat="1" ht="15.75"/>
    <row r="92" spans="1:4" s="73" customFormat="1" ht="15.75">
      <c r="A92" s="211" t="s">
        <v>44</v>
      </c>
      <c r="B92" s="211"/>
      <c r="C92" s="77">
        <f>B24</f>
        <v>1942.2</v>
      </c>
      <c r="D92" s="36" t="s">
        <v>25</v>
      </c>
    </row>
    <row r="93" spans="1:3" s="73" customFormat="1" ht="15.75">
      <c r="A93" s="29"/>
      <c r="B93" s="29"/>
      <c r="C93" s="74"/>
    </row>
    <row r="94" spans="1:4" s="73" customFormat="1" ht="15.75">
      <c r="A94" s="29"/>
      <c r="B94" s="34" t="s">
        <v>23</v>
      </c>
      <c r="C94" s="77">
        <f>G18</f>
        <v>0.1</v>
      </c>
      <c r="D94" s="36" t="s">
        <v>45</v>
      </c>
    </row>
    <row r="95" spans="1:3" s="73" customFormat="1" ht="15.75">
      <c r="A95" s="29"/>
      <c r="B95" s="29"/>
      <c r="C95" s="74"/>
    </row>
    <row r="96" spans="1:4" s="73" customFormat="1" ht="15.75">
      <c r="A96" s="29"/>
      <c r="B96" s="29" t="s">
        <v>174</v>
      </c>
      <c r="C96" s="74">
        <f>C92*C94</f>
        <v>194.22000000000003</v>
      </c>
      <c r="D96" s="73" t="s">
        <v>175</v>
      </c>
    </row>
    <row r="97" spans="1:3" s="73" customFormat="1" ht="15.75">
      <c r="A97" s="29"/>
      <c r="B97" s="29"/>
      <c r="C97" s="74"/>
    </row>
    <row r="98" s="73" customFormat="1" ht="15.75"/>
    <row r="99" s="64" customFormat="1" ht="15.75">
      <c r="A99" s="64" t="s">
        <v>173</v>
      </c>
    </row>
    <row r="100" s="73" customFormat="1" ht="15.75"/>
    <row r="101" spans="1:4" s="73" customFormat="1" ht="15.75">
      <c r="A101" s="211" t="s">
        <v>44</v>
      </c>
      <c r="B101" s="211"/>
      <c r="C101" s="75">
        <f>C92</f>
        <v>1942.2</v>
      </c>
      <c r="D101" s="36" t="s">
        <v>25</v>
      </c>
    </row>
    <row r="102" spans="1:3" s="73" customFormat="1" ht="15.75">
      <c r="A102" s="34"/>
      <c r="B102" s="34"/>
      <c r="C102" s="75"/>
    </row>
    <row r="103" spans="1:4" s="73" customFormat="1" ht="15" customHeight="1">
      <c r="A103" s="215" t="s">
        <v>32</v>
      </c>
      <c r="B103" s="215"/>
      <c r="C103" s="190">
        <f>B30</f>
        <v>2</v>
      </c>
      <c r="D103" s="36" t="s">
        <v>31</v>
      </c>
    </row>
    <row r="104" spans="1:3" s="73" customFormat="1" ht="15.75">
      <c r="A104" s="34"/>
      <c r="B104" s="34"/>
      <c r="C104" s="75"/>
    </row>
    <row r="105" spans="1:4" s="73" customFormat="1" ht="15.75">
      <c r="A105" s="34"/>
      <c r="B105" s="67" t="s">
        <v>176</v>
      </c>
      <c r="C105" s="76">
        <f>C101*C103</f>
        <v>3884.4</v>
      </c>
      <c r="D105" s="73" t="s">
        <v>177</v>
      </c>
    </row>
    <row r="106" s="73" customFormat="1" ht="15.75"/>
    <row r="107" s="63" customFormat="1" ht="15.75">
      <c r="A107" s="63" t="s">
        <v>178</v>
      </c>
    </row>
    <row r="108" spans="1:13" s="63" customFormat="1" ht="15.7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1:7" s="73" customFormat="1" ht="15.75">
      <c r="A109" s="64" t="s">
        <v>179</v>
      </c>
      <c r="B109" s="64"/>
      <c r="C109" s="64"/>
      <c r="D109" s="64"/>
      <c r="E109" s="64"/>
      <c r="F109" s="64"/>
      <c r="G109" s="64"/>
    </row>
    <row r="110" spans="1:7" s="73" customFormat="1" ht="15.75">
      <c r="A110" s="34"/>
      <c r="B110" s="34"/>
      <c r="C110" s="34"/>
      <c r="D110" s="34"/>
      <c r="E110" s="34"/>
      <c r="F110" s="34"/>
      <c r="G110" s="34"/>
    </row>
    <row r="111" spans="1:7" s="73" customFormat="1" ht="15.75">
      <c r="A111" s="211" t="str">
        <f>A24</f>
        <v>Área de Pavimentação</v>
      </c>
      <c r="B111" s="211"/>
      <c r="C111" s="68">
        <f>B24</f>
        <v>1942.2</v>
      </c>
      <c r="D111" s="34" t="s">
        <v>22</v>
      </c>
      <c r="E111" s="34"/>
      <c r="F111" s="34"/>
      <c r="G111" s="34"/>
    </row>
    <row r="112" spans="1:7" s="73" customFormat="1" ht="15.75">
      <c r="A112" s="34"/>
      <c r="B112" s="34"/>
      <c r="C112" s="34"/>
      <c r="D112" s="34"/>
      <c r="E112" s="34"/>
      <c r="F112" s="34"/>
      <c r="G112" s="34"/>
    </row>
    <row r="113" spans="1:7" s="73" customFormat="1" ht="15.75">
      <c r="A113" s="34"/>
      <c r="B113" s="34" t="s">
        <v>180</v>
      </c>
      <c r="C113" s="68">
        <f>G20</f>
        <v>14.7</v>
      </c>
      <c r="D113" s="34" t="s">
        <v>25</v>
      </c>
      <c r="E113" s="34"/>
      <c r="F113" s="34"/>
      <c r="G113" s="34"/>
    </row>
    <row r="114" spans="1:7" s="73" customFormat="1" ht="15.75">
      <c r="A114" s="34"/>
      <c r="B114" s="34"/>
      <c r="C114" s="68"/>
      <c r="D114" s="34"/>
      <c r="E114" s="34"/>
      <c r="F114" s="34"/>
      <c r="G114" s="34"/>
    </row>
    <row r="115" spans="1:7" s="73" customFormat="1" ht="15.75">
      <c r="A115" s="66"/>
      <c r="B115" s="67" t="s">
        <v>182</v>
      </c>
      <c r="C115" s="71">
        <f>C111/C113</f>
        <v>132.12244897959184</v>
      </c>
      <c r="D115" s="66" t="s">
        <v>22</v>
      </c>
      <c r="E115" s="66"/>
      <c r="F115" s="66"/>
      <c r="G115" s="66"/>
    </row>
    <row r="116" spans="1:7" s="73" customFormat="1" ht="15.75">
      <c r="A116" s="66"/>
      <c r="B116" s="67"/>
      <c r="C116" s="71"/>
      <c r="D116" s="66"/>
      <c r="E116" s="66"/>
      <c r="F116" s="66"/>
      <c r="G116" s="66"/>
    </row>
    <row r="117" spans="1:7" s="73" customFormat="1" ht="15.75">
      <c r="A117" s="66"/>
      <c r="B117" s="67" t="s">
        <v>183</v>
      </c>
      <c r="C117" s="71">
        <f>C115*1.1</f>
        <v>145.33469387755105</v>
      </c>
      <c r="D117" s="66" t="s">
        <v>25</v>
      </c>
      <c r="E117" s="66"/>
      <c r="F117" s="66"/>
      <c r="G117" s="66"/>
    </row>
    <row r="118" spans="1:7" s="73" customFormat="1" ht="15.75">
      <c r="A118" s="66"/>
      <c r="B118" s="67"/>
      <c r="C118" s="71"/>
      <c r="D118" s="66"/>
      <c r="E118" s="66"/>
      <c r="F118" s="66"/>
      <c r="G118" s="66"/>
    </row>
    <row r="119" spans="1:7" s="73" customFormat="1" ht="15.75">
      <c r="A119" s="66"/>
      <c r="B119" s="67" t="s">
        <v>185</v>
      </c>
      <c r="C119" s="71">
        <f>C117*B22</f>
        <v>9577.556326530615</v>
      </c>
      <c r="D119" s="66" t="s">
        <v>186</v>
      </c>
      <c r="E119" s="66"/>
      <c r="F119" s="66"/>
      <c r="G119" s="66"/>
    </row>
    <row r="120" s="73" customFormat="1" ht="15.75"/>
    <row r="121" s="64" customFormat="1" ht="15.75">
      <c r="A121" s="64" t="s">
        <v>187</v>
      </c>
    </row>
    <row r="122" s="73" customFormat="1" ht="15.75"/>
    <row r="123" spans="1:4" s="73" customFormat="1" ht="15.75">
      <c r="A123" s="217" t="s">
        <v>188</v>
      </c>
      <c r="B123" s="217"/>
      <c r="C123" s="77">
        <v>16.1</v>
      </c>
      <c r="D123" s="36" t="s">
        <v>175</v>
      </c>
    </row>
    <row r="124" s="73" customFormat="1" ht="15.75">
      <c r="D124" s="36"/>
    </row>
    <row r="125" spans="1:4" s="73" customFormat="1" ht="15" customHeight="1">
      <c r="A125" s="215" t="s">
        <v>189</v>
      </c>
      <c r="B125" s="215"/>
      <c r="C125" s="36">
        <v>16.14</v>
      </c>
      <c r="D125" s="36" t="s">
        <v>175</v>
      </c>
    </row>
    <row r="126" s="73" customFormat="1" ht="15.75"/>
    <row r="127" spans="2:4" s="73" customFormat="1" ht="15.75">
      <c r="B127" s="78" t="s">
        <v>190</v>
      </c>
      <c r="C127" s="79">
        <f>C123+C125</f>
        <v>32.24</v>
      </c>
      <c r="D127" s="73" t="s">
        <v>175</v>
      </c>
    </row>
    <row r="128" s="73" customFormat="1" ht="15.75"/>
    <row r="129" spans="1:3" ht="15.75">
      <c r="A129" s="67"/>
      <c r="B129" s="67"/>
      <c r="C129" s="65"/>
    </row>
    <row r="130" s="80" customFormat="1" ht="15.75">
      <c r="A130" s="64" t="s">
        <v>191</v>
      </c>
    </row>
    <row r="131" s="73" customFormat="1" ht="15.75"/>
    <row r="132" spans="1:4" s="73" customFormat="1" ht="15.75">
      <c r="A132" s="211" t="s">
        <v>55</v>
      </c>
      <c r="B132" s="211"/>
      <c r="C132" s="77">
        <f>B24</f>
        <v>1942.2</v>
      </c>
      <c r="D132" s="36" t="s">
        <v>25</v>
      </c>
    </row>
    <row r="133" s="73" customFormat="1" ht="15.75">
      <c r="C133" s="36"/>
    </row>
    <row r="134" spans="1:4" s="73" customFormat="1" ht="15" customHeight="1">
      <c r="A134" s="215" t="s">
        <v>192</v>
      </c>
      <c r="B134" s="215"/>
      <c r="C134" s="82">
        <v>0.25</v>
      </c>
      <c r="D134" s="36" t="s">
        <v>45</v>
      </c>
    </row>
    <row r="135" s="73" customFormat="1" ht="15.75"/>
    <row r="136" spans="1:4" s="73" customFormat="1" ht="15.75">
      <c r="A136" s="216" t="s">
        <v>193</v>
      </c>
      <c r="B136" s="216"/>
      <c r="C136" s="79">
        <f>C132*C134</f>
        <v>485.55</v>
      </c>
      <c r="D136" s="73" t="s">
        <v>175</v>
      </c>
    </row>
    <row r="137" s="73" customFormat="1" ht="15.75"/>
    <row r="138" spans="1:13" s="64" customFormat="1" ht="15.75">
      <c r="A138" s="192" t="s">
        <v>56</v>
      </c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</row>
    <row r="140" spans="1:3" s="66" customFormat="1" ht="15.75">
      <c r="A140" s="198" t="s">
        <v>57</v>
      </c>
      <c r="B140" s="198"/>
      <c r="C140" s="65">
        <v>1</v>
      </c>
    </row>
    <row r="141" spans="1:3" s="66" customFormat="1" ht="15.75">
      <c r="A141" s="29"/>
      <c r="B141" s="29"/>
      <c r="C141" s="65"/>
    </row>
    <row r="142" spans="1:13" s="66" customFormat="1" ht="15.75">
      <c r="A142" s="188" t="s">
        <v>194</v>
      </c>
      <c r="B142" s="185"/>
      <c r="C142" s="186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</row>
    <row r="143" spans="1:3" s="66" customFormat="1" ht="15.75">
      <c r="A143" s="29"/>
      <c r="B143" s="29"/>
      <c r="C143" s="65"/>
    </row>
    <row r="144" spans="1:13" s="66" customFormat="1" ht="15.75">
      <c r="A144" s="147" t="s">
        <v>195</v>
      </c>
      <c r="C144" s="22">
        <v>4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s="66" customFormat="1" ht="15.75">
      <c r="A145" s="5"/>
      <c r="C145" s="22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s="66" customFormat="1" ht="15.75">
      <c r="A146" s="147" t="s">
        <v>196</v>
      </c>
      <c r="C146" s="22">
        <v>1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s="66" customFormat="1" ht="15.75">
      <c r="A147" s="5"/>
      <c r="B147" s="5"/>
      <c r="C147" s="22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ht="15.75">
      <c r="A148" s="34" t="s">
        <v>197</v>
      </c>
    </row>
    <row r="150" spans="1:7" ht="15.75">
      <c r="A150" s="210" t="s">
        <v>199</v>
      </c>
      <c r="B150" s="210"/>
      <c r="C150" s="68">
        <f>(((3.1416*1)/4)*1)*10</f>
        <v>7.854</v>
      </c>
      <c r="D150" s="147" t="s">
        <v>175</v>
      </c>
      <c r="E150" s="5"/>
      <c r="F150" s="5"/>
      <c r="G150" s="5"/>
    </row>
    <row r="152" spans="1:4" ht="15.75">
      <c r="A152" s="210" t="s">
        <v>200</v>
      </c>
      <c r="B152" s="210"/>
      <c r="C152" s="68">
        <f>(((3.1416*(0.3*0.3)/4)*2)*20)</f>
        <v>2.82744</v>
      </c>
      <c r="D152" s="147" t="s">
        <v>175</v>
      </c>
    </row>
    <row r="153" spans="1:2" ht="15.75">
      <c r="A153" s="70"/>
      <c r="B153" s="70"/>
    </row>
    <row r="154" spans="1:4" ht="15.75">
      <c r="A154" s="210" t="s">
        <v>198</v>
      </c>
      <c r="B154" s="210"/>
      <c r="C154" s="194">
        <f>C150+C152</f>
        <v>10.68144</v>
      </c>
      <c r="D154" s="34" t="s">
        <v>25</v>
      </c>
    </row>
    <row r="155" spans="1:2" ht="15.75">
      <c r="A155" s="70"/>
      <c r="B155" s="70"/>
    </row>
    <row r="156" spans="1:2" ht="15.75">
      <c r="A156" s="54" t="s">
        <v>201</v>
      </c>
      <c r="B156" s="70"/>
    </row>
    <row r="157" spans="1:2" ht="15.75">
      <c r="A157" s="54"/>
      <c r="B157" s="70"/>
    </row>
    <row r="158" spans="1:4" ht="15.75">
      <c r="A158" s="218" t="s">
        <v>203</v>
      </c>
      <c r="B158" s="218"/>
      <c r="C158" s="34">
        <v>38.37</v>
      </c>
      <c r="D158" s="34" t="s">
        <v>156</v>
      </c>
    </row>
    <row r="159" spans="1:2" ht="15.75">
      <c r="A159" s="70"/>
      <c r="B159" s="70"/>
    </row>
    <row r="160" spans="1:2" ht="15.75">
      <c r="A160" s="195" t="s">
        <v>202</v>
      </c>
      <c r="B160" s="70"/>
    </row>
    <row r="161" spans="1:2" ht="15.75">
      <c r="A161" s="70"/>
      <c r="B161" s="70"/>
    </row>
    <row r="162" spans="1:4" ht="15.75">
      <c r="A162" s="70" t="s">
        <v>204</v>
      </c>
      <c r="B162" s="70"/>
      <c r="C162" s="68">
        <v>244.33</v>
      </c>
      <c r="D162" s="34" t="s">
        <v>156</v>
      </c>
    </row>
    <row r="163" spans="1:2" ht="15.75">
      <c r="A163" s="70"/>
      <c r="B163" s="70"/>
    </row>
    <row r="164" spans="1:10" ht="15.75">
      <c r="A164" s="70"/>
      <c r="B164" s="70"/>
      <c r="G164" s="211" t="s">
        <v>205</v>
      </c>
      <c r="H164" s="211"/>
      <c r="I164" s="211"/>
      <c r="J164" s="211"/>
    </row>
    <row r="165" spans="1:10" ht="15.75">
      <c r="A165" s="70"/>
      <c r="B165" s="70"/>
      <c r="G165" s="5"/>
      <c r="H165" s="5"/>
      <c r="I165" s="5"/>
      <c r="J165" s="5"/>
    </row>
    <row r="166" spans="1:2" ht="15.75">
      <c r="A166" s="70"/>
      <c r="B166" s="70"/>
    </row>
    <row r="167" spans="6:9" ht="15.75">
      <c r="F167" s="203" t="s">
        <v>128</v>
      </c>
      <c r="G167" s="203"/>
      <c r="H167" s="203"/>
      <c r="I167" s="203"/>
    </row>
    <row r="168" spans="6:9" ht="15.75">
      <c r="F168" s="193"/>
      <c r="G168" s="193"/>
      <c r="H168" s="193"/>
      <c r="I168" s="193"/>
    </row>
    <row r="169" spans="6:9" ht="15.75">
      <c r="F169" s="193"/>
      <c r="G169" s="193"/>
      <c r="H169" s="193"/>
      <c r="I169" s="193"/>
    </row>
    <row r="170" spans="6:9" ht="15.75">
      <c r="F170" s="204" t="s">
        <v>131</v>
      </c>
      <c r="G170" s="204"/>
      <c r="H170" s="204"/>
      <c r="I170" s="204"/>
    </row>
    <row r="171" spans="1:8" ht="15.75">
      <c r="A171" s="200"/>
      <c r="B171" s="200"/>
      <c r="C171" s="200"/>
      <c r="D171" s="200"/>
      <c r="E171" s="200"/>
      <c r="F171" s="200"/>
      <c r="G171" s="200"/>
      <c r="H171" s="200"/>
    </row>
    <row r="172" spans="1:8" ht="15.75">
      <c r="A172" s="200"/>
      <c r="B172" s="200"/>
      <c r="C172" s="200"/>
      <c r="D172" s="200"/>
      <c r="E172" s="200"/>
      <c r="F172" s="200"/>
      <c r="G172" s="200"/>
      <c r="H172" s="200"/>
    </row>
  </sheetData>
  <sheetProtection selectLockedCells="1" selectUnlockedCells="1"/>
  <mergeCells count="36">
    <mergeCell ref="A171:H171"/>
    <mergeCell ref="A103:B103"/>
    <mergeCell ref="A172:H172"/>
    <mergeCell ref="A134:B134"/>
    <mergeCell ref="A136:B136"/>
    <mergeCell ref="A123:B123"/>
    <mergeCell ref="A152:B152"/>
    <mergeCell ref="G164:J164"/>
    <mergeCell ref="A154:B154"/>
    <mergeCell ref="A158:B158"/>
    <mergeCell ref="A140:B140"/>
    <mergeCell ref="A101:B101"/>
    <mergeCell ref="A46:B46"/>
    <mergeCell ref="A56:B56"/>
    <mergeCell ref="A67:B67"/>
    <mergeCell ref="A92:B92"/>
    <mergeCell ref="A150:B150"/>
    <mergeCell ref="A111:B111"/>
    <mergeCell ref="A14:H14"/>
    <mergeCell ref="A16:C16"/>
    <mergeCell ref="E16:H16"/>
    <mergeCell ref="E24:F24"/>
    <mergeCell ref="A27:C27"/>
    <mergeCell ref="A41:H41"/>
    <mergeCell ref="A125:B125"/>
    <mergeCell ref="A132:B132"/>
    <mergeCell ref="F167:I167"/>
    <mergeCell ref="F170:I170"/>
    <mergeCell ref="A11:H11"/>
    <mergeCell ref="A1:G1"/>
    <mergeCell ref="A2:G2"/>
    <mergeCell ref="A3:G3"/>
    <mergeCell ref="A5:C5"/>
    <mergeCell ref="A9:B9"/>
    <mergeCell ref="E9:F9"/>
    <mergeCell ref="A13:H13"/>
  </mergeCells>
  <printOptions horizontalCentered="1"/>
  <pageMargins left="0.07874015748031496" right="0.31496062992125984" top="0.78" bottom="0.3937007874015748" header="0.31496062992125984" footer="0.31496062992125984"/>
  <pageSetup fitToHeight="7" fitToWidth="1" horizontalDpi="300" verticalDpi="300" orientation="portrait" paperSize="9" scale="46" r:id="rId2"/>
  <headerFooter alignWithMargins="0">
    <oddHeader>&amp;L&amp;G&amp;R&amp;G</oddHeader>
    <oddFooter>&amp;RPágina &amp;P de &amp;N</oddFooter>
  </headerFooter>
  <rowBreaks count="1" manualBreakCount="1">
    <brk id="172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view="pageLayout" zoomScaleSheetLayoutView="110" workbookViewId="0" topLeftCell="A34">
      <selection activeCell="G45" sqref="G45"/>
    </sheetView>
  </sheetViews>
  <sheetFormatPr defaultColWidth="11.421875" defaultRowHeight="12.75"/>
  <cols>
    <col min="1" max="1" width="9.421875" style="35" customWidth="1"/>
    <col min="2" max="2" width="15.7109375" style="35" customWidth="1"/>
    <col min="3" max="3" width="75.140625" style="39" customWidth="1"/>
    <col min="4" max="4" width="16.28125" style="39" customWidth="1"/>
    <col min="5" max="5" width="14.8515625" style="39" customWidth="1"/>
    <col min="6" max="6" width="18.8515625" style="39" customWidth="1"/>
    <col min="7" max="7" width="20.7109375" style="39" bestFit="1" customWidth="1"/>
    <col min="8" max="8" width="28.421875" style="39" customWidth="1"/>
    <col min="9" max="9" width="12.7109375" style="39" bestFit="1" customWidth="1"/>
    <col min="10" max="10" width="30.28125" style="39" customWidth="1"/>
    <col min="11" max="11" width="14.28125" style="39" customWidth="1"/>
    <col min="12" max="16384" width="11.421875" style="39" customWidth="1"/>
  </cols>
  <sheetData>
    <row r="1" spans="1:10" ht="15.75">
      <c r="A1" s="226" t="s">
        <v>58</v>
      </c>
      <c r="B1" s="226"/>
      <c r="C1" s="226"/>
      <c r="D1" s="226"/>
      <c r="E1" s="226"/>
      <c r="F1" s="226"/>
      <c r="G1" s="226"/>
      <c r="H1"/>
      <c r="I1"/>
      <c r="J1"/>
    </row>
    <row r="2" spans="1:10" ht="15.75">
      <c r="A2" s="227" t="s">
        <v>132</v>
      </c>
      <c r="B2" s="227"/>
      <c r="C2" s="227"/>
      <c r="D2" s="227"/>
      <c r="E2" s="227"/>
      <c r="F2" s="227"/>
      <c r="G2" s="227"/>
      <c r="H2"/>
      <c r="I2"/>
      <c r="J2"/>
    </row>
    <row r="3" spans="1:10" ht="33" customHeight="1">
      <c r="A3" s="227"/>
      <c r="B3" s="227"/>
      <c r="C3" s="227"/>
      <c r="D3" s="227"/>
      <c r="E3" s="227"/>
      <c r="F3" s="227"/>
      <c r="G3" s="227"/>
      <c r="H3"/>
      <c r="I3"/>
      <c r="J3"/>
    </row>
    <row r="4" spans="1:10" ht="15.75">
      <c r="A4" s="148" t="s">
        <v>127</v>
      </c>
      <c r="B4" s="148"/>
      <c r="C4" s="148"/>
      <c r="D4" s="149"/>
      <c r="E4" s="149"/>
      <c r="F4" s="150" t="s">
        <v>17</v>
      </c>
      <c r="G4" s="151">
        <f>G48</f>
        <v>391403.64</v>
      </c>
      <c r="H4"/>
      <c r="I4"/>
      <c r="J4"/>
    </row>
    <row r="5" spans="1:10" ht="15.75">
      <c r="A5" s="219" t="s">
        <v>123</v>
      </c>
      <c r="B5" s="219"/>
      <c r="C5" s="219"/>
      <c r="D5" s="219"/>
      <c r="E5" s="219"/>
      <c r="F5" s="150" t="s">
        <v>16</v>
      </c>
      <c r="G5" s="153">
        <v>42339</v>
      </c>
      <c r="H5"/>
      <c r="I5"/>
      <c r="J5"/>
    </row>
    <row r="6" spans="1:10" ht="15.75">
      <c r="A6" s="219" t="s">
        <v>124</v>
      </c>
      <c r="B6" s="219"/>
      <c r="C6" s="219"/>
      <c r="D6" s="219"/>
      <c r="E6" s="149"/>
      <c r="F6" s="150" t="s">
        <v>59</v>
      </c>
      <c r="G6" s="150" t="s">
        <v>126</v>
      </c>
      <c r="H6"/>
      <c r="I6"/>
      <c r="J6"/>
    </row>
    <row r="7" spans="1:10" ht="15.75">
      <c r="A7" s="219" t="s">
        <v>125</v>
      </c>
      <c r="B7" s="219"/>
      <c r="C7" s="219"/>
      <c r="D7" s="219"/>
      <c r="E7" s="149"/>
      <c r="F7" s="150" t="s">
        <v>60</v>
      </c>
      <c r="G7" s="154">
        <v>0.2466</v>
      </c>
      <c r="H7"/>
      <c r="I7"/>
      <c r="J7"/>
    </row>
    <row r="8" spans="1:10" ht="15.75">
      <c r="A8" s="219" t="s">
        <v>133</v>
      </c>
      <c r="B8" s="219"/>
      <c r="C8" s="219"/>
      <c r="D8" s="219"/>
      <c r="E8" s="152"/>
      <c r="F8" s="225"/>
      <c r="G8" s="225"/>
      <c r="H8"/>
      <c r="I8"/>
      <c r="J8"/>
    </row>
    <row r="9" spans="1:13" ht="15.75">
      <c r="A9" s="155"/>
      <c r="B9" s="156"/>
      <c r="C9" s="152"/>
      <c r="D9" s="152"/>
      <c r="E9" s="152"/>
      <c r="F9" s="148"/>
      <c r="G9" s="148"/>
      <c r="H9"/>
      <c r="I9"/>
      <c r="J9"/>
      <c r="K9" s="86"/>
      <c r="L9" s="84"/>
      <c r="M9" s="84"/>
    </row>
    <row r="10" spans="1:13" ht="15.75">
      <c r="A10" s="220" t="s">
        <v>58</v>
      </c>
      <c r="B10" s="220"/>
      <c r="C10" s="220"/>
      <c r="D10" s="220"/>
      <c r="E10" s="220"/>
      <c r="F10" s="220"/>
      <c r="G10" s="220"/>
      <c r="H10"/>
      <c r="I10"/>
      <c r="J10"/>
      <c r="K10" s="86"/>
      <c r="L10" s="84"/>
      <c r="M10" s="84"/>
    </row>
    <row r="11" spans="1:13" ht="15.75">
      <c r="A11" s="157" t="s">
        <v>61</v>
      </c>
      <c r="B11" s="157" t="s">
        <v>62</v>
      </c>
      <c r="C11" s="157" t="s">
        <v>63</v>
      </c>
      <c r="D11" s="157" t="s">
        <v>64</v>
      </c>
      <c r="E11" s="157" t="s">
        <v>65</v>
      </c>
      <c r="F11" s="157" t="s">
        <v>66</v>
      </c>
      <c r="G11" s="157" t="s">
        <v>67</v>
      </c>
      <c r="H11"/>
      <c r="I11"/>
      <c r="J11"/>
      <c r="K11" s="86"/>
      <c r="L11" s="84"/>
      <c r="M11" s="84"/>
    </row>
    <row r="12" spans="1:13" ht="15.75">
      <c r="A12" s="157">
        <v>1</v>
      </c>
      <c r="B12" s="157" t="s">
        <v>13</v>
      </c>
      <c r="C12" s="158" t="s">
        <v>68</v>
      </c>
      <c r="D12" s="159"/>
      <c r="E12" s="159"/>
      <c r="F12" s="159"/>
      <c r="G12" s="159"/>
      <c r="H12"/>
      <c r="I12"/>
      <c r="J12"/>
      <c r="K12" s="86"/>
      <c r="L12" s="84"/>
      <c r="M12" s="84"/>
    </row>
    <row r="13" spans="1:13" ht="78.75">
      <c r="A13" s="157" t="s">
        <v>134</v>
      </c>
      <c r="B13" s="157">
        <v>20212</v>
      </c>
      <c r="C13" s="196" t="s">
        <v>209</v>
      </c>
      <c r="D13" s="175" t="s">
        <v>25</v>
      </c>
      <c r="E13" s="197">
        <v>44.16</v>
      </c>
      <c r="F13" s="161">
        <f>171.57*1.2746</f>
        <v>218.683122</v>
      </c>
      <c r="G13" s="161">
        <f>TRUNC((F13*E13),2)</f>
        <v>9657.04</v>
      </c>
      <c r="H13"/>
      <c r="I13" s="161">
        <v>567559.553</v>
      </c>
      <c r="J13"/>
      <c r="K13" s="86"/>
      <c r="L13" s="84"/>
      <c r="M13" s="84"/>
    </row>
    <row r="14" spans="1:13" ht="15.75" customHeight="1">
      <c r="A14" s="221"/>
      <c r="B14" s="221"/>
      <c r="C14" s="221"/>
      <c r="D14" s="221"/>
      <c r="E14" s="221"/>
      <c r="F14" s="221"/>
      <c r="G14" s="162">
        <f>SUM(G13)</f>
        <v>9657.04</v>
      </c>
      <c r="H14"/>
      <c r="I14"/>
      <c r="J14"/>
      <c r="K14" s="87"/>
      <c r="L14" s="84"/>
      <c r="M14" s="84"/>
    </row>
    <row r="15" spans="1:13" ht="15.75" customHeight="1">
      <c r="A15" s="222"/>
      <c r="B15" s="223"/>
      <c r="C15" s="223"/>
      <c r="D15" s="223"/>
      <c r="E15" s="223"/>
      <c r="F15" s="223"/>
      <c r="G15" s="224"/>
      <c r="H15"/>
      <c r="I15"/>
      <c r="J15"/>
      <c r="K15" s="87"/>
      <c r="L15" s="84"/>
      <c r="M15" s="84"/>
    </row>
    <row r="16" spans="1:13" ht="15.75" customHeight="1">
      <c r="A16" s="157">
        <v>2</v>
      </c>
      <c r="B16" s="163" t="s">
        <v>13</v>
      </c>
      <c r="C16" s="164" t="s">
        <v>71</v>
      </c>
      <c r="D16" s="165"/>
      <c r="E16" s="145"/>
      <c r="F16" s="145"/>
      <c r="G16" s="145"/>
      <c r="H16"/>
      <c r="I16"/>
      <c r="J16"/>
      <c r="K16" s="87"/>
      <c r="L16" s="84"/>
      <c r="M16" s="84"/>
    </row>
    <row r="17" spans="1:13" ht="15.75" customHeight="1">
      <c r="A17" s="157" t="s">
        <v>72</v>
      </c>
      <c r="B17" s="163">
        <v>44052</v>
      </c>
      <c r="C17" s="145" t="s">
        <v>74</v>
      </c>
      <c r="D17" s="146" t="s">
        <v>22</v>
      </c>
      <c r="E17" s="166">
        <f>'MEMÓRIA DE CÁLCULO'!C56</f>
        <v>1942.2</v>
      </c>
      <c r="F17" s="166">
        <v>1.64</v>
      </c>
      <c r="G17" s="161">
        <f>TRUNC((F17*E17),2)</f>
        <v>3185.2</v>
      </c>
      <c r="H17"/>
      <c r="I17" s="167"/>
      <c r="J17"/>
      <c r="K17" s="87"/>
      <c r="L17" s="84"/>
      <c r="M17" s="84"/>
    </row>
    <row r="18" spans="1:13" ht="15.75" customHeight="1">
      <c r="A18" s="221" t="s">
        <v>70</v>
      </c>
      <c r="B18" s="221"/>
      <c r="C18" s="221"/>
      <c r="D18" s="221"/>
      <c r="E18" s="221"/>
      <c r="F18" s="221"/>
      <c r="G18" s="168">
        <f>SUM(G17:G17)</f>
        <v>3185.2</v>
      </c>
      <c r="H18"/>
      <c r="I18"/>
      <c r="J18"/>
      <c r="K18" s="87"/>
      <c r="L18" s="84"/>
      <c r="M18" s="84"/>
    </row>
    <row r="19" spans="1:13" ht="15.75" customHeight="1">
      <c r="A19" s="231"/>
      <c r="B19" s="231"/>
      <c r="C19" s="231"/>
      <c r="D19" s="231"/>
      <c r="E19" s="231"/>
      <c r="F19" s="231"/>
      <c r="G19" s="231"/>
      <c r="H19"/>
      <c r="I19" s="167" t="s">
        <v>135</v>
      </c>
      <c r="J19"/>
      <c r="K19" s="87"/>
      <c r="L19" s="84"/>
      <c r="M19" s="84"/>
    </row>
    <row r="20" spans="1:13" ht="15.75" customHeight="1">
      <c r="A20" s="157">
        <v>3</v>
      </c>
      <c r="B20" s="157" t="s">
        <v>13</v>
      </c>
      <c r="C20" s="169" t="s">
        <v>136</v>
      </c>
      <c r="D20" s="170"/>
      <c r="E20" s="171"/>
      <c r="F20" s="171"/>
      <c r="G20" s="161"/>
      <c r="H20"/>
      <c r="I20"/>
      <c r="J20"/>
      <c r="K20" s="87"/>
      <c r="L20" s="84"/>
      <c r="M20" s="84"/>
    </row>
    <row r="21" spans="1:13" ht="15.75" customHeight="1">
      <c r="A21" s="157" t="s">
        <v>75</v>
      </c>
      <c r="B21" s="163">
        <v>40300</v>
      </c>
      <c r="C21" s="145" t="s">
        <v>76</v>
      </c>
      <c r="D21" s="146" t="s">
        <v>22</v>
      </c>
      <c r="E21" s="166">
        <f>'MEMÓRIA DE CÁLCULO'!C61</f>
        <v>1942.2</v>
      </c>
      <c r="F21" s="166">
        <v>0.36</v>
      </c>
      <c r="G21" s="161">
        <f aca="true" t="shared" si="0" ref="G21:G27">TRUNC((F21*E21),2)</f>
        <v>699.19</v>
      </c>
      <c r="H21"/>
      <c r="I21" s="166">
        <v>0.36</v>
      </c>
      <c r="J21"/>
      <c r="K21" s="87"/>
      <c r="L21" s="84"/>
      <c r="M21" s="84"/>
    </row>
    <row r="22" spans="1:13" ht="15.75" customHeight="1">
      <c r="A22" s="157" t="s">
        <v>77</v>
      </c>
      <c r="B22" s="163">
        <v>40305</v>
      </c>
      <c r="C22" s="145" t="s">
        <v>78</v>
      </c>
      <c r="D22" s="146" t="s">
        <v>22</v>
      </c>
      <c r="E22" s="166">
        <f>'MEMÓRIA DE CÁLCULO'!C63</f>
        <v>1942.2</v>
      </c>
      <c r="F22" s="166">
        <v>0.31</v>
      </c>
      <c r="G22" s="161">
        <f t="shared" si="0"/>
        <v>602.08</v>
      </c>
      <c r="H22"/>
      <c r="I22" s="166">
        <v>0.31</v>
      </c>
      <c r="J22"/>
      <c r="K22" s="87"/>
      <c r="L22" s="84"/>
      <c r="M22" s="84"/>
    </row>
    <row r="23" spans="1:13" ht="15.75" customHeight="1">
      <c r="A23" s="157" t="s">
        <v>79</v>
      </c>
      <c r="B23" s="163">
        <v>40316</v>
      </c>
      <c r="C23" s="145" t="s">
        <v>80</v>
      </c>
      <c r="D23" s="146" t="s">
        <v>46</v>
      </c>
      <c r="E23" s="166">
        <f>'MEMÓRIA DE CÁLCULO'!C71</f>
        <v>699.192</v>
      </c>
      <c r="F23" s="166">
        <v>9.96</v>
      </c>
      <c r="G23" s="161">
        <f t="shared" si="0"/>
        <v>6963.95</v>
      </c>
      <c r="H23"/>
      <c r="I23" s="166">
        <v>9.96</v>
      </c>
      <c r="J23"/>
      <c r="K23" s="87"/>
      <c r="L23" s="84"/>
      <c r="M23" s="84"/>
    </row>
    <row r="24" spans="1:13" ht="15.75" customHeight="1">
      <c r="A24" s="157" t="s">
        <v>81</v>
      </c>
      <c r="B24" s="163">
        <v>44102</v>
      </c>
      <c r="C24" s="145" t="s">
        <v>82</v>
      </c>
      <c r="D24" s="146" t="s">
        <v>73</v>
      </c>
      <c r="E24" s="166">
        <f>'MEMÓRIA DE CÁLCULO'!C80</f>
        <v>13983.84</v>
      </c>
      <c r="F24" s="166">
        <v>1.28</v>
      </c>
      <c r="G24" s="161">
        <f t="shared" si="0"/>
        <v>17899.31</v>
      </c>
      <c r="H24"/>
      <c r="I24" s="166">
        <v>1.28</v>
      </c>
      <c r="J24"/>
      <c r="K24" s="87"/>
      <c r="L24" s="84"/>
      <c r="M24" s="84"/>
    </row>
    <row r="25" spans="1:11" ht="15.75">
      <c r="A25" s="157" t="s">
        <v>83</v>
      </c>
      <c r="B25" s="157">
        <v>44150</v>
      </c>
      <c r="C25" s="145" t="s">
        <v>84</v>
      </c>
      <c r="D25" s="170" t="s">
        <v>46</v>
      </c>
      <c r="E25" s="171">
        <f>'MEMÓRIA DE CÁLCULO'!C88</f>
        <v>194.22000000000003</v>
      </c>
      <c r="F25" s="171">
        <v>12.67</v>
      </c>
      <c r="G25" s="161">
        <f t="shared" si="0"/>
        <v>2460.76</v>
      </c>
      <c r="H25"/>
      <c r="I25" s="171">
        <v>12.67</v>
      </c>
      <c r="J25"/>
      <c r="K25" s="86"/>
    </row>
    <row r="26" spans="1:11" ht="15.75">
      <c r="A26" s="157" t="s">
        <v>85</v>
      </c>
      <c r="B26" s="163">
        <v>40425</v>
      </c>
      <c r="C26" s="145" t="s">
        <v>137</v>
      </c>
      <c r="D26" s="170" t="s">
        <v>46</v>
      </c>
      <c r="E26" s="171">
        <v>194.22</v>
      </c>
      <c r="F26" s="171">
        <v>5.17</v>
      </c>
      <c r="G26" s="161">
        <f t="shared" si="0"/>
        <v>1004.11</v>
      </c>
      <c r="H26"/>
      <c r="I26" s="171">
        <v>0.36</v>
      </c>
      <c r="J26"/>
      <c r="K26" s="86"/>
    </row>
    <row r="27" spans="1:11" ht="15.75">
      <c r="A27" s="157" t="s">
        <v>86</v>
      </c>
      <c r="B27" s="163">
        <v>40430</v>
      </c>
      <c r="C27" s="145" t="s">
        <v>138</v>
      </c>
      <c r="D27" s="170" t="s">
        <v>52</v>
      </c>
      <c r="E27" s="171">
        <f>'MEMÓRIA DE CÁLCULO'!C105</f>
        <v>3884.4</v>
      </c>
      <c r="F27" s="171">
        <v>1.3</v>
      </c>
      <c r="G27" s="161">
        <f t="shared" si="0"/>
        <v>5049.72</v>
      </c>
      <c r="H27"/>
      <c r="I27" s="171">
        <v>0.56</v>
      </c>
      <c r="J27"/>
      <c r="K27" s="86"/>
    </row>
    <row r="28" spans="1:11" ht="15.75">
      <c r="A28" s="221" t="s">
        <v>70</v>
      </c>
      <c r="B28" s="221"/>
      <c r="C28" s="221"/>
      <c r="D28" s="221"/>
      <c r="E28" s="221"/>
      <c r="F28" s="221"/>
      <c r="G28" s="172">
        <f>SUM(G21:G27)</f>
        <v>34679.12</v>
      </c>
      <c r="H28"/>
      <c r="I28"/>
      <c r="J28"/>
      <c r="K28" s="86"/>
    </row>
    <row r="29" spans="1:11" ht="15.75">
      <c r="A29" s="220"/>
      <c r="B29" s="220"/>
      <c r="C29" s="220"/>
      <c r="D29" s="220"/>
      <c r="E29" s="220"/>
      <c r="F29" s="220"/>
      <c r="G29" s="220"/>
      <c r="H29"/>
      <c r="I29"/>
      <c r="J29"/>
      <c r="K29" s="86"/>
    </row>
    <row r="30" spans="1:11" ht="15.75">
      <c r="A30" s="157">
        <v>4</v>
      </c>
      <c r="B30" s="157" t="s">
        <v>13</v>
      </c>
      <c r="C30" s="158" t="s">
        <v>139</v>
      </c>
      <c r="D30" s="173"/>
      <c r="E30" s="173"/>
      <c r="F30" s="173"/>
      <c r="G30" s="172"/>
      <c r="H30"/>
      <c r="I30"/>
      <c r="J30"/>
      <c r="K30" s="86"/>
    </row>
    <row r="31" spans="1:11" ht="15.75">
      <c r="A31" s="157" t="s">
        <v>87</v>
      </c>
      <c r="B31" s="157">
        <v>52003</v>
      </c>
      <c r="C31" s="160" t="s">
        <v>140</v>
      </c>
      <c r="D31" s="170" t="s">
        <v>141</v>
      </c>
      <c r="E31" s="171">
        <f>'MEMÓRIA DE CÁLCULO'!C119</f>
        <v>9577.556326530615</v>
      </c>
      <c r="F31" s="170">
        <v>5.89</v>
      </c>
      <c r="G31" s="161">
        <f>TRUNC((F31*E31),2)</f>
        <v>56411.8</v>
      </c>
      <c r="H31"/>
      <c r="I31"/>
      <c r="J31"/>
      <c r="K31" s="86"/>
    </row>
    <row r="32" spans="1:11" ht="15.75">
      <c r="A32" s="157" t="s">
        <v>88</v>
      </c>
      <c r="B32" s="157">
        <v>45260</v>
      </c>
      <c r="C32" s="145" t="s">
        <v>142</v>
      </c>
      <c r="D32" s="170" t="s">
        <v>46</v>
      </c>
      <c r="E32" s="174">
        <f>'MEMÓRIA DE CÁLCULO'!C127</f>
        <v>32.24</v>
      </c>
      <c r="F32" s="166">
        <v>429.7</v>
      </c>
      <c r="G32" s="161">
        <f>TRUNC((F32*E32),2)</f>
        <v>13853.52</v>
      </c>
      <c r="H32"/>
      <c r="I32"/>
      <c r="J32"/>
      <c r="K32" s="86"/>
    </row>
    <row r="33" spans="1:11" ht="15.75">
      <c r="A33" s="157" t="s">
        <v>143</v>
      </c>
      <c r="B33" s="157">
        <v>45132</v>
      </c>
      <c r="C33" s="145" t="s">
        <v>144</v>
      </c>
      <c r="D33" s="170" t="s">
        <v>46</v>
      </c>
      <c r="E33" s="174">
        <f>'MEMÓRIA DE CÁLCULO'!C136</f>
        <v>485.55</v>
      </c>
      <c r="F33" s="166">
        <v>440.2</v>
      </c>
      <c r="G33" s="161">
        <f>TRUNC((F33*E33),2)</f>
        <v>213739.11</v>
      </c>
      <c r="H33"/>
      <c r="I33"/>
      <c r="J33"/>
      <c r="K33" s="86"/>
    </row>
    <row r="34" spans="1:11" ht="15.75">
      <c r="A34" s="221" t="s">
        <v>70</v>
      </c>
      <c r="B34" s="221"/>
      <c r="C34" s="221"/>
      <c r="D34" s="221"/>
      <c r="E34" s="221"/>
      <c r="F34" s="221"/>
      <c r="G34" s="172">
        <f>SUM(G31:G33)</f>
        <v>284004.43</v>
      </c>
      <c r="H34"/>
      <c r="I34"/>
      <c r="J34"/>
      <c r="K34" s="86"/>
    </row>
    <row r="35" spans="1:11" ht="15.75">
      <c r="A35" s="157">
        <v>5</v>
      </c>
      <c r="B35" s="157" t="s">
        <v>13</v>
      </c>
      <c r="C35" s="158" t="s">
        <v>89</v>
      </c>
      <c r="D35" s="173"/>
      <c r="E35" s="173"/>
      <c r="F35" s="173"/>
      <c r="G35" s="172"/>
      <c r="H35"/>
      <c r="I35"/>
      <c r="J35"/>
      <c r="K35" s="86"/>
    </row>
    <row r="36" spans="1:11" ht="15.75">
      <c r="A36" s="157" t="s">
        <v>90</v>
      </c>
      <c r="B36" s="157">
        <v>250101</v>
      </c>
      <c r="C36" s="160" t="s">
        <v>211</v>
      </c>
      <c r="D36" s="170" t="s">
        <v>212</v>
      </c>
      <c r="E36" s="175">
        <v>72</v>
      </c>
      <c r="F36" s="175">
        <f>87.18*1.2746</f>
        <v>111.119628</v>
      </c>
      <c r="G36" s="161">
        <f>TRUNC((F36*E36),2)</f>
        <v>8000.61</v>
      </c>
      <c r="H36"/>
      <c r="I36"/>
      <c r="J36"/>
      <c r="K36" s="86"/>
    </row>
    <row r="37" spans="1:11" ht="15.75">
      <c r="A37" s="157" t="s">
        <v>210</v>
      </c>
      <c r="B37" s="157">
        <v>20002</v>
      </c>
      <c r="C37" s="160" t="s">
        <v>213</v>
      </c>
      <c r="D37" s="170" t="s">
        <v>212</v>
      </c>
      <c r="E37" s="197">
        <v>228</v>
      </c>
      <c r="F37" s="161">
        <f>11.1*1.2746</f>
        <v>14.14806</v>
      </c>
      <c r="G37" s="161">
        <f>TRUNC((F37*E37),2)</f>
        <v>3225.75</v>
      </c>
      <c r="H37"/>
      <c r="I37" s="161">
        <v>567559.553</v>
      </c>
      <c r="J37"/>
      <c r="K37" s="86"/>
    </row>
    <row r="38" spans="1:11" ht="15.75">
      <c r="A38" s="221" t="s">
        <v>70</v>
      </c>
      <c r="B38" s="221"/>
      <c r="C38" s="221"/>
      <c r="D38" s="221"/>
      <c r="E38" s="221"/>
      <c r="F38" s="221"/>
      <c r="G38" s="172">
        <f>SUM(G36:G37)</f>
        <v>11226.36</v>
      </c>
      <c r="H38"/>
      <c r="I38"/>
      <c r="J38"/>
      <c r="K38" s="86"/>
    </row>
    <row r="39" spans="1:11" ht="15.75">
      <c r="A39" s="157">
        <v>6</v>
      </c>
      <c r="B39" s="157"/>
      <c r="C39" s="158" t="s">
        <v>145</v>
      </c>
      <c r="D39" s="173"/>
      <c r="E39" s="173"/>
      <c r="F39" s="173"/>
      <c r="G39" s="172"/>
      <c r="H39"/>
      <c r="I39"/>
      <c r="J39"/>
      <c r="K39" s="86"/>
    </row>
    <row r="40" spans="1:11" ht="15.75">
      <c r="A40" s="157" t="s">
        <v>146</v>
      </c>
      <c r="B40" s="157" t="s">
        <v>147</v>
      </c>
      <c r="C40" s="160" t="s">
        <v>148</v>
      </c>
      <c r="D40" s="170" t="s">
        <v>149</v>
      </c>
      <c r="E40" s="175">
        <v>4</v>
      </c>
      <c r="F40" s="161">
        <v>7233.33</v>
      </c>
      <c r="G40" s="161">
        <f aca="true" t="shared" si="1" ref="G40:G45">TRUNC((F40*E40),2)</f>
        <v>28933.32</v>
      </c>
      <c r="H40"/>
      <c r="I40"/>
      <c r="J40"/>
      <c r="K40" s="86"/>
    </row>
    <row r="41" spans="1:11" ht="15.75">
      <c r="A41" s="176" t="s">
        <v>150</v>
      </c>
      <c r="B41" s="176" t="s">
        <v>147</v>
      </c>
      <c r="C41" s="177" t="s">
        <v>151</v>
      </c>
      <c r="D41" s="178" t="s">
        <v>149</v>
      </c>
      <c r="E41" s="179">
        <v>1</v>
      </c>
      <c r="F41" s="180">
        <v>11050</v>
      </c>
      <c r="G41" s="161">
        <f t="shared" si="1"/>
        <v>11050</v>
      </c>
      <c r="H41"/>
      <c r="I41"/>
      <c r="J41"/>
      <c r="K41" s="86"/>
    </row>
    <row r="42" spans="1:11" ht="15.75">
      <c r="A42" s="176" t="s">
        <v>152</v>
      </c>
      <c r="B42" s="176">
        <v>51036</v>
      </c>
      <c r="C42" s="177" t="s">
        <v>153</v>
      </c>
      <c r="D42" s="178" t="s">
        <v>46</v>
      </c>
      <c r="E42" s="179">
        <f>'MEMÓRIA DE CÁLCULO'!C154</f>
        <v>10.68144</v>
      </c>
      <c r="F42" s="180">
        <f>280.5*1.2466</f>
        <v>349.6713</v>
      </c>
      <c r="G42" s="161">
        <f t="shared" si="1"/>
        <v>3734.99</v>
      </c>
      <c r="H42"/>
      <c r="I42"/>
      <c r="J42"/>
      <c r="K42" s="86"/>
    </row>
    <row r="43" spans="1:11" ht="15" customHeight="1">
      <c r="A43" s="176" t="s">
        <v>154</v>
      </c>
      <c r="B43" s="176">
        <v>52012</v>
      </c>
      <c r="C43" s="177" t="s">
        <v>155</v>
      </c>
      <c r="D43" s="178" t="s">
        <v>156</v>
      </c>
      <c r="E43" s="179">
        <v>38.37</v>
      </c>
      <c r="F43" s="180">
        <f>5.77*1.2466</f>
        <v>7.192881999999999</v>
      </c>
      <c r="G43" s="161">
        <f t="shared" si="1"/>
        <v>275.99</v>
      </c>
      <c r="H43"/>
      <c r="I43"/>
      <c r="J43"/>
      <c r="K43" s="90"/>
    </row>
    <row r="44" spans="1:11" ht="15.75">
      <c r="A44" s="176" t="s">
        <v>157</v>
      </c>
      <c r="B44" s="176">
        <v>52005</v>
      </c>
      <c r="C44" s="177" t="s">
        <v>158</v>
      </c>
      <c r="D44" s="178" t="s">
        <v>156</v>
      </c>
      <c r="E44" s="179">
        <f>'MEMÓRIA DE CÁLCULO'!C162</f>
        <v>244.33</v>
      </c>
      <c r="F44" s="180">
        <f>5.94*1.2466</f>
        <v>7.404804</v>
      </c>
      <c r="G44" s="161">
        <f t="shared" si="1"/>
        <v>1809.21</v>
      </c>
      <c r="H44"/>
      <c r="I44"/>
      <c r="J44"/>
      <c r="K44" s="90"/>
    </row>
    <row r="45" spans="1:11" ht="15.75">
      <c r="A45" s="176" t="s">
        <v>159</v>
      </c>
      <c r="B45" s="176">
        <v>10064</v>
      </c>
      <c r="C45" s="177" t="s">
        <v>208</v>
      </c>
      <c r="D45" s="178" t="s">
        <v>149</v>
      </c>
      <c r="E45" s="179">
        <v>10</v>
      </c>
      <c r="F45" s="180">
        <f>228.46*1.2466</f>
        <v>284.798236</v>
      </c>
      <c r="G45" s="161">
        <f t="shared" si="1"/>
        <v>2847.98</v>
      </c>
      <c r="H45"/>
      <c r="I45"/>
      <c r="J45"/>
      <c r="K45" s="90"/>
    </row>
    <row r="46" spans="1:11" ht="15.75">
      <c r="A46" s="232" t="s">
        <v>70</v>
      </c>
      <c r="B46" s="233"/>
      <c r="C46" s="233"/>
      <c r="D46" s="233"/>
      <c r="E46" s="233"/>
      <c r="F46" s="234"/>
      <c r="G46" s="162">
        <f>SUM(G40:G45)</f>
        <v>48651.49</v>
      </c>
      <c r="H46"/>
      <c r="I46"/>
      <c r="J46"/>
      <c r="K46" s="90"/>
    </row>
    <row r="47" spans="1:11" ht="15.75">
      <c r="A47" s="235"/>
      <c r="B47" s="236"/>
      <c r="C47" s="236"/>
      <c r="D47" s="236"/>
      <c r="E47" s="236"/>
      <c r="F47" s="236"/>
      <c r="G47" s="237"/>
      <c r="H47"/>
      <c r="I47"/>
      <c r="J47"/>
      <c r="K47" s="90"/>
    </row>
    <row r="48" spans="1:11" ht="15.75">
      <c r="A48" s="238" t="s">
        <v>206</v>
      </c>
      <c r="B48" s="238"/>
      <c r="C48" s="238"/>
      <c r="D48" s="238"/>
      <c r="E48" s="238"/>
      <c r="F48" s="238"/>
      <c r="G48" s="172">
        <f>G38+G18+G14+G28+G34+G46</f>
        <v>391403.64</v>
      </c>
      <c r="H48" s="181"/>
      <c r="I48"/>
      <c r="J48"/>
      <c r="K48" s="90"/>
    </row>
    <row r="49" spans="1:11" ht="15.75">
      <c r="A49" s="239"/>
      <c r="B49" s="240"/>
      <c r="C49" s="240"/>
      <c r="D49" s="240"/>
      <c r="E49" s="240"/>
      <c r="F49" s="240"/>
      <c r="G49" s="241"/>
      <c r="H49"/>
      <c r="I49"/>
      <c r="J49"/>
      <c r="K49" s="90"/>
    </row>
    <row r="50" spans="1:11" ht="15.75">
      <c r="A50" s="242"/>
      <c r="B50" s="242"/>
      <c r="C50" s="242"/>
      <c r="D50" s="242"/>
      <c r="E50" s="242"/>
      <c r="F50" s="242"/>
      <c r="G50" s="182"/>
      <c r="H50"/>
      <c r="I50"/>
      <c r="J50"/>
      <c r="K50" s="90"/>
    </row>
    <row r="51" spans="1:11" ht="15.75">
      <c r="A51" s="149"/>
      <c r="B51" s="183"/>
      <c r="C51" s="183"/>
      <c r="D51" s="183"/>
      <c r="E51" s="183"/>
      <c r="F51" s="183"/>
      <c r="G51" s="184"/>
      <c r="H51"/>
      <c r="I51"/>
      <c r="J51"/>
      <c r="K51" s="90"/>
    </row>
    <row r="52" spans="1:11" ht="15.75">
      <c r="A52" s="149"/>
      <c r="B52" s="183"/>
      <c r="C52" s="183"/>
      <c r="D52" s="183"/>
      <c r="E52" s="183"/>
      <c r="F52" s="183"/>
      <c r="G52" s="184"/>
      <c r="H52"/>
      <c r="I52"/>
      <c r="J52"/>
      <c r="K52" s="90"/>
    </row>
    <row r="53" spans="1:11" ht="15.75">
      <c r="A53" s="149"/>
      <c r="B53" s="183"/>
      <c r="C53" s="183"/>
      <c r="D53" s="183"/>
      <c r="E53" s="183"/>
      <c r="F53" s="183"/>
      <c r="G53" s="184"/>
      <c r="H53"/>
      <c r="I53"/>
      <c r="J53"/>
      <c r="K53" s="90"/>
    </row>
    <row r="54" spans="1:11" ht="15.75">
      <c r="A54" s="226" t="s">
        <v>160</v>
      </c>
      <c r="B54" s="226"/>
      <c r="C54" s="226"/>
      <c r="D54" s="226"/>
      <c r="E54" s="226"/>
      <c r="F54" s="226"/>
      <c r="G54" s="226"/>
      <c r="H54"/>
      <c r="I54"/>
      <c r="J54"/>
      <c r="K54" s="86"/>
    </row>
    <row r="55" spans="1:11" ht="15.75">
      <c r="A55" s="226" t="s">
        <v>161</v>
      </c>
      <c r="B55" s="226"/>
      <c r="C55" s="226"/>
      <c r="D55" s="226"/>
      <c r="E55" s="226"/>
      <c r="F55" s="226"/>
      <c r="G55" s="226"/>
      <c r="H55"/>
      <c r="I55"/>
      <c r="J55"/>
      <c r="K55" s="86"/>
    </row>
    <row r="56" spans="1:11" ht="15.75">
      <c r="A56" s="228" t="s">
        <v>91</v>
      </c>
      <c r="B56" s="229"/>
      <c r="C56" s="229"/>
      <c r="D56" s="229"/>
      <c r="E56" s="229"/>
      <c r="F56" s="230"/>
      <c r="G56" s="143">
        <f>G48/1942.2</f>
        <v>201.52591906085883</v>
      </c>
      <c r="H56" s="86"/>
      <c r="K56" s="86"/>
    </row>
    <row r="57" spans="2:11" ht="15.75">
      <c r="B57" s="81"/>
      <c r="C57" s="81"/>
      <c r="D57" s="81"/>
      <c r="E57" s="81"/>
      <c r="F57" s="81"/>
      <c r="G57" s="91"/>
      <c r="H57" s="86"/>
      <c r="J57" s="92"/>
      <c r="K57" s="86"/>
    </row>
    <row r="58" spans="2:11" ht="15.75">
      <c r="B58" s="205"/>
      <c r="C58" s="205"/>
      <c r="D58" s="205"/>
      <c r="E58" s="205"/>
      <c r="F58" s="205"/>
      <c r="G58" s="205"/>
      <c r="H58" s="86"/>
      <c r="K58" s="86"/>
    </row>
    <row r="59" spans="2:7" ht="15.75">
      <c r="B59" s="205"/>
      <c r="C59" s="205"/>
      <c r="D59" s="205"/>
      <c r="E59" s="205"/>
      <c r="F59" s="205"/>
      <c r="G59" s="205"/>
    </row>
  </sheetData>
  <sheetProtection selectLockedCells="1" selectUnlockedCells="1"/>
  <mergeCells count="28">
    <mergeCell ref="A46:F46"/>
    <mergeCell ref="A47:G47"/>
    <mergeCell ref="A48:F48"/>
    <mergeCell ref="A49:G49"/>
    <mergeCell ref="A50:F50"/>
    <mergeCell ref="A54:G54"/>
    <mergeCell ref="A18:F18"/>
    <mergeCell ref="A19:G19"/>
    <mergeCell ref="A28:F28"/>
    <mergeCell ref="A29:G29"/>
    <mergeCell ref="A34:F34"/>
    <mergeCell ref="A38:F38"/>
    <mergeCell ref="B58:C58"/>
    <mergeCell ref="D58:G58"/>
    <mergeCell ref="B59:C59"/>
    <mergeCell ref="D59:G59"/>
    <mergeCell ref="A56:F56"/>
    <mergeCell ref="A55:G55"/>
    <mergeCell ref="A8:D8"/>
    <mergeCell ref="A10:G10"/>
    <mergeCell ref="A14:F14"/>
    <mergeCell ref="A15:G15"/>
    <mergeCell ref="F8:G8"/>
    <mergeCell ref="A1:G1"/>
    <mergeCell ref="A5:E5"/>
    <mergeCell ref="A6:D6"/>
    <mergeCell ref="A7:D7"/>
    <mergeCell ref="A2:G3"/>
  </mergeCells>
  <printOptions horizontalCentered="1"/>
  <pageMargins left="0.3937007874015748" right="0.3937007874015748" top="0.82" bottom="0.83" header="0" footer="0.5118110236220472"/>
  <pageSetup horizontalDpi="300" verticalDpi="300" orientation="landscape" paperSize="9" scale="80" r:id="rId2"/>
  <headerFooter alignWithMargins="0">
    <oddHeader>&amp;L&amp;G&amp;R&amp;G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Layout" zoomScaleNormal="70" zoomScaleSheetLayoutView="70" workbookViewId="0" topLeftCell="A1">
      <selection activeCell="E4" sqref="E4"/>
    </sheetView>
  </sheetViews>
  <sheetFormatPr defaultColWidth="11.421875" defaultRowHeight="12.75"/>
  <cols>
    <col min="1" max="1" width="7.28125" style="39" customWidth="1"/>
    <col min="2" max="2" width="54.140625" style="39" customWidth="1"/>
    <col min="3" max="3" width="16.8515625" style="39" customWidth="1"/>
    <col min="4" max="4" width="20.7109375" style="39" customWidth="1"/>
    <col min="5" max="7" width="16.28125" style="39" customWidth="1"/>
    <col min="8" max="8" width="15.8515625" style="39" customWidth="1"/>
    <col min="9" max="9" width="21.421875" style="39" customWidth="1"/>
    <col min="10" max="10" width="20.8515625" style="83" customWidth="1"/>
    <col min="11" max="16384" width="11.421875" style="39" customWidth="1"/>
  </cols>
  <sheetData>
    <row r="1" spans="1:10" ht="15.75">
      <c r="A1" s="205" t="s">
        <v>92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5.75">
      <c r="A2" s="201" t="str">
        <f>'PLAN. ORÇAMENTÁRIA'!A2:G2</f>
        <v>OBRA E LOCAL: EXECUÇÃO DO PAVIMENTO DA ENTRADA PRINCIPAL DA CEASA-GO.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5" customHeight="1">
      <c r="A3" s="3"/>
      <c r="B3" s="4"/>
      <c r="C3" s="4"/>
      <c r="D3" s="4"/>
      <c r="E3" s="4"/>
      <c r="F3" s="4"/>
      <c r="G3" s="4"/>
      <c r="I3" s="13" t="s">
        <v>16</v>
      </c>
      <c r="J3" s="93">
        <f>'PLAN. ORÇAMENTÁRIA'!G5</f>
        <v>42339</v>
      </c>
    </row>
    <row r="4" spans="1:10" ht="15" customHeight="1">
      <c r="A4" s="3" t="str">
        <f>'PLAN. ORÇAMENTÁRIA'!A5</f>
        <v>Proprietário: Centrais de Abastecimento de Goiás - CEASA GO</v>
      </c>
      <c r="B4" s="4"/>
      <c r="C4" s="4"/>
      <c r="D4" s="4"/>
      <c r="E4" s="4"/>
      <c r="F4" s="4"/>
      <c r="G4" s="4"/>
      <c r="I4" s="13" t="s">
        <v>17</v>
      </c>
      <c r="J4" s="94">
        <f>'PLAN. ORÇAMENTÁRIA'!G4</f>
        <v>391403.64</v>
      </c>
    </row>
    <row r="5" spans="1:10" ht="17.25" customHeight="1">
      <c r="A5" s="243" t="str">
        <f>'PLAN. ORÇAMENTÁRIA'!A4</f>
        <v>Fonte Recurso/ Programa: Centrais de Abastecimento de Goiás - CEASA GO</v>
      </c>
      <c r="B5" s="243"/>
      <c r="C5" s="243"/>
      <c r="D5" s="243"/>
      <c r="F5" s="13"/>
      <c r="G5" s="13"/>
      <c r="I5" s="13" t="s">
        <v>59</v>
      </c>
      <c r="J5" s="40" t="str">
        <f>'PLAN. ORÇAMENTÁRIA'!G6</f>
        <v>Agetop 03/15 DESO.</v>
      </c>
    </row>
    <row r="6" spans="1:10" ht="15" customHeight="1">
      <c r="A6" s="3" t="str">
        <f>'PLAN. ORÇAMENTÁRIA'!A6</f>
        <v>Tipo de Contrato:  A ser definido pela Comissão de Licitação</v>
      </c>
      <c r="B6" s="12"/>
      <c r="C6" s="12"/>
      <c r="D6" s="11"/>
      <c r="E6" s="11"/>
      <c r="F6" s="11"/>
      <c r="G6" s="11"/>
      <c r="I6" s="10" t="str">
        <f>'PLAN. ORÇAMENTÁRIA'!F7</f>
        <v>BDI Incluso:</v>
      </c>
      <c r="J6" s="14">
        <v>0.2466</v>
      </c>
    </row>
    <row r="7" spans="1:12" ht="15" customHeight="1">
      <c r="A7" s="3" t="str">
        <f>'PLAN. ORÇAMENTÁRIA'!A7</f>
        <v>R.T. Orçamento: Engenheiro Civil Jonas José Alves Sobrinho  - CREA: 8.661/D-GO</v>
      </c>
      <c r="B7" s="12"/>
      <c r="C7" s="12"/>
      <c r="D7" s="11"/>
      <c r="E7" s="11"/>
      <c r="F7" s="11"/>
      <c r="G7" s="11"/>
      <c r="I7" s="13"/>
      <c r="J7" s="95"/>
      <c r="K7" s="11"/>
      <c r="L7" s="11"/>
    </row>
    <row r="8" spans="1:12" ht="15.75">
      <c r="A8" s="3" t="str">
        <f>'PLAN. ORÇAMENTÁRIA'!A8</f>
        <v>Prazo de Execução da Obra: 03 (três) meses        </v>
      </c>
      <c r="B8" s="15"/>
      <c r="C8" s="15"/>
      <c r="D8" s="16"/>
      <c r="E8" s="16"/>
      <c r="F8" s="16"/>
      <c r="G8" s="16"/>
      <c r="H8" s="16"/>
      <c r="I8" s="16"/>
      <c r="J8" s="96"/>
      <c r="K8" s="97"/>
      <c r="L8" s="16"/>
    </row>
    <row r="10" spans="1:10" ht="15.75">
      <c r="A10" s="245" t="s">
        <v>93</v>
      </c>
      <c r="B10" s="246"/>
      <c r="C10" s="246"/>
      <c r="D10" s="246"/>
      <c r="E10" s="246"/>
      <c r="F10" s="246"/>
      <c r="G10" s="246"/>
      <c r="H10" s="246"/>
      <c r="I10" s="246"/>
      <c r="J10" s="247"/>
    </row>
    <row r="11" spans="1:9" ht="15.75">
      <c r="A11" s="35"/>
      <c r="B11" s="35"/>
      <c r="C11" s="35"/>
      <c r="D11" s="35"/>
      <c r="E11" s="35"/>
      <c r="F11" s="35"/>
      <c r="G11" s="35"/>
      <c r="H11" s="35"/>
      <c r="I11" s="35"/>
    </row>
    <row r="12" spans="1:10" ht="15" customHeight="1">
      <c r="A12" s="248" t="s">
        <v>61</v>
      </c>
      <c r="B12" s="248" t="s">
        <v>94</v>
      </c>
      <c r="C12" s="98" t="s">
        <v>95</v>
      </c>
      <c r="D12" s="248" t="s">
        <v>96</v>
      </c>
      <c r="E12" s="248"/>
      <c r="F12" s="248" t="s">
        <v>97</v>
      </c>
      <c r="G12" s="248"/>
      <c r="H12" s="248" t="s">
        <v>98</v>
      </c>
      <c r="I12" s="248"/>
      <c r="J12" s="98"/>
    </row>
    <row r="13" spans="1:10" s="85" customFormat="1" ht="15.75">
      <c r="A13" s="248"/>
      <c r="B13" s="248"/>
      <c r="C13" s="98"/>
      <c r="D13" s="98" t="s">
        <v>99</v>
      </c>
      <c r="E13" s="98" t="s">
        <v>69</v>
      </c>
      <c r="F13" s="98" t="s">
        <v>99</v>
      </c>
      <c r="G13" s="98" t="s">
        <v>69</v>
      </c>
      <c r="H13" s="98" t="s">
        <v>99</v>
      </c>
      <c r="I13" s="98" t="s">
        <v>69</v>
      </c>
      <c r="J13" s="99" t="s">
        <v>12</v>
      </c>
    </row>
    <row r="14" spans="1:10" s="85" customFormat="1" ht="15.75">
      <c r="A14" s="100">
        <v>1</v>
      </c>
      <c r="B14" s="101" t="str">
        <f>'PLAN. ORÇAMENTÁRIA'!C12</f>
        <v>SERVIÇOS PRELIMINARES - GERAL</v>
      </c>
      <c r="C14" s="102">
        <f>'PLAN. ORÇAMENTÁRIA'!G14</f>
        <v>9657.04</v>
      </c>
      <c r="D14" s="102">
        <f>E14*C14</f>
        <v>9657.04</v>
      </c>
      <c r="E14" s="103">
        <v>1</v>
      </c>
      <c r="F14" s="104">
        <v>0</v>
      </c>
      <c r="G14" s="104">
        <f>1-E14</f>
        <v>0</v>
      </c>
      <c r="H14" s="104">
        <f aca="true" t="shared" si="0" ref="H14:H19">I14*C14</f>
        <v>0</v>
      </c>
      <c r="I14" s="104">
        <v>0</v>
      </c>
      <c r="J14" s="105">
        <f>C14</f>
        <v>9657.04</v>
      </c>
    </row>
    <row r="15" spans="1:10" s="85" customFormat="1" ht="15.75">
      <c r="A15" s="100">
        <v>2</v>
      </c>
      <c r="B15" s="101" t="str">
        <f>'PLAN. ORÇAMENTÁRIA'!C16</f>
        <v>TERRAPLENAGEM</v>
      </c>
      <c r="C15" s="102">
        <f>'PLAN. ORÇAMENTÁRIA'!G18</f>
        <v>3185.2</v>
      </c>
      <c r="D15" s="102">
        <f>E15*C15</f>
        <v>637.04</v>
      </c>
      <c r="E15" s="103">
        <v>0.2</v>
      </c>
      <c r="F15" s="102">
        <f>G15*C15</f>
        <v>955.56</v>
      </c>
      <c r="G15" s="103">
        <v>0.3</v>
      </c>
      <c r="H15" s="102">
        <f t="shared" si="0"/>
        <v>1592.6</v>
      </c>
      <c r="I15" s="103">
        <v>0.5</v>
      </c>
      <c r="J15" s="105">
        <f>D15+F15+H15</f>
        <v>3185.2</v>
      </c>
    </row>
    <row r="16" spans="1:10" ht="15.75">
      <c r="A16" s="100">
        <v>3</v>
      </c>
      <c r="B16" s="101" t="s">
        <v>136</v>
      </c>
      <c r="C16" s="102">
        <f>'PLAN. ORÇAMENTÁRIA'!G28</f>
        <v>34679.12</v>
      </c>
      <c r="D16" s="104"/>
      <c r="E16" s="104"/>
      <c r="F16" s="102">
        <f>G16*C16</f>
        <v>13871.648000000001</v>
      </c>
      <c r="G16" s="103">
        <v>0.4</v>
      </c>
      <c r="H16" s="102">
        <f t="shared" si="0"/>
        <v>20807.472</v>
      </c>
      <c r="I16" s="103">
        <v>0.6</v>
      </c>
      <c r="J16" s="105">
        <f>F16+H16</f>
        <v>34679.12</v>
      </c>
    </row>
    <row r="17" spans="1:10" ht="15.75">
      <c r="A17" s="100">
        <v>4</v>
      </c>
      <c r="B17" s="106" t="s">
        <v>139</v>
      </c>
      <c r="C17" s="107">
        <f>'PLAN. ORÇAMENTÁRIA'!G34</f>
        <v>284004.43</v>
      </c>
      <c r="D17" s="106"/>
      <c r="E17" s="108"/>
      <c r="F17" s="102">
        <f>G17*C17</f>
        <v>113601.772</v>
      </c>
      <c r="G17" s="103">
        <v>0.4</v>
      </c>
      <c r="H17" s="102">
        <f t="shared" si="0"/>
        <v>170402.658</v>
      </c>
      <c r="I17" s="103">
        <v>0.6</v>
      </c>
      <c r="J17" s="105">
        <f>F17+H17</f>
        <v>284004.43</v>
      </c>
    </row>
    <row r="18" spans="1:10" ht="15.75">
      <c r="A18" s="100">
        <v>5</v>
      </c>
      <c r="B18" s="101" t="s">
        <v>207</v>
      </c>
      <c r="C18" s="102">
        <f>'PLAN. ORÇAMENTÁRIA'!G38</f>
        <v>11226.36</v>
      </c>
      <c r="D18" s="102">
        <f>E18*C18</f>
        <v>3367.908</v>
      </c>
      <c r="E18" s="109">
        <v>0.3</v>
      </c>
      <c r="F18" s="102">
        <f>G18*C18</f>
        <v>3367.908</v>
      </c>
      <c r="G18" s="103">
        <v>0.3</v>
      </c>
      <c r="H18" s="102">
        <f t="shared" si="0"/>
        <v>4490.544000000001</v>
      </c>
      <c r="I18" s="103">
        <v>0.4</v>
      </c>
      <c r="J18" s="105">
        <f>D18+F18+H18</f>
        <v>11226.36</v>
      </c>
    </row>
    <row r="19" spans="1:10" ht="15.75">
      <c r="A19" s="100">
        <v>6</v>
      </c>
      <c r="B19" s="101" t="s">
        <v>145</v>
      </c>
      <c r="C19" s="102">
        <f>'PLAN. ORÇAMENTÁRIA'!G46</f>
        <v>48651.49</v>
      </c>
      <c r="D19" s="102"/>
      <c r="E19" s="109"/>
      <c r="F19" s="102"/>
      <c r="G19" s="103"/>
      <c r="H19" s="102">
        <f t="shared" si="0"/>
        <v>48651.49</v>
      </c>
      <c r="I19" s="103">
        <v>1</v>
      </c>
      <c r="J19" s="105">
        <f>H19</f>
        <v>48651.49</v>
      </c>
    </row>
    <row r="20" spans="1:10" ht="15.75">
      <c r="A20" s="110"/>
      <c r="B20" s="111" t="s">
        <v>100</v>
      </c>
      <c r="C20" s="112">
        <f>SUM(C14:C19)</f>
        <v>391403.63999999996</v>
      </c>
      <c r="D20" s="102">
        <f>SUM(D14:D19)</f>
        <v>13661.988000000001</v>
      </c>
      <c r="E20" s="103">
        <f>D20/C20</f>
        <v>0.03490511227744331</v>
      </c>
      <c r="F20" s="102">
        <f>SUM(F14:F19)</f>
        <v>131796.888</v>
      </c>
      <c r="G20" s="103">
        <f>F20/C20</f>
        <v>0.336728825516288</v>
      </c>
      <c r="H20" s="102">
        <f>SUM(H14:H19)</f>
        <v>245944.76399999997</v>
      </c>
      <c r="I20" s="103">
        <f>H20/C20</f>
        <v>0.6283660622062687</v>
      </c>
      <c r="J20" s="105">
        <f>D20+F20+H20</f>
        <v>391403.64</v>
      </c>
    </row>
    <row r="21" spans="1:10" ht="15.75">
      <c r="A21" s="106"/>
      <c r="B21" s="106"/>
      <c r="C21" s="113"/>
      <c r="D21" s="113"/>
      <c r="E21" s="114">
        <f>E20</f>
        <v>0.03490511227744331</v>
      </c>
      <c r="F21" s="113"/>
      <c r="G21" s="114">
        <f>G20+E21</f>
        <v>0.37163393779373133</v>
      </c>
      <c r="H21" s="113"/>
      <c r="I21" s="114">
        <f>I20+G21</f>
        <v>1</v>
      </c>
      <c r="J21" s="115">
        <f>J20/C20</f>
        <v>1.0000000000000002</v>
      </c>
    </row>
    <row r="23" spans="8:10" ht="15.75">
      <c r="H23" s="217"/>
      <c r="I23" s="217"/>
      <c r="J23" s="217"/>
    </row>
    <row r="24" ht="15.75">
      <c r="H24" s="116"/>
    </row>
    <row r="25" spans="2:12" ht="15.75">
      <c r="B25" s="205"/>
      <c r="C25" s="205"/>
      <c r="D25" s="205"/>
      <c r="E25" s="117"/>
      <c r="F25" s="117"/>
      <c r="G25" s="117"/>
      <c r="H25" s="244" t="s">
        <v>128</v>
      </c>
      <c r="I25" s="244"/>
      <c r="J25" s="244"/>
      <c r="K25" s="33"/>
      <c r="L25" s="33"/>
    </row>
    <row r="26" spans="2:12" ht="15.75">
      <c r="B26" s="205"/>
      <c r="C26" s="205"/>
      <c r="D26" s="205"/>
      <c r="E26" s="118"/>
      <c r="F26" s="118"/>
      <c r="G26" s="118"/>
      <c r="H26" s="205" t="s">
        <v>129</v>
      </c>
      <c r="I26" s="205"/>
      <c r="J26" s="205"/>
      <c r="K26" s="33"/>
      <c r="L26" s="33"/>
    </row>
  </sheetData>
  <sheetProtection selectLockedCells="1" selectUnlockedCells="1"/>
  <mergeCells count="14">
    <mergeCell ref="B26:D26"/>
    <mergeCell ref="H26:J26"/>
    <mergeCell ref="A10:J10"/>
    <mergeCell ref="A12:A13"/>
    <mergeCell ref="B12:B13"/>
    <mergeCell ref="D12:E12"/>
    <mergeCell ref="F12:G12"/>
    <mergeCell ref="H12:I12"/>
    <mergeCell ref="A1:J1"/>
    <mergeCell ref="A2:J2"/>
    <mergeCell ref="A5:D5"/>
    <mergeCell ref="H23:J23"/>
    <mergeCell ref="B25:D25"/>
    <mergeCell ref="H25:J25"/>
  </mergeCells>
  <printOptions horizontalCentered="1"/>
  <pageMargins left="0.39375" right="0.39375" top="1.08" bottom="0.9840277777777777" header="0.5118055555555555" footer="0.5118055555555555"/>
  <pageSetup fitToHeight="1" fitToWidth="1" horizontalDpi="300" verticalDpi="300" orientation="landscape" paperSize="9" scale="68" r:id="rId2"/>
  <headerFooter alignWithMargins="0">
    <oddHeader>&amp;L&amp;G&amp;R&amp;G</oddHeader>
  </headerFooter>
  <colBreaks count="1" manualBreakCount="1">
    <brk id="10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85" zoomScaleNormal="85" zoomScaleSheetLayoutView="85" zoomScalePageLayoutView="0" workbookViewId="0" topLeftCell="A1">
      <selection activeCell="I13" sqref="I13"/>
    </sheetView>
  </sheetViews>
  <sheetFormatPr defaultColWidth="11.421875" defaultRowHeight="12.75"/>
  <cols>
    <col min="1" max="1" width="5.421875" style="34" customWidth="1"/>
    <col min="2" max="2" width="29.7109375" style="34" customWidth="1"/>
    <col min="3" max="3" width="11.421875" style="34" customWidth="1"/>
    <col min="4" max="4" width="15.28125" style="34" customWidth="1"/>
    <col min="5" max="5" width="16.421875" style="34" customWidth="1"/>
    <col min="6" max="6" width="0" style="34" hidden="1" customWidth="1"/>
    <col min="7" max="7" width="0" style="36" hidden="1" customWidth="1"/>
    <col min="8" max="8" width="0" style="34" hidden="1" customWidth="1"/>
    <col min="9" max="9" width="34.421875" style="34" customWidth="1"/>
    <col min="10" max="10" width="11.140625" style="34" customWidth="1"/>
    <col min="11" max="11" width="14.00390625" style="34" customWidth="1"/>
    <col min="12" max="12" width="15.8515625" style="34" customWidth="1"/>
    <col min="13" max="13" width="11.00390625" style="34" customWidth="1"/>
    <col min="14" max="14" width="9.421875" style="34" customWidth="1"/>
    <col min="15" max="15" width="8.421875" style="34" customWidth="1"/>
    <col min="16" max="16" width="18.7109375" style="34" customWidth="1"/>
    <col min="17" max="17" width="14.8515625" style="34" customWidth="1"/>
    <col min="18" max="18" width="20.421875" style="34" customWidth="1"/>
    <col min="19" max="19" width="23.7109375" style="34" customWidth="1"/>
    <col min="20" max="20" width="21.140625" style="34" customWidth="1"/>
    <col min="21" max="16384" width="11.421875" style="34" customWidth="1"/>
  </cols>
  <sheetData>
    <row r="1" spans="1:20" ht="15.75">
      <c r="A1" s="252" t="s">
        <v>101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</row>
    <row r="2" spans="1:19" ht="15.75">
      <c r="A2" s="3">
        <f>CRONOGRAMA!A3</f>
        <v>0</v>
      </c>
      <c r="B2" s="4"/>
      <c r="C2" s="4"/>
      <c r="D2" s="4"/>
      <c r="E2" s="4"/>
      <c r="F2" s="4"/>
      <c r="I2" s="39"/>
      <c r="J2" s="1"/>
      <c r="K2" s="1"/>
      <c r="Q2" s="251" t="s">
        <v>16</v>
      </c>
      <c r="R2" s="251"/>
      <c r="S2" s="93">
        <f>CRONOGRAMA!J3</f>
        <v>42339</v>
      </c>
    </row>
    <row r="3" spans="1:19" ht="15.75">
      <c r="A3" s="3" t="str">
        <f>CRONOGRAMA!A4</f>
        <v>Proprietário: Centrais de Abastecimento de Goiás - CEASA GO</v>
      </c>
      <c r="B3" s="4"/>
      <c r="C3" s="4"/>
      <c r="D3" s="4"/>
      <c r="E3" s="4"/>
      <c r="F3" s="4"/>
      <c r="I3" s="88"/>
      <c r="J3" s="88"/>
      <c r="K3" s="88"/>
      <c r="Q3" s="211" t="s">
        <v>17</v>
      </c>
      <c r="R3" s="211"/>
      <c r="S3" s="119" t="e">
        <f>'PLAN. ORÇAMENTÁRIA'!#REF!</f>
        <v>#REF!</v>
      </c>
    </row>
    <row r="4" spans="1:20" ht="18" customHeight="1">
      <c r="A4" s="206" t="str">
        <f>CRONOGRAMA!A5</f>
        <v>Fonte Recurso/ Programa: Centrais de Abastecimento de Goiás - CEASA GO</v>
      </c>
      <c r="B4" s="206"/>
      <c r="C4" s="206"/>
      <c r="D4" s="206"/>
      <c r="E4" s="206"/>
      <c r="F4" s="206"/>
      <c r="G4" s="206"/>
      <c r="H4" s="206"/>
      <c r="I4" s="206"/>
      <c r="J4" s="206"/>
      <c r="K4" s="1"/>
      <c r="P4" s="251" t="s">
        <v>59</v>
      </c>
      <c r="Q4" s="251"/>
      <c r="R4" s="215" t="s">
        <v>102</v>
      </c>
      <c r="S4" s="215"/>
      <c r="T4" s="89"/>
    </row>
    <row r="5" spans="1:19" ht="15.75">
      <c r="A5" s="3" t="str">
        <f>CRONOGRAMA!A6</f>
        <v>Tipo de Contrato:  A ser definido pela Comissão de Licitação</v>
      </c>
      <c r="B5" s="9"/>
      <c r="C5" s="3"/>
      <c r="D5" s="3"/>
      <c r="E5" s="3"/>
      <c r="F5" s="3"/>
      <c r="I5" s="1"/>
      <c r="J5" s="1"/>
      <c r="K5" s="1"/>
      <c r="Q5" s="251" t="s">
        <v>103</v>
      </c>
      <c r="R5" s="251"/>
      <c r="S5" s="14">
        <v>0.2</v>
      </c>
    </row>
    <row r="6" spans="1:19" ht="15.75">
      <c r="A6" s="3" t="str">
        <f>CRONOGRAMA!A7</f>
        <v>R.T. Orçamento: Engenheiro Civil Jonas José Alves Sobrinho  - CREA: 8.661/D-GO</v>
      </c>
      <c r="B6" s="9"/>
      <c r="C6" s="3"/>
      <c r="D6" s="3"/>
      <c r="E6" s="3"/>
      <c r="F6" s="3"/>
      <c r="I6" s="1"/>
      <c r="J6" s="1"/>
      <c r="K6" s="1"/>
      <c r="Q6" s="251"/>
      <c r="R6" s="251"/>
      <c r="S6" s="62"/>
    </row>
    <row r="7" spans="1:19" ht="15.75">
      <c r="A7" s="34" t="str">
        <f>'PLAN. ORÇAMENTÁRIA'!A8</f>
        <v>Prazo de Execução da Obra: 03 (três) meses        </v>
      </c>
      <c r="I7" s="1"/>
      <c r="J7" s="1"/>
      <c r="K7" s="1"/>
      <c r="L7" s="1"/>
      <c r="M7" s="1"/>
      <c r="R7" s="13"/>
      <c r="S7" s="13"/>
    </row>
    <row r="8" spans="1:20" ht="15.75">
      <c r="A8" s="200" t="s">
        <v>104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</row>
    <row r="10" spans="1:20" s="53" customFormat="1" ht="15.75">
      <c r="A10" s="249" t="s">
        <v>2</v>
      </c>
      <c r="B10" s="250" t="s">
        <v>3</v>
      </c>
      <c r="C10" s="249" t="s">
        <v>105</v>
      </c>
      <c r="D10" s="249"/>
      <c r="E10" s="249"/>
      <c r="F10" s="249" t="s">
        <v>106</v>
      </c>
      <c r="G10" s="249"/>
      <c r="H10" s="249"/>
      <c r="I10" s="120" t="s">
        <v>107</v>
      </c>
      <c r="J10" s="249" t="s">
        <v>108</v>
      </c>
      <c r="K10" s="249"/>
      <c r="L10" s="249"/>
      <c r="M10" s="249" t="s">
        <v>109</v>
      </c>
      <c r="N10" s="249"/>
      <c r="O10" s="249"/>
      <c r="P10" s="249"/>
      <c r="Q10" s="249" t="s">
        <v>110</v>
      </c>
      <c r="R10" s="249"/>
      <c r="S10" s="121" t="s">
        <v>111</v>
      </c>
      <c r="T10" s="249" t="s">
        <v>112</v>
      </c>
    </row>
    <row r="11" spans="1:20" s="53" customFormat="1" ht="15.75">
      <c r="A11" s="249"/>
      <c r="B11" s="250"/>
      <c r="C11" s="120" t="s">
        <v>65</v>
      </c>
      <c r="D11" s="120" t="s">
        <v>113</v>
      </c>
      <c r="E11" s="120" t="s">
        <v>114</v>
      </c>
      <c r="F11" s="120" t="s">
        <v>65</v>
      </c>
      <c r="G11" s="122" t="s">
        <v>113</v>
      </c>
      <c r="H11" s="120" t="s">
        <v>114</v>
      </c>
      <c r="I11" s="120" t="s">
        <v>115</v>
      </c>
      <c r="J11" s="120" t="s">
        <v>65</v>
      </c>
      <c r="K11" s="120" t="s">
        <v>113</v>
      </c>
      <c r="L11" s="120" t="s">
        <v>114</v>
      </c>
      <c r="M11" s="120" t="s">
        <v>65</v>
      </c>
      <c r="N11" s="249" t="s">
        <v>113</v>
      </c>
      <c r="O11" s="249"/>
      <c r="P11" s="120" t="s">
        <v>114</v>
      </c>
      <c r="Q11" s="120" t="s">
        <v>65</v>
      </c>
      <c r="R11" s="120" t="s">
        <v>116</v>
      </c>
      <c r="S11" s="120" t="s">
        <v>116</v>
      </c>
      <c r="T11" s="249"/>
    </row>
    <row r="12" spans="1:20" ht="15.75">
      <c r="A12" s="120">
        <v>1</v>
      </c>
      <c r="B12" s="123" t="s">
        <v>117</v>
      </c>
      <c r="C12" s="124">
        <v>0</v>
      </c>
      <c r="D12" s="125" t="s">
        <v>118</v>
      </c>
      <c r="E12" s="124">
        <f>0.5*0.5*C12</f>
        <v>0</v>
      </c>
      <c r="F12" s="124"/>
      <c r="G12" s="126"/>
      <c r="H12" s="124"/>
      <c r="I12" s="124">
        <v>0</v>
      </c>
      <c r="J12" s="124">
        <v>0</v>
      </c>
      <c r="K12" s="125" t="s">
        <v>118</v>
      </c>
      <c r="L12" s="124">
        <f>0.5*0.5*J12</f>
        <v>0</v>
      </c>
      <c r="M12" s="124">
        <v>2</v>
      </c>
      <c r="N12" s="127">
        <v>7.5</v>
      </c>
      <c r="O12" s="128">
        <v>3</v>
      </c>
      <c r="P12" s="124">
        <f>M12*N12*O12</f>
        <v>45</v>
      </c>
      <c r="Q12" s="124">
        <v>2</v>
      </c>
      <c r="R12" s="124">
        <v>7</v>
      </c>
      <c r="S12" s="128">
        <f>(1440*0.1*4)+(1440*0.1*2)</f>
        <v>864</v>
      </c>
      <c r="T12" s="124">
        <f>Q12*R12+S12</f>
        <v>878</v>
      </c>
    </row>
    <row r="13" spans="1:20" s="66" customFormat="1" ht="15.75">
      <c r="A13" s="129"/>
      <c r="B13" s="130" t="s">
        <v>12</v>
      </c>
      <c r="C13" s="131">
        <f>SUM(C12:C12)</f>
        <v>0</v>
      </c>
      <c r="D13" s="132"/>
      <c r="E13" s="133">
        <f>SUM(E12:E12)</f>
        <v>0</v>
      </c>
      <c r="F13" s="131">
        <f>SUM(F12:F12)</f>
        <v>0</v>
      </c>
      <c r="G13" s="134"/>
      <c r="H13" s="133">
        <f>SUM(H12:H12)</f>
        <v>0</v>
      </c>
      <c r="I13" s="135">
        <f>SUM(I12:I12)</f>
        <v>0</v>
      </c>
      <c r="J13" s="131"/>
      <c r="K13" s="132"/>
      <c r="L13" s="133">
        <f>SUM(L12:L12)</f>
        <v>0</v>
      </c>
      <c r="M13" s="131"/>
      <c r="N13" s="136"/>
      <c r="O13" s="137"/>
      <c r="P13" s="133">
        <f>SUM(P12:P12)</f>
        <v>45</v>
      </c>
      <c r="Q13" s="131"/>
      <c r="R13" s="138"/>
      <c r="S13" s="138"/>
      <c r="T13" s="133">
        <f>SUM(T12:T12)</f>
        <v>878</v>
      </c>
    </row>
    <row r="14" spans="1:20" s="66" customFormat="1" ht="15.75">
      <c r="A14" s="2"/>
      <c r="B14" s="29"/>
      <c r="C14" s="139"/>
      <c r="D14" s="2"/>
      <c r="E14" s="139"/>
      <c r="F14" s="139"/>
      <c r="G14" s="35"/>
      <c r="H14" s="139"/>
      <c r="I14" s="139"/>
      <c r="J14" s="139"/>
      <c r="K14" s="2"/>
      <c r="L14" s="139"/>
      <c r="M14" s="139"/>
      <c r="N14" s="140"/>
      <c r="O14" s="141"/>
      <c r="P14" s="139"/>
      <c r="Q14" s="139"/>
      <c r="R14" s="139"/>
      <c r="S14" s="139"/>
      <c r="T14" s="139"/>
    </row>
    <row r="15" spans="12:20" ht="15" customHeight="1">
      <c r="L15" s="1"/>
      <c r="M15" s="198" t="s">
        <v>119</v>
      </c>
      <c r="N15" s="198"/>
      <c r="O15" s="198"/>
      <c r="P15" s="198"/>
      <c r="Q15" s="198"/>
      <c r="R15" s="198"/>
      <c r="S15" s="198"/>
      <c r="T15" s="142">
        <f>P13+T13</f>
        <v>923</v>
      </c>
    </row>
    <row r="16" spans="12:20" ht="15" customHeight="1">
      <c r="L16" s="198" t="s">
        <v>120</v>
      </c>
      <c r="M16" s="198"/>
      <c r="N16" s="198"/>
      <c r="O16" s="198"/>
      <c r="P16" s="198"/>
      <c r="Q16" s="198"/>
      <c r="R16" s="198"/>
      <c r="S16" s="198"/>
      <c r="T16" s="142">
        <f>L13+H13+E13</f>
        <v>0</v>
      </c>
    </row>
    <row r="17" spans="12:20" ht="15" customHeight="1">
      <c r="L17" s="198" t="s">
        <v>121</v>
      </c>
      <c r="M17" s="198"/>
      <c r="N17" s="198"/>
      <c r="O17" s="198"/>
      <c r="P17" s="198"/>
      <c r="Q17" s="198"/>
      <c r="R17" s="198"/>
      <c r="S17" s="198"/>
      <c r="T17" s="142">
        <f>I13</f>
        <v>0</v>
      </c>
    </row>
    <row r="18" spans="12:20" ht="15" customHeight="1">
      <c r="L18" s="198" t="s">
        <v>122</v>
      </c>
      <c r="M18" s="198"/>
      <c r="N18" s="198"/>
      <c r="O18" s="198"/>
      <c r="P18" s="198"/>
      <c r="Q18" s="198"/>
      <c r="R18" s="198"/>
      <c r="S18" s="198"/>
      <c r="T18" s="142">
        <f>C13+F13+J13</f>
        <v>0</v>
      </c>
    </row>
  </sheetData>
  <sheetProtection selectLockedCells="1" selectUnlockedCells="1"/>
  <mergeCells count="21">
    <mergeCell ref="A1:T1"/>
    <mergeCell ref="Q2:R2"/>
    <mergeCell ref="Q3:R3"/>
    <mergeCell ref="A4:J4"/>
    <mergeCell ref="P4:Q4"/>
    <mergeCell ref="R4:S4"/>
    <mergeCell ref="J10:L10"/>
    <mergeCell ref="L16:S16"/>
    <mergeCell ref="Q5:R6"/>
    <mergeCell ref="M10:P10"/>
    <mergeCell ref="T10:T11"/>
    <mergeCell ref="Q10:R10"/>
    <mergeCell ref="M15:S15"/>
    <mergeCell ref="N11:O11"/>
    <mergeCell ref="L17:S17"/>
    <mergeCell ref="L18:S18"/>
    <mergeCell ref="A8:T8"/>
    <mergeCell ref="A10:A11"/>
    <mergeCell ref="B10:B11"/>
    <mergeCell ref="C10:E10"/>
    <mergeCell ref="F10:H10"/>
  </mergeCells>
  <printOptions/>
  <pageMargins left="0.5118055555555555" right="0.5118055555555555" top="1.96875" bottom="0.7875" header="0.5118055555555555" footer="0.5118055555555555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 Juliano</dc:creator>
  <cp:keywords/>
  <dc:description/>
  <cp:lastModifiedBy>jonas</cp:lastModifiedBy>
  <cp:lastPrinted>2016-03-10T12:59:46Z</cp:lastPrinted>
  <dcterms:created xsi:type="dcterms:W3CDTF">2015-06-10T23:16:45Z</dcterms:created>
  <dcterms:modified xsi:type="dcterms:W3CDTF">2016-03-10T13:02:11Z</dcterms:modified>
  <cp:category/>
  <cp:version/>
  <cp:contentType/>
  <cp:contentStatus/>
</cp:coreProperties>
</file>