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.carvalho\Desktop\Saneago\Replica 2º CRTP\Índice média salarial - 2020 a 2024\"/>
    </mc:Choice>
  </mc:AlternateContent>
  <xr:revisionPtr revIDLastSave="0" documentId="13_ncr:1_{2302FEB4-04DC-41D2-A13E-AFF2CECB41B2}" xr6:coauthVersionLast="47" xr6:coauthVersionMax="47" xr10:uidLastSave="{00000000-0000-0000-0000-000000000000}"/>
  <bookViews>
    <workbookView xWindow="-120" yWindow="-120" windowWidth="29040" windowHeight="15720" activeTab="2" xr2:uid="{85F16452-654A-4567-9F4C-5173D318D6F8}"/>
  </bookViews>
  <sheets>
    <sheet name="Cálculo" sheetId="1" r:id="rId1"/>
    <sheet name="Média" sheetId="4" r:id="rId2"/>
    <sheet name="Base_Dados" sheetId="5" r:id="rId3"/>
    <sheet name="Fator Regional" sheetId="3" r:id="rId4"/>
    <sheet name="IPCA" sheetId="2" r:id="rId5"/>
  </sheets>
  <definedNames>
    <definedName name="_xlnm._FilterDatabase" localSheetId="2" hidden="1">Base_Dados!$A$2:$O$27</definedName>
    <definedName name="_xlnm._FilterDatabase" localSheetId="0" hidden="1">Cálculo!$A$2:$U$127</definedName>
    <definedName name="_xlnm._FilterDatabase" localSheetId="1" hidden="1">Média!$A$2:$T$127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04" i="1" l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03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78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P4" i="5"/>
  <c r="Q4" i="5"/>
  <c r="P5" i="5"/>
  <c r="Q5" i="5"/>
  <c r="P6" i="5"/>
  <c r="Q6" i="5"/>
  <c r="P7" i="5"/>
  <c r="Q7" i="5"/>
  <c r="P8" i="5"/>
  <c r="Q8" i="5"/>
  <c r="P9" i="5"/>
  <c r="Q9" i="5"/>
  <c r="P10" i="5"/>
  <c r="Q10" i="5"/>
  <c r="P11" i="5"/>
  <c r="Q11" i="5"/>
  <c r="P12" i="5"/>
  <c r="Q12" i="5"/>
  <c r="P13" i="5"/>
  <c r="Q13" i="5"/>
  <c r="P14" i="5"/>
  <c r="Q14" i="5"/>
  <c r="P15" i="5"/>
  <c r="Q15" i="5"/>
  <c r="P16" i="5"/>
  <c r="Q16" i="5"/>
  <c r="P17" i="5"/>
  <c r="Q17" i="5"/>
  <c r="P18" i="5"/>
  <c r="Q18" i="5"/>
  <c r="P19" i="5"/>
  <c r="Q19" i="5"/>
  <c r="P20" i="5"/>
  <c r="Q20" i="5"/>
  <c r="P21" i="5"/>
  <c r="Q21" i="5"/>
  <c r="P22" i="5"/>
  <c r="Q22" i="5"/>
  <c r="P23" i="5"/>
  <c r="Q23" i="5"/>
  <c r="P24" i="5"/>
  <c r="Q24" i="5"/>
  <c r="P25" i="5"/>
  <c r="Q25" i="5"/>
  <c r="P26" i="5"/>
  <c r="Q26" i="5"/>
  <c r="P27" i="5"/>
  <c r="Q27" i="5"/>
  <c r="Q3" i="5"/>
  <c r="P3" i="5"/>
  <c r="E4" i="5"/>
  <c r="F4" i="5"/>
  <c r="G4" i="5"/>
  <c r="H4" i="5"/>
  <c r="I4" i="5"/>
  <c r="J4" i="5"/>
  <c r="K4" i="5"/>
  <c r="L4" i="5"/>
  <c r="M4" i="5"/>
  <c r="N4" i="5"/>
  <c r="O4" i="5"/>
  <c r="E5" i="5"/>
  <c r="F5" i="5"/>
  <c r="G5" i="5"/>
  <c r="H5" i="5"/>
  <c r="I5" i="5"/>
  <c r="J5" i="5"/>
  <c r="K5" i="5"/>
  <c r="L5" i="5"/>
  <c r="M5" i="5"/>
  <c r="N5" i="5"/>
  <c r="O5" i="5"/>
  <c r="E6" i="5"/>
  <c r="F6" i="5"/>
  <c r="G6" i="5"/>
  <c r="H6" i="5"/>
  <c r="I6" i="5"/>
  <c r="J6" i="5"/>
  <c r="K6" i="5"/>
  <c r="L6" i="5"/>
  <c r="M6" i="5"/>
  <c r="N6" i="5"/>
  <c r="O6" i="5"/>
  <c r="E7" i="5"/>
  <c r="F7" i="5"/>
  <c r="G7" i="5"/>
  <c r="H7" i="5"/>
  <c r="I7" i="5"/>
  <c r="J7" i="5"/>
  <c r="K7" i="5"/>
  <c r="L7" i="5"/>
  <c r="M7" i="5"/>
  <c r="N7" i="5"/>
  <c r="O7" i="5"/>
  <c r="E8" i="5"/>
  <c r="F8" i="5"/>
  <c r="G8" i="5"/>
  <c r="H8" i="5"/>
  <c r="I8" i="5"/>
  <c r="J8" i="5"/>
  <c r="K8" i="5"/>
  <c r="L8" i="5"/>
  <c r="M8" i="5"/>
  <c r="N8" i="5"/>
  <c r="O8" i="5"/>
  <c r="E9" i="5"/>
  <c r="F9" i="5"/>
  <c r="G9" i="5"/>
  <c r="H9" i="5"/>
  <c r="I9" i="5"/>
  <c r="J9" i="5"/>
  <c r="K9" i="5"/>
  <c r="L9" i="5"/>
  <c r="M9" i="5"/>
  <c r="N9" i="5"/>
  <c r="O9" i="5"/>
  <c r="E10" i="5"/>
  <c r="F10" i="5"/>
  <c r="G10" i="5"/>
  <c r="H10" i="5"/>
  <c r="I10" i="5"/>
  <c r="J10" i="5"/>
  <c r="K10" i="5"/>
  <c r="L10" i="5"/>
  <c r="M10" i="5"/>
  <c r="N10" i="5"/>
  <c r="O10" i="5"/>
  <c r="E11" i="5"/>
  <c r="F11" i="5"/>
  <c r="G11" i="5"/>
  <c r="H11" i="5"/>
  <c r="I11" i="5"/>
  <c r="J11" i="5"/>
  <c r="K11" i="5"/>
  <c r="L11" i="5"/>
  <c r="M11" i="5"/>
  <c r="N11" i="5"/>
  <c r="O11" i="5"/>
  <c r="E12" i="5"/>
  <c r="F12" i="5"/>
  <c r="G12" i="5"/>
  <c r="H12" i="5"/>
  <c r="I12" i="5"/>
  <c r="J12" i="5"/>
  <c r="K12" i="5"/>
  <c r="L12" i="5"/>
  <c r="M12" i="5"/>
  <c r="N12" i="5"/>
  <c r="O12" i="5"/>
  <c r="E13" i="5"/>
  <c r="F13" i="5"/>
  <c r="G13" i="5"/>
  <c r="H13" i="5"/>
  <c r="I13" i="5"/>
  <c r="J13" i="5"/>
  <c r="K13" i="5"/>
  <c r="L13" i="5"/>
  <c r="M13" i="5"/>
  <c r="N13" i="5"/>
  <c r="O13" i="5"/>
  <c r="E14" i="5"/>
  <c r="F14" i="5"/>
  <c r="G14" i="5"/>
  <c r="H14" i="5"/>
  <c r="I14" i="5"/>
  <c r="J14" i="5"/>
  <c r="K14" i="5"/>
  <c r="L14" i="5"/>
  <c r="M14" i="5"/>
  <c r="N14" i="5"/>
  <c r="O14" i="5"/>
  <c r="E15" i="5"/>
  <c r="F15" i="5"/>
  <c r="G15" i="5"/>
  <c r="H15" i="5"/>
  <c r="I15" i="5"/>
  <c r="J15" i="5"/>
  <c r="K15" i="5"/>
  <c r="L15" i="5"/>
  <c r="M15" i="5"/>
  <c r="N15" i="5"/>
  <c r="O15" i="5"/>
  <c r="E16" i="5"/>
  <c r="F16" i="5"/>
  <c r="G16" i="5"/>
  <c r="H16" i="5"/>
  <c r="I16" i="5"/>
  <c r="J16" i="5"/>
  <c r="K16" i="5"/>
  <c r="L16" i="5"/>
  <c r="M16" i="5"/>
  <c r="N16" i="5"/>
  <c r="O16" i="5"/>
  <c r="E17" i="5"/>
  <c r="F17" i="5"/>
  <c r="G17" i="5"/>
  <c r="H17" i="5"/>
  <c r="I17" i="5"/>
  <c r="J17" i="5"/>
  <c r="K17" i="5"/>
  <c r="L17" i="5"/>
  <c r="M17" i="5"/>
  <c r="N17" i="5"/>
  <c r="O17" i="5"/>
  <c r="E18" i="5"/>
  <c r="F18" i="5"/>
  <c r="G18" i="5"/>
  <c r="H18" i="5"/>
  <c r="I18" i="5"/>
  <c r="J18" i="5"/>
  <c r="K18" i="5"/>
  <c r="L18" i="5"/>
  <c r="M18" i="5"/>
  <c r="N18" i="5"/>
  <c r="O18" i="5"/>
  <c r="E19" i="5"/>
  <c r="F19" i="5"/>
  <c r="G19" i="5"/>
  <c r="H19" i="5"/>
  <c r="I19" i="5"/>
  <c r="J19" i="5"/>
  <c r="K19" i="5"/>
  <c r="L19" i="5"/>
  <c r="M19" i="5"/>
  <c r="N19" i="5"/>
  <c r="O19" i="5"/>
  <c r="E20" i="5"/>
  <c r="F20" i="5"/>
  <c r="G20" i="5"/>
  <c r="H20" i="5"/>
  <c r="I20" i="5"/>
  <c r="J20" i="5"/>
  <c r="K20" i="5"/>
  <c r="L20" i="5"/>
  <c r="M20" i="5"/>
  <c r="N20" i="5"/>
  <c r="O20" i="5"/>
  <c r="E21" i="5"/>
  <c r="F21" i="5"/>
  <c r="G21" i="5"/>
  <c r="H21" i="5"/>
  <c r="I21" i="5"/>
  <c r="J21" i="5"/>
  <c r="K21" i="5"/>
  <c r="L21" i="5"/>
  <c r="M21" i="5"/>
  <c r="N21" i="5"/>
  <c r="O21" i="5"/>
  <c r="E22" i="5"/>
  <c r="F22" i="5"/>
  <c r="G22" i="5"/>
  <c r="H22" i="5"/>
  <c r="I22" i="5"/>
  <c r="J22" i="5"/>
  <c r="K22" i="5"/>
  <c r="L22" i="5"/>
  <c r="M22" i="5"/>
  <c r="N22" i="5"/>
  <c r="O22" i="5"/>
  <c r="E23" i="5"/>
  <c r="F23" i="5"/>
  <c r="G23" i="5"/>
  <c r="H23" i="5"/>
  <c r="I23" i="5"/>
  <c r="J23" i="5"/>
  <c r="K23" i="5"/>
  <c r="L23" i="5"/>
  <c r="M23" i="5"/>
  <c r="N23" i="5"/>
  <c r="O23" i="5"/>
  <c r="E24" i="5"/>
  <c r="F24" i="5"/>
  <c r="G24" i="5"/>
  <c r="H24" i="5"/>
  <c r="I24" i="5"/>
  <c r="J24" i="5"/>
  <c r="K24" i="5"/>
  <c r="L24" i="5"/>
  <c r="M24" i="5"/>
  <c r="N24" i="5"/>
  <c r="O24" i="5"/>
  <c r="E25" i="5"/>
  <c r="F25" i="5"/>
  <c r="G25" i="5"/>
  <c r="H25" i="5"/>
  <c r="I25" i="5"/>
  <c r="J25" i="5"/>
  <c r="K25" i="5"/>
  <c r="L25" i="5"/>
  <c r="M25" i="5"/>
  <c r="N25" i="5"/>
  <c r="O25" i="5"/>
  <c r="E26" i="5"/>
  <c r="F26" i="5"/>
  <c r="G26" i="5"/>
  <c r="H26" i="5"/>
  <c r="I26" i="5"/>
  <c r="J26" i="5"/>
  <c r="K26" i="5"/>
  <c r="L26" i="5"/>
  <c r="M26" i="5"/>
  <c r="N26" i="5"/>
  <c r="O26" i="5"/>
  <c r="E27" i="5"/>
  <c r="F27" i="5"/>
  <c r="G27" i="5"/>
  <c r="H27" i="5"/>
  <c r="I27" i="5"/>
  <c r="J27" i="5"/>
  <c r="K27" i="5"/>
  <c r="L27" i="5"/>
  <c r="M27" i="5"/>
  <c r="N27" i="5"/>
  <c r="O27" i="5"/>
  <c r="F3" i="5"/>
  <c r="G3" i="5"/>
  <c r="H3" i="5"/>
  <c r="I3" i="5"/>
  <c r="J3" i="5"/>
  <c r="K3" i="5"/>
  <c r="L3" i="5"/>
  <c r="M3" i="5"/>
  <c r="N3" i="5"/>
  <c r="O3" i="5"/>
  <c r="E3" i="5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4" i="4"/>
  <c r="E3" i="4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3" i="1"/>
  <c r="U89" i="1"/>
  <c r="U114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3" i="1"/>
  <c r="L6" i="2"/>
  <c r="R6" i="2" s="1"/>
  <c r="K6" i="2"/>
  <c r="J6" i="2"/>
  <c r="I6" i="2"/>
  <c r="H6" i="2"/>
  <c r="Q6" i="2"/>
  <c r="P6" i="2"/>
  <c r="O6" i="2"/>
  <c r="N6" i="2"/>
  <c r="AE123" i="1" l="1"/>
  <c r="AD123" i="1"/>
  <c r="AD124" i="1"/>
  <c r="AE124" i="1"/>
  <c r="AE125" i="1"/>
  <c r="AD125" i="1"/>
  <c r="AF125" i="1" s="1"/>
  <c r="AE126" i="1"/>
  <c r="AD126" i="1"/>
  <c r="AF126" i="1" s="1"/>
  <c r="AE127" i="1"/>
  <c r="AD127" i="1"/>
  <c r="AE3" i="1"/>
  <c r="AD3" i="1"/>
  <c r="AF3" i="1" s="1"/>
  <c r="AD4" i="1"/>
  <c r="AE4" i="1"/>
  <c r="AD5" i="1"/>
  <c r="AE5" i="1"/>
  <c r="AE6" i="1"/>
  <c r="AD6" i="1"/>
  <c r="AD7" i="1"/>
  <c r="AE7" i="1"/>
  <c r="AD8" i="1"/>
  <c r="AE8" i="1"/>
  <c r="AE9" i="1"/>
  <c r="AD9" i="1"/>
  <c r="AE10" i="1"/>
  <c r="AD10" i="1"/>
  <c r="AD11" i="1"/>
  <c r="AE11" i="1"/>
  <c r="AE12" i="1"/>
  <c r="AD12" i="1"/>
  <c r="AE13" i="1"/>
  <c r="AD13" i="1"/>
  <c r="AD14" i="1"/>
  <c r="AE14" i="1"/>
  <c r="AE15" i="1"/>
  <c r="AD15" i="1"/>
  <c r="AE16" i="1"/>
  <c r="AD16" i="1"/>
  <c r="AE17" i="1"/>
  <c r="AD17" i="1"/>
  <c r="AE18" i="1"/>
  <c r="AD18" i="1"/>
  <c r="AE19" i="1"/>
  <c r="AD19" i="1"/>
  <c r="AD20" i="1"/>
  <c r="AE20" i="1"/>
  <c r="AD21" i="1"/>
  <c r="AE21" i="1"/>
  <c r="AE22" i="1"/>
  <c r="AD22" i="1"/>
  <c r="AD23" i="1"/>
  <c r="AE23" i="1"/>
  <c r="AE24" i="1"/>
  <c r="AD24" i="1"/>
  <c r="AD25" i="1"/>
  <c r="AE25" i="1"/>
  <c r="AE26" i="1"/>
  <c r="AD26" i="1"/>
  <c r="AE27" i="1"/>
  <c r="AD27" i="1"/>
  <c r="AD28" i="1"/>
  <c r="AE28" i="1"/>
  <c r="AD78" i="4" s="1"/>
  <c r="AE29" i="1"/>
  <c r="AD29" i="1"/>
  <c r="AD30" i="1"/>
  <c r="AE30" i="1"/>
  <c r="AE31" i="1"/>
  <c r="AD31" i="1"/>
  <c r="AF31" i="1" s="1"/>
  <c r="AE32" i="1"/>
  <c r="AD32" i="1"/>
  <c r="AD33" i="1"/>
  <c r="AE33" i="1"/>
  <c r="AE34" i="1"/>
  <c r="AD34" i="1"/>
  <c r="AF34" i="1" s="1"/>
  <c r="AE35" i="1"/>
  <c r="AD35" i="1"/>
  <c r="AE36" i="1"/>
  <c r="AD36" i="1"/>
  <c r="AF36" i="1" s="1"/>
  <c r="AD37" i="1"/>
  <c r="AE37" i="1"/>
  <c r="AE38" i="1"/>
  <c r="AD38" i="1"/>
  <c r="AF38" i="1" s="1"/>
  <c r="AD39" i="1"/>
  <c r="AE39" i="1"/>
  <c r="AE40" i="1"/>
  <c r="AD40" i="1"/>
  <c r="AF40" i="1" s="1"/>
  <c r="AE41" i="1"/>
  <c r="AD41" i="1"/>
  <c r="AE42" i="1"/>
  <c r="AD42" i="1"/>
  <c r="AF42" i="1" s="1"/>
  <c r="AE43" i="1"/>
  <c r="AD43" i="1"/>
  <c r="AF43" i="1" s="1"/>
  <c r="AE44" i="1"/>
  <c r="AD44" i="1"/>
  <c r="AF44" i="1" s="1"/>
  <c r="AE45" i="1"/>
  <c r="AD45" i="1"/>
  <c r="AF45" i="1" s="1"/>
  <c r="AE46" i="1"/>
  <c r="AD46" i="1"/>
  <c r="AF46" i="1" s="1"/>
  <c r="AE47" i="1"/>
  <c r="AD47" i="1"/>
  <c r="AD48" i="1"/>
  <c r="AE48" i="1"/>
  <c r="AE49" i="1"/>
  <c r="AD49" i="1"/>
  <c r="AF49" i="1" s="1"/>
  <c r="AE50" i="1"/>
  <c r="AD50" i="1"/>
  <c r="AE51" i="1"/>
  <c r="AD51" i="1"/>
  <c r="AF51" i="1" s="1"/>
  <c r="AE52" i="1"/>
  <c r="AD52" i="1"/>
  <c r="AF52" i="1" s="1"/>
  <c r="AE53" i="1"/>
  <c r="AD53" i="1"/>
  <c r="AD54" i="1"/>
  <c r="AE54" i="1"/>
  <c r="AD55" i="1"/>
  <c r="AE55" i="1"/>
  <c r="AD56" i="1"/>
  <c r="AE56" i="1"/>
  <c r="AE57" i="1"/>
  <c r="AD57" i="1"/>
  <c r="AF57" i="1" s="1"/>
  <c r="AE58" i="1"/>
  <c r="AD58" i="1"/>
  <c r="AF58" i="1" s="1"/>
  <c r="AD59" i="1"/>
  <c r="AE59" i="1"/>
  <c r="AD60" i="1"/>
  <c r="AE60" i="1"/>
  <c r="AE61" i="1"/>
  <c r="AD61" i="1"/>
  <c r="AE62" i="1"/>
  <c r="AD62" i="1"/>
  <c r="AF62" i="1" s="1"/>
  <c r="AD63" i="1"/>
  <c r="AE63" i="1"/>
  <c r="AD64" i="1"/>
  <c r="AE64" i="1"/>
  <c r="AD65" i="1"/>
  <c r="AE65" i="1"/>
  <c r="AE66" i="1"/>
  <c r="AD66" i="1"/>
  <c r="AF66" i="1" s="1"/>
  <c r="AE67" i="1"/>
  <c r="AD67" i="1"/>
  <c r="AE68" i="1"/>
  <c r="AD68" i="1"/>
  <c r="AE69" i="1"/>
  <c r="AD69" i="1"/>
  <c r="AE70" i="1"/>
  <c r="AD70" i="1"/>
  <c r="AE71" i="1"/>
  <c r="AD71" i="1"/>
  <c r="AF71" i="1" s="1"/>
  <c r="AD72" i="1"/>
  <c r="AE72" i="1"/>
  <c r="AD73" i="1"/>
  <c r="AE73" i="1"/>
  <c r="AE74" i="1"/>
  <c r="AD74" i="1"/>
  <c r="AF74" i="1" s="1"/>
  <c r="AE75" i="1"/>
  <c r="AD75" i="1"/>
  <c r="AF75" i="1" s="1"/>
  <c r="AD76" i="1"/>
  <c r="AE76" i="1"/>
  <c r="AD77" i="1"/>
  <c r="AE77" i="1"/>
  <c r="AD78" i="1"/>
  <c r="AE78" i="1"/>
  <c r="AE79" i="1"/>
  <c r="AD79" i="1"/>
  <c r="AF79" i="1" s="1"/>
  <c r="AE80" i="1"/>
  <c r="AD80" i="1"/>
  <c r="AE81" i="1"/>
  <c r="AD81" i="1"/>
  <c r="AD82" i="1"/>
  <c r="AE82" i="1"/>
  <c r="AE83" i="1"/>
  <c r="AD83" i="1"/>
  <c r="AF83" i="1" s="1"/>
  <c r="AD84" i="1"/>
  <c r="AE84" i="1"/>
  <c r="AE85" i="1"/>
  <c r="AD85" i="1"/>
  <c r="AF85" i="1" s="1"/>
  <c r="AE86" i="1"/>
  <c r="AD86" i="1"/>
  <c r="AF86" i="1" s="1"/>
  <c r="AE87" i="1"/>
  <c r="AD87" i="1"/>
  <c r="AF87" i="1" s="1"/>
  <c r="AD88" i="1"/>
  <c r="AE88" i="1"/>
  <c r="AE89" i="1"/>
  <c r="AD89" i="1"/>
  <c r="AE90" i="1"/>
  <c r="AD90" i="1"/>
  <c r="AF90" i="1" s="1"/>
  <c r="AD91" i="1"/>
  <c r="AE91" i="1"/>
  <c r="AD92" i="1"/>
  <c r="AE92" i="1"/>
  <c r="AE93" i="1"/>
  <c r="AD93" i="1"/>
  <c r="AF93" i="1" s="1"/>
  <c r="AE94" i="1"/>
  <c r="AD94" i="1"/>
  <c r="AD95" i="1"/>
  <c r="AE95" i="1"/>
  <c r="AD96" i="1"/>
  <c r="AE96" i="1"/>
  <c r="AD97" i="1"/>
  <c r="AE97" i="1"/>
  <c r="AE98" i="1"/>
  <c r="AD98" i="1"/>
  <c r="AF98" i="1" s="1"/>
  <c r="AE99" i="1"/>
  <c r="AD99" i="1"/>
  <c r="AF99" i="1" s="1"/>
  <c r="AE100" i="1"/>
  <c r="AD100" i="1"/>
  <c r="AF100" i="1" s="1"/>
  <c r="AE101" i="1"/>
  <c r="AD101" i="1"/>
  <c r="AE102" i="1"/>
  <c r="AD102" i="1"/>
  <c r="AF102" i="1" s="1"/>
  <c r="AE103" i="1"/>
  <c r="AD103" i="1"/>
  <c r="AF103" i="1" s="1"/>
  <c r="AE104" i="1"/>
  <c r="AD104" i="1"/>
  <c r="AF104" i="1" s="1"/>
  <c r="AE105" i="1"/>
  <c r="AD105" i="1"/>
  <c r="AD106" i="1"/>
  <c r="AE106" i="1"/>
  <c r="AE107" i="1"/>
  <c r="AD107" i="1"/>
  <c r="AF107" i="1" s="1"/>
  <c r="AE108" i="1"/>
  <c r="AD108" i="1"/>
  <c r="AF108" i="1" s="1"/>
  <c r="AD109" i="1"/>
  <c r="AE109" i="1"/>
  <c r="AE110" i="1"/>
  <c r="AD110" i="1"/>
  <c r="AF110" i="1" s="1"/>
  <c r="AE111" i="1"/>
  <c r="AD111" i="1"/>
  <c r="AD112" i="1"/>
  <c r="AE112" i="1"/>
  <c r="AE113" i="1"/>
  <c r="AD113" i="1"/>
  <c r="AF113" i="1" s="1"/>
  <c r="AE114" i="1"/>
  <c r="AD114" i="1"/>
  <c r="AF114" i="1" s="1"/>
  <c r="AD115" i="1"/>
  <c r="AE115" i="1"/>
  <c r="AD116" i="1"/>
  <c r="AE116" i="1"/>
  <c r="AE117" i="1"/>
  <c r="AD117" i="1"/>
  <c r="AF117" i="1" s="1"/>
  <c r="AD118" i="1"/>
  <c r="AE118" i="1"/>
  <c r="AD119" i="1"/>
  <c r="AE119" i="1"/>
  <c r="AE120" i="1"/>
  <c r="AD120" i="1"/>
  <c r="AF120" i="1" s="1"/>
  <c r="AE121" i="1"/>
  <c r="AD121" i="1"/>
  <c r="AD122" i="1"/>
  <c r="AE122" i="1"/>
  <c r="AF35" i="1" l="1"/>
  <c r="AF53" i="1"/>
  <c r="AF29" i="1"/>
  <c r="AF67" i="1"/>
  <c r="AF94" i="1"/>
  <c r="AF127" i="1"/>
  <c r="AF111" i="1"/>
  <c r="AF68" i="1"/>
  <c r="AF70" i="1"/>
  <c r="AF69" i="1"/>
  <c r="AF32" i="1"/>
  <c r="AF121" i="1"/>
  <c r="AF81" i="1"/>
  <c r="AF61" i="1"/>
  <c r="AF47" i="1"/>
  <c r="AC3" i="4"/>
  <c r="AC78" i="4"/>
  <c r="AC53" i="4"/>
  <c r="AF50" i="1"/>
  <c r="AF80" i="1"/>
  <c r="AF41" i="1"/>
  <c r="AF122" i="1"/>
  <c r="AF123" i="1"/>
  <c r="AF101" i="1"/>
  <c r="AD28" i="4"/>
  <c r="AF105" i="1"/>
  <c r="AF89" i="1"/>
  <c r="AF124" i="1"/>
  <c r="AD103" i="4"/>
  <c r="AC103" i="4"/>
  <c r="AC28" i="4"/>
  <c r="AC104" i="4"/>
  <c r="AC4" i="4"/>
  <c r="AC79" i="4"/>
  <c r="AC54" i="4"/>
  <c r="AF4" i="1"/>
  <c r="AC29" i="4"/>
  <c r="AD104" i="4"/>
  <c r="AD54" i="4"/>
  <c r="AD79" i="4"/>
  <c r="AD29" i="4"/>
  <c r="AD4" i="4"/>
  <c r="AC80" i="4"/>
  <c r="AC30" i="4"/>
  <c r="AC105" i="4"/>
  <c r="AF5" i="1"/>
  <c r="AC55" i="4"/>
  <c r="AC5" i="4"/>
  <c r="AD105" i="4"/>
  <c r="AD30" i="4"/>
  <c r="AD55" i="4"/>
  <c r="AD80" i="4"/>
  <c r="AD5" i="4"/>
  <c r="AD106" i="4"/>
  <c r="AD31" i="4"/>
  <c r="AD81" i="4"/>
  <c r="AD6" i="4"/>
  <c r="AD56" i="4"/>
  <c r="AC106" i="4"/>
  <c r="AC31" i="4"/>
  <c r="AC6" i="4"/>
  <c r="AC56" i="4"/>
  <c r="AF6" i="1"/>
  <c r="AC81" i="4"/>
  <c r="AC82" i="4"/>
  <c r="AC7" i="4"/>
  <c r="AF7" i="1"/>
  <c r="AC32" i="4"/>
  <c r="AC57" i="4"/>
  <c r="AC107" i="4"/>
  <c r="AD32" i="4"/>
  <c r="AD82" i="4"/>
  <c r="AD7" i="4"/>
  <c r="AD57" i="4"/>
  <c r="AD107" i="4"/>
  <c r="AC58" i="4"/>
  <c r="AF8" i="1"/>
  <c r="AC83" i="4"/>
  <c r="AC108" i="4"/>
  <c r="AC33" i="4"/>
  <c r="AC8" i="4"/>
  <c r="AD108" i="4"/>
  <c r="AD33" i="4"/>
  <c r="AD8" i="4"/>
  <c r="AD83" i="4"/>
  <c r="AD58" i="4"/>
  <c r="AD59" i="4"/>
  <c r="AD34" i="4"/>
  <c r="AD109" i="4"/>
  <c r="AD84" i="4"/>
  <c r="AD9" i="4"/>
  <c r="AC109" i="4"/>
  <c r="AC84" i="4"/>
  <c r="AC34" i="4"/>
  <c r="AF9" i="1"/>
  <c r="AC9" i="4"/>
  <c r="AC59" i="4"/>
  <c r="AD85" i="4"/>
  <c r="AD35" i="4"/>
  <c r="AD10" i="4"/>
  <c r="AD110" i="4"/>
  <c r="AD60" i="4"/>
  <c r="AC35" i="4"/>
  <c r="AF10" i="1"/>
  <c r="AC10" i="4"/>
  <c r="AC60" i="4"/>
  <c r="AC110" i="4"/>
  <c r="AC85" i="4"/>
  <c r="AC61" i="4"/>
  <c r="AF11" i="1"/>
  <c r="AC86" i="4"/>
  <c r="AC36" i="4"/>
  <c r="AC11" i="4"/>
  <c r="AC111" i="4"/>
  <c r="AD86" i="4"/>
  <c r="AD111" i="4"/>
  <c r="AD36" i="4"/>
  <c r="AD11" i="4"/>
  <c r="AD61" i="4"/>
  <c r="AD112" i="4"/>
  <c r="AD62" i="4"/>
  <c r="AD87" i="4"/>
  <c r="AD37" i="4"/>
  <c r="AD12" i="4"/>
  <c r="AC87" i="4"/>
  <c r="AC12" i="4"/>
  <c r="AC112" i="4"/>
  <c r="AC62" i="4"/>
  <c r="AF12" i="1"/>
  <c r="AC37" i="4"/>
  <c r="AD38" i="4"/>
  <c r="AD88" i="4"/>
  <c r="AD13" i="4"/>
  <c r="AD63" i="4"/>
  <c r="AD113" i="4"/>
  <c r="AC63" i="4"/>
  <c r="AC88" i="4"/>
  <c r="AF13" i="1"/>
  <c r="AC38" i="4"/>
  <c r="AC113" i="4"/>
  <c r="AC13" i="4"/>
  <c r="AC39" i="4"/>
  <c r="AC14" i="4"/>
  <c r="AF14" i="1"/>
  <c r="AC114" i="4"/>
  <c r="AC64" i="4"/>
  <c r="AC89" i="4"/>
  <c r="AD39" i="4"/>
  <c r="AD89" i="4"/>
  <c r="AD114" i="4"/>
  <c r="AD14" i="4"/>
  <c r="AD64" i="4"/>
  <c r="AD90" i="4"/>
  <c r="AD40" i="4"/>
  <c r="AD15" i="4"/>
  <c r="AD115" i="4"/>
  <c r="AD65" i="4"/>
  <c r="AC65" i="4"/>
  <c r="AF15" i="1"/>
  <c r="AC115" i="4"/>
  <c r="AC90" i="4"/>
  <c r="AC15" i="4"/>
  <c r="AC40" i="4"/>
  <c r="AD41" i="4"/>
  <c r="AD16" i="4"/>
  <c r="AD66" i="4"/>
  <c r="AD116" i="4"/>
  <c r="AD91" i="4"/>
  <c r="AC91" i="4"/>
  <c r="AC66" i="4"/>
  <c r="AC41" i="4"/>
  <c r="AF16" i="1"/>
  <c r="AC116" i="4"/>
  <c r="AC16" i="4"/>
  <c r="AD17" i="4"/>
  <c r="AD92" i="4"/>
  <c r="AD42" i="4"/>
  <c r="AD117" i="4"/>
  <c r="AD67" i="4"/>
  <c r="AC67" i="4"/>
  <c r="AC117" i="4"/>
  <c r="AC92" i="4"/>
  <c r="AC42" i="4"/>
  <c r="AF17" i="1"/>
  <c r="AC17" i="4"/>
  <c r="AD68" i="4"/>
  <c r="AD43" i="4"/>
  <c r="AD118" i="4"/>
  <c r="AD93" i="4"/>
  <c r="AD18" i="4"/>
  <c r="AC43" i="4"/>
  <c r="AF18" i="1"/>
  <c r="AC118" i="4"/>
  <c r="AC93" i="4"/>
  <c r="AC18" i="4"/>
  <c r="AC68" i="4"/>
  <c r="AD119" i="4"/>
  <c r="AD69" i="4"/>
  <c r="AD94" i="4"/>
  <c r="AD44" i="4"/>
  <c r="AD19" i="4"/>
  <c r="AC69" i="4"/>
  <c r="AF19" i="1"/>
  <c r="AC44" i="4"/>
  <c r="AC119" i="4"/>
  <c r="AC94" i="4"/>
  <c r="AC19" i="4"/>
  <c r="AF20" i="1"/>
  <c r="AC45" i="4"/>
  <c r="AC95" i="4"/>
  <c r="AC70" i="4"/>
  <c r="AC120" i="4"/>
  <c r="AC20" i="4"/>
  <c r="AD95" i="4"/>
  <c r="AD45" i="4"/>
  <c r="AD120" i="4"/>
  <c r="AD20" i="4"/>
  <c r="AD70" i="4"/>
  <c r="AF21" i="1"/>
  <c r="AC46" i="4"/>
  <c r="AC21" i="4"/>
  <c r="AC121" i="4"/>
  <c r="AC71" i="4"/>
  <c r="AC96" i="4"/>
  <c r="AD121" i="4"/>
  <c r="AD21" i="4"/>
  <c r="AD96" i="4"/>
  <c r="AD46" i="4"/>
  <c r="AD71" i="4"/>
  <c r="AD97" i="4"/>
  <c r="AD122" i="4"/>
  <c r="AD47" i="4"/>
  <c r="AD22" i="4"/>
  <c r="AD72" i="4"/>
  <c r="AC72" i="4"/>
  <c r="AC47" i="4"/>
  <c r="AC122" i="4"/>
  <c r="AF22" i="1"/>
  <c r="AC97" i="4"/>
  <c r="AC22" i="4"/>
  <c r="AC48" i="4"/>
  <c r="AC23" i="4"/>
  <c r="AC98" i="4"/>
  <c r="AC123" i="4"/>
  <c r="AC73" i="4"/>
  <c r="AF23" i="1"/>
  <c r="AD73" i="4"/>
  <c r="AD123" i="4"/>
  <c r="AD48" i="4"/>
  <c r="AD98" i="4"/>
  <c r="AD23" i="4"/>
  <c r="AD74" i="4"/>
  <c r="AD124" i="4"/>
  <c r="AD99" i="4"/>
  <c r="AD49" i="4"/>
  <c r="AD24" i="4"/>
  <c r="AF24" i="1"/>
  <c r="AC49" i="4"/>
  <c r="AC24" i="4"/>
  <c r="AC124" i="4"/>
  <c r="AC74" i="4"/>
  <c r="AC99" i="4"/>
  <c r="AC50" i="4"/>
  <c r="AF25" i="1"/>
  <c r="AC125" i="4"/>
  <c r="AC25" i="4"/>
  <c r="AC100" i="4"/>
  <c r="AC75" i="4"/>
  <c r="AD125" i="4"/>
  <c r="AD100" i="4"/>
  <c r="AD25" i="4"/>
  <c r="AD50" i="4"/>
  <c r="AD75" i="4"/>
  <c r="AD76" i="4"/>
  <c r="AD126" i="4"/>
  <c r="AD26" i="4"/>
  <c r="AD101" i="4"/>
  <c r="AD51" i="4"/>
  <c r="AC76" i="4"/>
  <c r="AF26" i="1"/>
  <c r="AC101" i="4"/>
  <c r="AC51" i="4"/>
  <c r="AC126" i="4"/>
  <c r="AC26" i="4"/>
  <c r="AD102" i="4"/>
  <c r="AD52" i="4"/>
  <c r="AD27" i="4"/>
  <c r="AD127" i="4"/>
  <c r="AD77" i="4"/>
  <c r="AF27" i="1"/>
  <c r="AC102" i="4"/>
  <c r="AC52" i="4"/>
  <c r="AC27" i="4"/>
  <c r="AC127" i="4"/>
  <c r="AC77" i="4"/>
  <c r="AF28" i="1"/>
  <c r="AF30" i="1"/>
  <c r="AF33" i="1"/>
  <c r="AF37" i="1"/>
  <c r="AF39" i="1"/>
  <c r="AF48" i="1"/>
  <c r="AF54" i="1"/>
  <c r="AF55" i="1"/>
  <c r="AF56" i="1"/>
  <c r="AF59" i="1"/>
  <c r="AF60" i="1"/>
  <c r="AF63" i="1"/>
  <c r="AF64" i="1"/>
  <c r="AF65" i="1"/>
  <c r="AF72" i="1"/>
  <c r="AF73" i="1"/>
  <c r="AF76" i="1"/>
  <c r="AF77" i="1"/>
  <c r="AF78" i="1"/>
  <c r="AF82" i="1"/>
  <c r="AF84" i="1"/>
  <c r="AF88" i="1"/>
  <c r="AF91" i="1"/>
  <c r="AF92" i="1"/>
  <c r="AF95" i="1"/>
  <c r="AF96" i="1"/>
  <c r="AF97" i="1"/>
  <c r="AF106" i="1"/>
  <c r="AF109" i="1"/>
  <c r="AF112" i="1"/>
  <c r="AF115" i="1"/>
  <c r="AF116" i="1"/>
  <c r="AF118" i="1"/>
  <c r="AF119" i="1"/>
  <c r="AD53" i="4"/>
  <c r="AD3" i="4"/>
  <c r="AE79" i="4" l="1"/>
  <c r="AE54" i="4"/>
  <c r="AE29" i="4"/>
  <c r="AE4" i="4"/>
  <c r="R4" i="5" s="1"/>
  <c r="AE104" i="4"/>
  <c r="AE5" i="4"/>
  <c r="R5" i="5" s="1"/>
  <c r="AE105" i="4"/>
  <c r="AE55" i="4"/>
  <c r="AE80" i="4"/>
  <c r="AE30" i="4"/>
  <c r="AE31" i="4"/>
  <c r="AE81" i="4"/>
  <c r="AE6" i="4"/>
  <c r="R6" i="5" s="1"/>
  <c r="AE106" i="4"/>
  <c r="AE56" i="4"/>
  <c r="AE107" i="4"/>
  <c r="AE7" i="4"/>
  <c r="R7" i="5" s="1"/>
  <c r="AE57" i="4"/>
  <c r="AE32" i="4"/>
  <c r="AE82" i="4"/>
  <c r="AE83" i="4"/>
  <c r="AE33" i="4"/>
  <c r="AE8" i="4"/>
  <c r="R8" i="5" s="1"/>
  <c r="AE108" i="4"/>
  <c r="AE58" i="4"/>
  <c r="AE109" i="4"/>
  <c r="AE84" i="4"/>
  <c r="AE9" i="4"/>
  <c r="R9" i="5" s="1"/>
  <c r="AE59" i="4"/>
  <c r="AE34" i="4"/>
  <c r="AE85" i="4"/>
  <c r="AE35" i="4"/>
  <c r="AE10" i="4"/>
  <c r="R10" i="5" s="1"/>
  <c r="AE60" i="4"/>
  <c r="AE110" i="4"/>
  <c r="AE36" i="4"/>
  <c r="AE11" i="4"/>
  <c r="R11" i="5" s="1"/>
  <c r="AE61" i="4"/>
  <c r="AE111" i="4"/>
  <c r="AE86" i="4"/>
  <c r="AE112" i="4"/>
  <c r="AE87" i="4"/>
  <c r="AE37" i="4"/>
  <c r="AE12" i="4"/>
  <c r="R12" i="5" s="1"/>
  <c r="AE62" i="4"/>
  <c r="AE88" i="4"/>
  <c r="AE13" i="4"/>
  <c r="R13" i="5" s="1"/>
  <c r="AE38" i="4"/>
  <c r="AE113" i="4"/>
  <c r="AE63" i="4"/>
  <c r="AE89" i="4"/>
  <c r="AE14" i="4"/>
  <c r="R14" i="5" s="1"/>
  <c r="AE64" i="4"/>
  <c r="AE114" i="4"/>
  <c r="AE39" i="4"/>
  <c r="AE90" i="4"/>
  <c r="AE15" i="4"/>
  <c r="R15" i="5" s="1"/>
  <c r="AE40" i="4"/>
  <c r="AE115" i="4"/>
  <c r="AE65" i="4"/>
  <c r="AE41" i="4"/>
  <c r="AE16" i="4"/>
  <c r="R16" i="5" s="1"/>
  <c r="AE116" i="4"/>
  <c r="AE66" i="4"/>
  <c r="AE91" i="4"/>
  <c r="AE17" i="4"/>
  <c r="R17" i="5" s="1"/>
  <c r="AE67" i="4"/>
  <c r="AE92" i="4"/>
  <c r="AE42" i="4"/>
  <c r="AE117" i="4"/>
  <c r="AE18" i="4"/>
  <c r="R18" i="5" s="1"/>
  <c r="AE43" i="4"/>
  <c r="AE68" i="4"/>
  <c r="AE118" i="4"/>
  <c r="AE93" i="4"/>
  <c r="AE44" i="4"/>
  <c r="AE94" i="4"/>
  <c r="AE19" i="4"/>
  <c r="R19" i="5" s="1"/>
  <c r="AE119" i="4"/>
  <c r="AE69" i="4"/>
  <c r="AE120" i="4"/>
  <c r="AE70" i="4"/>
  <c r="AE45" i="4"/>
  <c r="AE95" i="4"/>
  <c r="AE20" i="4"/>
  <c r="R20" i="5" s="1"/>
  <c r="AE46" i="4"/>
  <c r="AE121" i="4"/>
  <c r="AE21" i="4"/>
  <c r="R21" i="5" s="1"/>
  <c r="AE96" i="4"/>
  <c r="AE71" i="4"/>
  <c r="AE122" i="4"/>
  <c r="AE47" i="4"/>
  <c r="AE72" i="4"/>
  <c r="AE97" i="4"/>
  <c r="AE22" i="4"/>
  <c r="R22" i="5" s="1"/>
  <c r="AE48" i="4"/>
  <c r="AE123" i="4"/>
  <c r="AE98" i="4"/>
  <c r="AE23" i="4"/>
  <c r="R23" i="5" s="1"/>
  <c r="AE73" i="4"/>
  <c r="AE99" i="4"/>
  <c r="AE74" i="4"/>
  <c r="AE24" i="4"/>
  <c r="R24" i="5" s="1"/>
  <c r="AE124" i="4"/>
  <c r="AE49" i="4"/>
  <c r="AE125" i="4"/>
  <c r="AE75" i="4"/>
  <c r="AE100" i="4"/>
  <c r="AE50" i="4"/>
  <c r="AE25" i="4"/>
  <c r="R25" i="5" s="1"/>
  <c r="AE126" i="4"/>
  <c r="AE51" i="4"/>
  <c r="AE26" i="4"/>
  <c r="R26" i="5" s="1"/>
  <c r="AE101" i="4"/>
  <c r="AE76" i="4"/>
  <c r="AE27" i="4"/>
  <c r="R27" i="5" s="1"/>
  <c r="AE77" i="4"/>
  <c r="AE127" i="4"/>
  <c r="AE102" i="4"/>
  <c r="AE52" i="4"/>
  <c r="AE3" i="4"/>
  <c r="R3" i="5" s="1"/>
  <c r="AE103" i="4"/>
  <c r="AE78" i="4"/>
  <c r="AE53" i="4"/>
  <c r="AE28" i="4"/>
</calcChain>
</file>

<file path=xl/sharedStrings.xml><?xml version="1.0" encoding="utf-8"?>
<sst xmlns="http://schemas.openxmlformats.org/spreadsheetml/2006/main" count="1258" uniqueCount="141">
  <si>
    <t>Estado</t>
  </si>
  <si>
    <t>Ano de Referência</t>
  </si>
  <si>
    <t>Prestador</t>
  </si>
  <si>
    <t>Sigla do Prestador</t>
  </si>
  <si>
    <t>LIG_ATIV_AG</t>
  </si>
  <si>
    <t>ECO_ATIV_AG</t>
  </si>
  <si>
    <t>REDE_AG</t>
  </si>
  <si>
    <t>VOL_PROD_AG</t>
  </si>
  <si>
    <t>VOL_FAT_AG</t>
  </si>
  <si>
    <t>LIG_ATIV_ES</t>
  </si>
  <si>
    <t>ECO_ATIV_ES</t>
  </si>
  <si>
    <t>REDE_ESG</t>
  </si>
  <si>
    <t>VOL_COL_ES</t>
  </si>
  <si>
    <t>VOL_TRAT_ES</t>
  </si>
  <si>
    <t>VOL_FAT_ESG</t>
  </si>
  <si>
    <t>DEX_PES_PROP</t>
  </si>
  <si>
    <t>DEX_QUÍM</t>
  </si>
  <si>
    <t>DEX_ENERG</t>
  </si>
  <si>
    <t>DEX_SERV_TERC</t>
  </si>
  <si>
    <t>DEX_TOTAL</t>
  </si>
  <si>
    <t>FISCAIS_TRIBT</t>
  </si>
  <si>
    <t>PERDAS_DISTRIB</t>
  </si>
  <si>
    <t>PERDAS_LIG</t>
  </si>
  <si>
    <t>AL</t>
  </si>
  <si>
    <t>Companhia de Saneamento de Alagoas</t>
  </si>
  <si>
    <t>CASAL</t>
  </si>
  <si>
    <t>AP</t>
  </si>
  <si>
    <t>Companhia de Água e Esgoto do Amapá</t>
  </si>
  <si>
    <t>CAESA</t>
  </si>
  <si>
    <t>BA</t>
  </si>
  <si>
    <t>Empresa Baiana de Águas e Saneamento S.A.</t>
  </si>
  <si>
    <t>EMBASA</t>
  </si>
  <si>
    <t>CE</t>
  </si>
  <si>
    <t>Companhia de Água e Esgoto do Ceará</t>
  </si>
  <si>
    <t>CAGECE</t>
  </si>
  <si>
    <t>DF</t>
  </si>
  <si>
    <t>Companhia de Saneamento Ambiental do Distrito Federal</t>
  </si>
  <si>
    <t>CAESB</t>
  </si>
  <si>
    <t>ES</t>
  </si>
  <si>
    <t>Companhia Espírito-Santense de Saneamento</t>
  </si>
  <si>
    <t>CESAN</t>
  </si>
  <si>
    <t>GO</t>
  </si>
  <si>
    <t>Saneamento de Goiás S/A</t>
  </si>
  <si>
    <t>SANEAGO</t>
  </si>
  <si>
    <t>MA</t>
  </si>
  <si>
    <t>Companhia de Saneamento Ambiental do Maranhão</t>
  </si>
  <si>
    <t>CAEMA</t>
  </si>
  <si>
    <t>MG</t>
  </si>
  <si>
    <t>Companhia de Saneamento de Minas Gerais</t>
  </si>
  <si>
    <t>COPASA</t>
  </si>
  <si>
    <t>Copasa Serviços de Saneamento Integrado do Norte e Nordeste de Minas Gerais S/A</t>
  </si>
  <si>
    <t>COPANOR</t>
  </si>
  <si>
    <t>MS</t>
  </si>
  <si>
    <t>Empresa de Saneamento de Mato Grosso do Sul S/A</t>
  </si>
  <si>
    <t>SANESUL</t>
  </si>
  <si>
    <t>PA</t>
  </si>
  <si>
    <t>Companhia de Saneamento do Pará</t>
  </si>
  <si>
    <t>COSANPA</t>
  </si>
  <si>
    <t>PB</t>
  </si>
  <si>
    <t>Companhia de Águas e Esgotos da Paraíba</t>
  </si>
  <si>
    <t>CAGEPA</t>
  </si>
  <si>
    <t>PE</t>
  </si>
  <si>
    <t>Companhia Pernambucana de Saneamento</t>
  </si>
  <si>
    <t>COMPESA</t>
  </si>
  <si>
    <t>PI</t>
  </si>
  <si>
    <t>Águas e Esgotos do Piauí S/A</t>
  </si>
  <si>
    <t>AGESPISA</t>
  </si>
  <si>
    <t>PR</t>
  </si>
  <si>
    <t>Companhia de Saneamento do Paraná</t>
  </si>
  <si>
    <t>SANEPAR</t>
  </si>
  <si>
    <t>RJ</t>
  </si>
  <si>
    <t>Companhia Estadual de Águas e Esgotos</t>
  </si>
  <si>
    <t>CEDAE</t>
  </si>
  <si>
    <t>RN</t>
  </si>
  <si>
    <t>Companhia de Águas e Esgotos do Rio Grande do Norte</t>
  </si>
  <si>
    <t>CAERN</t>
  </si>
  <si>
    <t>RO</t>
  </si>
  <si>
    <t>Companhia de Águas e Esgotos de Rondônia</t>
  </si>
  <si>
    <t>CAERD</t>
  </si>
  <si>
    <t>RR</t>
  </si>
  <si>
    <t>Companhia de Águas e Esgotos de Roraima</t>
  </si>
  <si>
    <t>CAER</t>
  </si>
  <si>
    <t>RS</t>
  </si>
  <si>
    <t>Companhia Rio-Grandense de Saneamento</t>
  </si>
  <si>
    <t>CORSAN</t>
  </si>
  <si>
    <t>SC</t>
  </si>
  <si>
    <t>Companhia Catarinense de Águas e Saneamento</t>
  </si>
  <si>
    <t>CASAN</t>
  </si>
  <si>
    <t>SE</t>
  </si>
  <si>
    <t>Companhia de Saneamento de Sergipe</t>
  </si>
  <si>
    <t>DESO</t>
  </si>
  <si>
    <t>SP</t>
  </si>
  <si>
    <t>Companhia de Saneamento Básico do Estado de São Paulo</t>
  </si>
  <si>
    <t>SABESP</t>
  </si>
  <si>
    <t>TO</t>
  </si>
  <si>
    <t>Companhia de Saneamento do Tocantins</t>
  </si>
  <si>
    <t>SANEATINS</t>
  </si>
  <si>
    <t>DESCRIÇÃO INFORMAÇÃO/INDICADOR</t>
  </si>
  <si>
    <t xml:space="preserve"> Quantidade de ligações ativas de água</t>
  </si>
  <si>
    <t xml:space="preserve"> Quantidade de economias ativas de água</t>
  </si>
  <si>
    <t xml:space="preserve"> Extensão da rede de água</t>
  </si>
  <si>
    <t xml:space="preserve"> Volume de água produzido</t>
  </si>
  <si>
    <t xml:space="preserve"> Volume de água faturado</t>
  </si>
  <si>
    <t xml:space="preserve"> Quantidade de ligações ativas de esgotos</t>
  </si>
  <si>
    <t xml:space="preserve"> Quantidade de economias ativas de esgotos</t>
  </si>
  <si>
    <t xml:space="preserve"> Extensão da rede de esgotos</t>
  </si>
  <si>
    <t xml:space="preserve"> Volume de esgotos coletado</t>
  </si>
  <si>
    <t xml:space="preserve"> Volume de esgotos tratado</t>
  </si>
  <si>
    <t xml:space="preserve"> Volume de esgotos faturado</t>
  </si>
  <si>
    <t xml:space="preserve"> Despesa com pessoal próprio</t>
  </si>
  <si>
    <t xml:space="preserve"> Despesa com produtos químicos</t>
  </si>
  <si>
    <t xml:space="preserve"> Despesa com energia elétrica</t>
  </si>
  <si>
    <t xml:space="preserve"> Despesa com serviços de terceiros</t>
  </si>
  <si>
    <t xml:space="preserve"> Despesas de Exploração (DEX)</t>
  </si>
  <si>
    <t>Despesa com água importada (bruta ou tratada)</t>
  </si>
  <si>
    <t xml:space="preserve"> Despesas fiscais ou tributárias computadas na DEX</t>
  </si>
  <si>
    <t>Despesa com esgoto exportado</t>
  </si>
  <si>
    <t xml:space="preserve"> Índice de perdas na distribuição</t>
  </si>
  <si>
    <t xml:space="preserve"> Índice de perdas por ligação</t>
  </si>
  <si>
    <t>Outras despesas de exploração</t>
  </si>
  <si>
    <t>MÊS</t>
  </si>
  <si>
    <t>NÚMERO ÍNDICE
(DEZ 93 = 100)</t>
  </si>
  <si>
    <t>NO MÊS (%)</t>
  </si>
  <si>
    <t>12 MESES (%)</t>
  </si>
  <si>
    <t>Fator acumulado</t>
  </si>
  <si>
    <t>Índice acumulado</t>
  </si>
  <si>
    <t>Fator de Correção IPCA</t>
  </si>
  <si>
    <t>ÍNDICE SALARIAL</t>
  </si>
  <si>
    <t>regiao</t>
  </si>
  <si>
    <t>Centro-Oeste</t>
  </si>
  <si>
    <t>Nordeste</t>
  </si>
  <si>
    <t>Norte</t>
  </si>
  <si>
    <t>Sudeste</t>
  </si>
  <si>
    <t>Sul</t>
  </si>
  <si>
    <t>Regiao</t>
  </si>
  <si>
    <t>DEX_PES_PROP - TRANSF</t>
  </si>
  <si>
    <t>DEX_SERV_TERC - TRANSF</t>
  </si>
  <si>
    <t>DEX_TOTAL - CORR</t>
  </si>
  <si>
    <t>DEX_A_IMP</t>
  </si>
  <si>
    <t>DEX_OUT</t>
  </si>
  <si>
    <t>DEX_E_EXP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</si>
</sst>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17" fontId="7" fillId="0" borderId="1" xfId="2" applyNumberFormat="1" applyFont="1" applyBorder="1" applyAlignment="1">
      <alignment horizontal="center"/>
    </xf>
    <xf numFmtId="4" fontId="7" fillId="0" borderId="1" xfId="2" applyNumberFormat="1" applyFont="1" applyBorder="1" applyAlignment="1">
      <alignment horizontal="center"/>
    </xf>
    <xf numFmtId="2" fontId="7" fillId="0" borderId="1" xfId="2" applyNumberFormat="1" applyFont="1" applyBorder="1" applyAlignment="1">
      <alignment horizontal="center"/>
    </xf>
    <xf numFmtId="0" fontId="5" fillId="0" borderId="1" xfId="0" applyFont="1" applyBorder="1"/>
    <xf numFmtId="10" fontId="5" fillId="0" borderId="1" xfId="1" applyNumberFormat="1" applyFont="1" applyBorder="1" applyAlignment="1">
      <alignment horizontal="center"/>
    </xf>
    <xf numFmtId="17" fontId="7" fillId="2" borderId="1" xfId="2" applyNumberFormat="1" applyFont="1" applyFill="1" applyBorder="1" applyAlignment="1">
      <alignment horizontal="center"/>
    </xf>
    <xf numFmtId="4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_ipca_201707SerieHist" xfId="2" xr:uid="{BB16159C-1A64-428D-BDE9-26FB250839E7}"/>
    <cellStyle name="Porcentagem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0E81-E797-414D-BD75-D9818A29AC74}">
  <dimension ref="A1:AH127"/>
  <sheetViews>
    <sheetView topLeftCell="S92" workbookViewId="0">
      <selection activeCell="AH103" sqref="AH103"/>
    </sheetView>
  </sheetViews>
  <sheetFormatPr defaultRowHeight="15" x14ac:dyDescent="0.25"/>
  <cols>
    <col min="1" max="1" width="7.5703125" style="1" bestFit="1" customWidth="1"/>
    <col min="2" max="2" width="18.42578125" style="1" customWidth="1"/>
    <col min="3" max="3" width="15" style="1" customWidth="1"/>
    <col min="4" max="4" width="82.42578125" style="1" customWidth="1"/>
    <col min="5" max="5" width="12.42578125" style="1" customWidth="1"/>
    <col min="6" max="6" width="13.28515625" style="5" customWidth="1"/>
    <col min="7" max="7" width="21.42578125" style="5" customWidth="1"/>
    <col min="8" max="8" width="10.42578125" style="5" customWidth="1"/>
    <col min="9" max="10" width="13.42578125" style="5" customWidth="1"/>
    <col min="11" max="11" width="13.28515625" style="5" customWidth="1"/>
    <col min="12" max="12" width="21.85546875" style="5" customWidth="1"/>
    <col min="13" max="13" width="10.42578125" style="5" customWidth="1"/>
    <col min="14" max="16" width="13.42578125" style="5" customWidth="1"/>
    <col min="17" max="21" width="19.7109375" style="5" customWidth="1"/>
    <col min="22" max="22" width="15.7109375" style="5" customWidth="1"/>
    <col min="23" max="24" width="19.7109375" style="5" customWidth="1"/>
    <col min="25" max="25" width="13.28515625" style="5" customWidth="1"/>
    <col min="26" max="26" width="8.5703125" style="5" customWidth="1"/>
    <col min="27" max="27" width="13.85546875" style="5" customWidth="1"/>
    <col min="28" max="28" width="15" style="1" customWidth="1"/>
    <col min="29" max="29" width="23.5703125" style="1" customWidth="1"/>
    <col min="30" max="30" width="19" style="1" customWidth="1"/>
    <col min="31" max="32" width="20.5703125" style="1" customWidth="1"/>
    <col min="33" max="33" width="9.140625" style="1"/>
    <col min="34" max="34" width="9.28515625" style="1" bestFit="1" customWidth="1"/>
    <col min="35" max="16384" width="9.140625" style="1"/>
  </cols>
  <sheetData>
    <row r="1" spans="1:34" ht="78.75" customHeight="1" x14ac:dyDescent="0.25">
      <c r="A1" s="26" t="s">
        <v>97</v>
      </c>
      <c r="B1" s="26"/>
      <c r="C1" s="26"/>
      <c r="D1" s="26"/>
      <c r="E1" s="26"/>
      <c r="F1" s="7" t="s">
        <v>98</v>
      </c>
      <c r="G1" s="7" t="s">
        <v>99</v>
      </c>
      <c r="H1" s="7" t="s">
        <v>100</v>
      </c>
      <c r="I1" s="7" t="s">
        <v>101</v>
      </c>
      <c r="J1" s="7" t="s">
        <v>102</v>
      </c>
      <c r="K1" s="7" t="s">
        <v>103</v>
      </c>
      <c r="L1" s="7" t="s">
        <v>104</v>
      </c>
      <c r="M1" s="7" t="s">
        <v>105</v>
      </c>
      <c r="N1" s="7" t="s">
        <v>106</v>
      </c>
      <c r="O1" s="7" t="s">
        <v>107</v>
      </c>
      <c r="P1" s="7" t="s">
        <v>108</v>
      </c>
      <c r="Q1" s="7" t="s">
        <v>109</v>
      </c>
      <c r="R1" s="7" t="s">
        <v>110</v>
      </c>
      <c r="S1" s="7" t="s">
        <v>111</v>
      </c>
      <c r="T1" s="7" t="s">
        <v>112</v>
      </c>
      <c r="U1" s="7" t="s">
        <v>113</v>
      </c>
      <c r="V1" s="7" t="s">
        <v>114</v>
      </c>
      <c r="W1" s="7" t="s">
        <v>115</v>
      </c>
      <c r="X1" s="7" t="s">
        <v>119</v>
      </c>
      <c r="Y1" s="7" t="s">
        <v>116</v>
      </c>
      <c r="Z1" s="7" t="s">
        <v>117</v>
      </c>
      <c r="AA1" s="7" t="s">
        <v>118</v>
      </c>
      <c r="AD1" s="7" t="s">
        <v>109</v>
      </c>
      <c r="AE1" s="7" t="s">
        <v>112</v>
      </c>
      <c r="AF1" s="7" t="s">
        <v>113</v>
      </c>
    </row>
    <row r="2" spans="1:34" ht="45" x14ac:dyDescent="0.25">
      <c r="A2" s="6" t="s">
        <v>0</v>
      </c>
      <c r="B2" s="6" t="s">
        <v>134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138</v>
      </c>
      <c r="W2" s="7" t="s">
        <v>20</v>
      </c>
      <c r="X2" s="7" t="s">
        <v>139</v>
      </c>
      <c r="Y2" s="7" t="s">
        <v>140</v>
      </c>
      <c r="Z2" s="7" t="s">
        <v>21</v>
      </c>
      <c r="AA2" s="7" t="s">
        <v>22</v>
      </c>
      <c r="AB2" s="8" t="s">
        <v>126</v>
      </c>
      <c r="AC2" s="8" t="s">
        <v>127</v>
      </c>
      <c r="AD2" s="7" t="s">
        <v>135</v>
      </c>
      <c r="AE2" s="7" t="s">
        <v>136</v>
      </c>
      <c r="AF2" s="7" t="s">
        <v>137</v>
      </c>
    </row>
    <row r="3" spans="1:34" x14ac:dyDescent="0.25">
      <c r="A3" s="1" t="s">
        <v>23</v>
      </c>
      <c r="B3" s="1" t="s">
        <v>130</v>
      </c>
      <c r="C3" s="2">
        <v>2020</v>
      </c>
      <c r="D3" s="1" t="s">
        <v>24</v>
      </c>
      <c r="E3" s="1" t="s">
        <v>25</v>
      </c>
      <c r="F3" s="3">
        <v>427151</v>
      </c>
      <c r="G3" s="3">
        <v>500178</v>
      </c>
      <c r="H3" s="3">
        <v>5510.39</v>
      </c>
      <c r="I3" s="3">
        <v>155803.60999999999</v>
      </c>
      <c r="J3" s="3">
        <v>70377.45</v>
      </c>
      <c r="K3" s="3">
        <v>75914</v>
      </c>
      <c r="L3" s="3">
        <v>123476</v>
      </c>
      <c r="M3" s="3">
        <v>617.38</v>
      </c>
      <c r="N3" s="3">
        <v>16161.68</v>
      </c>
      <c r="O3" s="3">
        <v>16161.68</v>
      </c>
      <c r="P3" s="3">
        <v>18721.34</v>
      </c>
      <c r="Q3" s="3">
        <v>130205622.73999999</v>
      </c>
      <c r="R3" s="3">
        <v>5217392.7699999996</v>
      </c>
      <c r="S3" s="3">
        <v>79828238.129999995</v>
      </c>
      <c r="T3" s="3">
        <v>135389576.06999999</v>
      </c>
      <c r="U3" s="3">
        <v>372717349.76999998</v>
      </c>
      <c r="V3" s="3">
        <v>0</v>
      </c>
      <c r="W3" s="3">
        <v>22076231</v>
      </c>
      <c r="X3" s="3">
        <v>289.06</v>
      </c>
      <c r="Y3" s="3">
        <v>0</v>
      </c>
      <c r="Z3" s="3">
        <v>-32.29</v>
      </c>
      <c r="AA3" s="3">
        <v>-310.16000000000003</v>
      </c>
      <c r="AB3" s="1">
        <f>HLOOKUP(C3,IPCA!$H$5:$L$6,2,0)</f>
        <v>1.3915304731920493</v>
      </c>
      <c r="AC3" s="2">
        <f>_xlfn.XLOOKUP(B3,'Fator Regional'!$A:$A,'Fator Regional'!$B:$B)</f>
        <v>0.99399999999999999</v>
      </c>
      <c r="AD3" s="3">
        <f>Q3/AC3</f>
        <v>130991572.17303823</v>
      </c>
      <c r="AE3" s="3">
        <f>T3/AC3</f>
        <v>136206816.97183099</v>
      </c>
      <c r="AF3" s="4">
        <f>(R3+S3+V3++W3+X3+Y3+AD3+AE3)*AB3</f>
        <v>520878438.29763216</v>
      </c>
    </row>
    <row r="4" spans="1:34" x14ac:dyDescent="0.25">
      <c r="A4" s="1" t="s">
        <v>26</v>
      </c>
      <c r="B4" s="1" t="s">
        <v>131</v>
      </c>
      <c r="C4" s="2">
        <v>2020</v>
      </c>
      <c r="D4" s="1" t="s">
        <v>27</v>
      </c>
      <c r="E4" s="1" t="s">
        <v>28</v>
      </c>
      <c r="F4" s="3">
        <v>67306</v>
      </c>
      <c r="G4" s="3">
        <v>76217</v>
      </c>
      <c r="H4" s="3">
        <v>1081.3399999999999</v>
      </c>
      <c r="I4" s="3">
        <v>66944.27</v>
      </c>
      <c r="J4" s="3">
        <v>21250.27</v>
      </c>
      <c r="K4" s="3">
        <v>13527</v>
      </c>
      <c r="L4" s="3">
        <v>18273</v>
      </c>
      <c r="M4" s="3">
        <v>124.39</v>
      </c>
      <c r="N4" s="3">
        <v>3315.2</v>
      </c>
      <c r="O4" s="3">
        <v>3161.91</v>
      </c>
      <c r="P4" s="3">
        <v>3315.24</v>
      </c>
      <c r="Q4" s="3">
        <v>37999112.560000002</v>
      </c>
      <c r="R4" s="3">
        <v>10872329</v>
      </c>
      <c r="S4" s="3">
        <v>11915032</v>
      </c>
      <c r="T4" s="3">
        <v>2421433</v>
      </c>
      <c r="U4" s="3">
        <v>71224825</v>
      </c>
      <c r="V4" s="3">
        <v>0</v>
      </c>
      <c r="W4" s="3">
        <v>0</v>
      </c>
      <c r="X4" s="3">
        <v>8016918.4400000004</v>
      </c>
      <c r="Y4" s="3">
        <v>0</v>
      </c>
      <c r="Z4" s="3">
        <v>-74.56</v>
      </c>
      <c r="AA4" s="3">
        <v>-2030.24</v>
      </c>
      <c r="AB4" s="1">
        <f>HLOOKUP(C4,IPCA!$H$5:$L$6,2,0)</f>
        <v>1.3915304731920493</v>
      </c>
      <c r="AC4" s="2">
        <f>_xlfn.XLOOKUP(B4,'Fator Regional'!$A:$A,'Fator Regional'!$B:$B)</f>
        <v>0.73799999999999999</v>
      </c>
      <c r="AD4" s="3">
        <f t="shared" ref="AD4:AD67" si="0">Q4/AC4</f>
        <v>51489312.411924124</v>
      </c>
      <c r="AE4" s="3">
        <f t="shared" ref="AE4:AE67" si="1">T4/AC4</f>
        <v>3281074.5257452573</v>
      </c>
      <c r="AF4" s="4">
        <f t="shared" ref="AF4:AF67" si="2">(R4+S4+V4++W4+X4+Y4+AD4+AE4)*AB4</f>
        <v>119079755.99777001</v>
      </c>
      <c r="AH4" s="1">
        <v>-1</v>
      </c>
    </row>
    <row r="5" spans="1:34" x14ac:dyDescent="0.25">
      <c r="A5" s="1" t="s">
        <v>29</v>
      </c>
      <c r="B5" s="1" t="s">
        <v>130</v>
      </c>
      <c r="C5" s="2">
        <v>2020</v>
      </c>
      <c r="D5" s="1" t="s">
        <v>30</v>
      </c>
      <c r="E5" s="1" t="s">
        <v>31</v>
      </c>
      <c r="F5" s="3">
        <v>3197449</v>
      </c>
      <c r="G5" s="3">
        <v>3814711</v>
      </c>
      <c r="H5" s="3">
        <v>43383.98</v>
      </c>
      <c r="I5" s="3">
        <v>745461.45</v>
      </c>
      <c r="J5" s="3">
        <v>434521.64</v>
      </c>
      <c r="K5" s="3">
        <v>1312545</v>
      </c>
      <c r="L5" s="3">
        <v>1856732</v>
      </c>
      <c r="M5" s="3">
        <v>11336.07</v>
      </c>
      <c r="N5" s="3">
        <v>219845.18</v>
      </c>
      <c r="O5" s="3">
        <v>216490.67</v>
      </c>
      <c r="P5" s="3">
        <v>209610.96</v>
      </c>
      <c r="Q5" s="3">
        <v>762052570.45000005</v>
      </c>
      <c r="R5" s="3">
        <v>107395801.09</v>
      </c>
      <c r="S5" s="3">
        <v>281282526.76999998</v>
      </c>
      <c r="T5" s="3">
        <v>744868632.21000004</v>
      </c>
      <c r="U5" s="3">
        <v>2494153533.5799999</v>
      </c>
      <c r="V5" s="3">
        <v>4387887.24</v>
      </c>
      <c r="W5" s="3">
        <v>357723605.77999997</v>
      </c>
      <c r="X5" s="3">
        <v>236442510.03999999</v>
      </c>
      <c r="Y5" s="3">
        <v>0</v>
      </c>
      <c r="Z5" s="3">
        <v>-41.19</v>
      </c>
      <c r="AA5" s="3">
        <v>-258.81</v>
      </c>
      <c r="AB5" s="1">
        <f>HLOOKUP(C5,IPCA!$H$5:$L$6,2,0)</f>
        <v>1.3915304731920493</v>
      </c>
      <c r="AC5" s="2">
        <f>_xlfn.XLOOKUP(B5,'Fator Regional'!$A:$A,'Fator Regional'!$B:$B)</f>
        <v>0.99399999999999999</v>
      </c>
      <c r="AD5" s="3">
        <f t="shared" si="0"/>
        <v>766652485.36217308</v>
      </c>
      <c r="AE5" s="3">
        <f t="shared" si="1"/>
        <v>749364821.13682091</v>
      </c>
      <c r="AF5" s="4">
        <f t="shared" si="2"/>
        <v>3483348152.4754782</v>
      </c>
    </row>
    <row r="6" spans="1:34" x14ac:dyDescent="0.25">
      <c r="A6" s="1" t="s">
        <v>32</v>
      </c>
      <c r="B6" s="1" t="s">
        <v>130</v>
      </c>
      <c r="C6" s="2">
        <v>2020</v>
      </c>
      <c r="D6" s="1" t="s">
        <v>33</v>
      </c>
      <c r="E6" s="1" t="s">
        <v>34</v>
      </c>
      <c r="F6" s="3">
        <v>1696655</v>
      </c>
      <c r="G6" s="3">
        <v>1924046</v>
      </c>
      <c r="H6" s="3">
        <v>15240.37</v>
      </c>
      <c r="I6" s="3">
        <v>400622.17</v>
      </c>
      <c r="J6" s="3">
        <v>275721.59000000003</v>
      </c>
      <c r="K6" s="3">
        <v>650037</v>
      </c>
      <c r="L6" s="3">
        <v>840645</v>
      </c>
      <c r="M6" s="3">
        <v>4994.71</v>
      </c>
      <c r="N6" s="3">
        <v>80789.41</v>
      </c>
      <c r="O6" s="3">
        <v>80789.41</v>
      </c>
      <c r="P6" s="3">
        <v>102412.44</v>
      </c>
      <c r="Q6" s="3">
        <v>286069925.61000001</v>
      </c>
      <c r="R6" s="3">
        <v>50954533.479999997</v>
      </c>
      <c r="S6" s="3">
        <v>127415097.40000001</v>
      </c>
      <c r="T6" s="3">
        <v>240780270.05000001</v>
      </c>
      <c r="U6" s="3">
        <v>1169050475.3599999</v>
      </c>
      <c r="V6" s="3">
        <v>75717162.909999996</v>
      </c>
      <c r="W6" s="3">
        <v>142295632.71000001</v>
      </c>
      <c r="X6" s="3">
        <v>245817853.19999999</v>
      </c>
      <c r="Y6" s="3">
        <v>0</v>
      </c>
      <c r="Z6" s="3">
        <v>-45.82</v>
      </c>
      <c r="AA6" s="3">
        <v>-284.83999999999997</v>
      </c>
      <c r="AB6" s="1">
        <f>HLOOKUP(C6,IPCA!$H$5:$L$6,2,0)</f>
        <v>1.3915304731920493</v>
      </c>
      <c r="AC6" s="2">
        <f>_xlfn.XLOOKUP(B6,'Fator Regional'!$A:$A,'Fator Regional'!$B:$B)</f>
        <v>0.99399999999999999</v>
      </c>
      <c r="AD6" s="3">
        <f t="shared" si="0"/>
        <v>287796705.84507042</v>
      </c>
      <c r="AE6" s="3">
        <f t="shared" si="1"/>
        <v>242233672.08249497</v>
      </c>
      <c r="AF6" s="4">
        <f t="shared" si="2"/>
        <v>1631194681.6987131</v>
      </c>
    </row>
    <row r="7" spans="1:34" x14ac:dyDescent="0.25">
      <c r="A7" s="1" t="s">
        <v>35</v>
      </c>
      <c r="B7" s="1" t="s">
        <v>129</v>
      </c>
      <c r="C7" s="2">
        <v>2020</v>
      </c>
      <c r="D7" s="1" t="s">
        <v>36</v>
      </c>
      <c r="E7" s="1" t="s">
        <v>37</v>
      </c>
      <c r="F7" s="3">
        <v>699779</v>
      </c>
      <c r="G7" s="3">
        <v>1084007</v>
      </c>
      <c r="H7" s="3">
        <v>9390</v>
      </c>
      <c r="I7" s="3">
        <v>251705</v>
      </c>
      <c r="J7" s="3">
        <v>166470</v>
      </c>
      <c r="K7" s="3">
        <v>608398</v>
      </c>
      <c r="L7" s="3">
        <v>979695</v>
      </c>
      <c r="M7" s="3">
        <v>7458</v>
      </c>
      <c r="N7" s="3">
        <v>140241</v>
      </c>
      <c r="O7" s="3">
        <v>140241</v>
      </c>
      <c r="P7" s="3">
        <v>141460</v>
      </c>
      <c r="Q7" s="3">
        <v>770974403.59000003</v>
      </c>
      <c r="R7" s="3">
        <v>45422872.100000001</v>
      </c>
      <c r="S7" s="3">
        <v>130526673.56999999</v>
      </c>
      <c r="T7" s="3">
        <v>246696731.74000001</v>
      </c>
      <c r="U7" s="3">
        <v>1309163386.0799999</v>
      </c>
      <c r="V7" s="3">
        <v>0</v>
      </c>
      <c r="W7" s="3">
        <v>30491611.010000002</v>
      </c>
      <c r="X7" s="3">
        <v>85051094.069999993</v>
      </c>
      <c r="Y7" s="3">
        <v>0</v>
      </c>
      <c r="Z7" s="3">
        <v>-34.369999999999997</v>
      </c>
      <c r="AA7" s="3">
        <v>-323.04000000000002</v>
      </c>
      <c r="AB7" s="1">
        <f>HLOOKUP(C7,IPCA!$H$5:$L$6,2,0)</f>
        <v>1.3915304731920493</v>
      </c>
      <c r="AC7" s="2">
        <f>_xlfn.XLOOKUP(B7,'Fator Regional'!$A:$A,'Fator Regional'!$B:$B)</f>
        <v>0.94199999999999995</v>
      </c>
      <c r="AD7" s="3">
        <f t="shared" si="0"/>
        <v>818444165.16985142</v>
      </c>
      <c r="AE7" s="3">
        <f t="shared" si="1"/>
        <v>261886127.11252657</v>
      </c>
      <c r="AF7" s="4">
        <f t="shared" si="2"/>
        <v>1908932872.4413652</v>
      </c>
    </row>
    <row r="8" spans="1:34" x14ac:dyDescent="0.25">
      <c r="A8" s="1" t="s">
        <v>38</v>
      </c>
      <c r="B8" s="1" t="s">
        <v>132</v>
      </c>
      <c r="C8" s="2">
        <v>2020</v>
      </c>
      <c r="D8" s="1" t="s">
        <v>39</v>
      </c>
      <c r="E8" s="1" t="s">
        <v>40</v>
      </c>
      <c r="F8" s="3">
        <v>590335</v>
      </c>
      <c r="G8" s="3">
        <v>924423</v>
      </c>
      <c r="H8" s="3">
        <v>8755.41</v>
      </c>
      <c r="I8" s="3">
        <v>244122.31</v>
      </c>
      <c r="J8" s="3">
        <v>177939.24</v>
      </c>
      <c r="K8" s="3">
        <v>278764</v>
      </c>
      <c r="L8" s="3">
        <v>552035</v>
      </c>
      <c r="M8" s="3">
        <v>3695.13</v>
      </c>
      <c r="N8" s="3">
        <v>74409.98</v>
      </c>
      <c r="O8" s="3">
        <v>71909.61</v>
      </c>
      <c r="P8" s="3">
        <v>83967.44</v>
      </c>
      <c r="Q8" s="3">
        <v>209527738.34</v>
      </c>
      <c r="R8" s="3">
        <v>18552022.260000002</v>
      </c>
      <c r="S8" s="3">
        <v>94775441.090000004</v>
      </c>
      <c r="T8" s="3">
        <v>179046590.90000001</v>
      </c>
      <c r="U8" s="3">
        <v>633236930.28999996</v>
      </c>
      <c r="V8" s="3">
        <v>0</v>
      </c>
      <c r="W8" s="3">
        <v>97351875.170000002</v>
      </c>
      <c r="X8" s="3">
        <v>33983262.530000001</v>
      </c>
      <c r="Y8" s="3">
        <v>0</v>
      </c>
      <c r="Z8" s="3">
        <v>-39.61</v>
      </c>
      <c r="AA8" s="3">
        <v>-450.88</v>
      </c>
      <c r="AB8" s="1">
        <f>HLOOKUP(C8,IPCA!$H$5:$L$6,2,0)</f>
        <v>1.3915304731920493</v>
      </c>
      <c r="AC8" s="2">
        <f>_xlfn.XLOOKUP(B8,'Fator Regional'!$A:$A,'Fator Regional'!$B:$B)</f>
        <v>1.1890000000000001</v>
      </c>
      <c r="AD8" s="3">
        <f t="shared" si="0"/>
        <v>176221815.25651807</v>
      </c>
      <c r="AE8" s="3">
        <f t="shared" si="1"/>
        <v>150585862.82590413</v>
      </c>
      <c r="AF8" s="4">
        <f t="shared" si="2"/>
        <v>795218307.93633199</v>
      </c>
    </row>
    <row r="9" spans="1:34" x14ac:dyDescent="0.25">
      <c r="A9" s="1" t="s">
        <v>41</v>
      </c>
      <c r="B9" s="1" t="s">
        <v>129</v>
      </c>
      <c r="C9" s="2">
        <v>2020</v>
      </c>
      <c r="D9" s="1" t="s">
        <v>42</v>
      </c>
      <c r="E9" s="1" t="s">
        <v>43</v>
      </c>
      <c r="F9" s="3">
        <v>2270106</v>
      </c>
      <c r="G9" s="3">
        <v>2472028</v>
      </c>
      <c r="H9" s="3">
        <v>31275.34</v>
      </c>
      <c r="I9" s="3">
        <v>388000.9</v>
      </c>
      <c r="J9" s="3">
        <v>301110.90999999997</v>
      </c>
      <c r="K9" s="3">
        <v>1261012</v>
      </c>
      <c r="L9" s="3">
        <v>1428553</v>
      </c>
      <c r="M9" s="3">
        <v>13286.62</v>
      </c>
      <c r="N9" s="3">
        <v>172182.99</v>
      </c>
      <c r="O9" s="3">
        <v>160004.79</v>
      </c>
      <c r="P9" s="3">
        <v>172182.99</v>
      </c>
      <c r="Q9" s="3">
        <v>605542742.32000005</v>
      </c>
      <c r="R9" s="3">
        <v>37455047.049999997</v>
      </c>
      <c r="S9" s="3">
        <v>216250336.65000001</v>
      </c>
      <c r="T9" s="3">
        <v>133491123.19</v>
      </c>
      <c r="U9" s="3">
        <v>1978402662.8299999</v>
      </c>
      <c r="V9" s="3">
        <v>25197006.809999999</v>
      </c>
      <c r="W9" s="3">
        <v>269738353.44</v>
      </c>
      <c r="X9" s="3">
        <v>690728053.37</v>
      </c>
      <c r="Y9" s="3">
        <v>0</v>
      </c>
      <c r="Z9" s="3">
        <v>-26.98</v>
      </c>
      <c r="AA9" s="3">
        <v>-134.30000000000001</v>
      </c>
      <c r="AB9" s="1">
        <f>HLOOKUP(C9,IPCA!$H$5:$L$6,2,0)</f>
        <v>1.3915304731920493</v>
      </c>
      <c r="AC9" s="2">
        <f>_xlfn.XLOOKUP(B9,'Fator Regional'!$A:$A,'Fator Regional'!$B:$B)</f>
        <v>0.94199999999999995</v>
      </c>
      <c r="AD9" s="3">
        <f t="shared" si="0"/>
        <v>642826690.36093426</v>
      </c>
      <c r="AE9" s="3">
        <f t="shared" si="1"/>
        <v>141710321.85774946</v>
      </c>
      <c r="AF9" s="4">
        <f t="shared" si="2"/>
        <v>2816326608.8435025</v>
      </c>
    </row>
    <row r="10" spans="1:34" x14ac:dyDescent="0.25">
      <c r="A10" s="1" t="s">
        <v>44</v>
      </c>
      <c r="B10" s="1" t="s">
        <v>130</v>
      </c>
      <c r="C10" s="2">
        <v>2020</v>
      </c>
      <c r="D10" s="1" t="s">
        <v>45</v>
      </c>
      <c r="E10" s="1" t="s">
        <v>46</v>
      </c>
      <c r="F10" s="3">
        <v>571844</v>
      </c>
      <c r="G10" s="3">
        <v>682361</v>
      </c>
      <c r="H10" s="3">
        <v>6327.13</v>
      </c>
      <c r="I10" s="3">
        <v>328515.32</v>
      </c>
      <c r="J10" s="3">
        <v>100386.94</v>
      </c>
      <c r="K10" s="3">
        <v>116788</v>
      </c>
      <c r="L10" s="3">
        <v>207905</v>
      </c>
      <c r="M10" s="3">
        <v>1131.1500000000001</v>
      </c>
      <c r="N10" s="3">
        <v>39117.879999999997</v>
      </c>
      <c r="O10" s="3">
        <v>13105</v>
      </c>
      <c r="P10" s="3">
        <v>35086.21</v>
      </c>
      <c r="Q10" s="3">
        <v>271604214.32999998</v>
      </c>
      <c r="R10" s="3">
        <v>15530932.029999999</v>
      </c>
      <c r="S10" s="3">
        <v>92513256.140000001</v>
      </c>
      <c r="T10" s="3">
        <v>108365892.7</v>
      </c>
      <c r="U10" s="3">
        <v>488014295.19999999</v>
      </c>
      <c r="V10" s="3">
        <v>0</v>
      </c>
      <c r="W10" s="3">
        <v>0</v>
      </c>
      <c r="X10" s="3">
        <v>0</v>
      </c>
      <c r="Y10" s="3">
        <v>0</v>
      </c>
      <c r="Z10" s="3">
        <v>-64.44</v>
      </c>
      <c r="AA10" s="3">
        <v>-939.39</v>
      </c>
      <c r="AB10" s="1">
        <f>HLOOKUP(C10,IPCA!$H$5:$L$6,2,0)</f>
        <v>1.3915304731920493</v>
      </c>
      <c r="AC10" s="2">
        <f>_xlfn.XLOOKUP(B10,'Fator Regional'!$A:$A,'Fator Regional'!$B:$B)</f>
        <v>0.99399999999999999</v>
      </c>
      <c r="AD10" s="3">
        <f t="shared" si="0"/>
        <v>273243676.38832998</v>
      </c>
      <c r="AE10" s="3">
        <f t="shared" si="1"/>
        <v>109020012.77665997</v>
      </c>
      <c r="AF10" s="4">
        <f t="shared" si="2"/>
        <v>682278352.55774784</v>
      </c>
    </row>
    <row r="11" spans="1:34" x14ac:dyDescent="0.25">
      <c r="A11" s="1" t="s">
        <v>47</v>
      </c>
      <c r="B11" s="1" t="s">
        <v>132</v>
      </c>
      <c r="C11" s="2">
        <v>2020</v>
      </c>
      <c r="D11" s="1" t="s">
        <v>48</v>
      </c>
      <c r="E11" s="1" t="s">
        <v>49</v>
      </c>
      <c r="F11" s="3">
        <v>4438378</v>
      </c>
      <c r="G11" s="3">
        <v>5396617</v>
      </c>
      <c r="H11" s="3">
        <v>54609.32</v>
      </c>
      <c r="I11" s="3">
        <v>1019160.77</v>
      </c>
      <c r="J11" s="3">
        <v>603016.69999999995</v>
      </c>
      <c r="K11" s="3">
        <v>2960307</v>
      </c>
      <c r="L11" s="3">
        <v>3762706</v>
      </c>
      <c r="M11" s="3">
        <v>27651.01</v>
      </c>
      <c r="N11" s="3">
        <v>337424.57</v>
      </c>
      <c r="O11" s="3">
        <v>271868.18</v>
      </c>
      <c r="P11" s="3">
        <v>418907.33</v>
      </c>
      <c r="Q11" s="3">
        <v>1430378052.97</v>
      </c>
      <c r="R11" s="3">
        <v>90044656.799999997</v>
      </c>
      <c r="S11" s="3">
        <v>452060820.38</v>
      </c>
      <c r="T11" s="3">
        <v>346898769.81</v>
      </c>
      <c r="U11" s="3">
        <v>2721562536.2800002</v>
      </c>
      <c r="V11" s="3">
        <v>0</v>
      </c>
      <c r="W11" s="3">
        <v>298064223.31999999</v>
      </c>
      <c r="X11" s="3">
        <v>104116013</v>
      </c>
      <c r="Y11" s="3">
        <v>0</v>
      </c>
      <c r="Z11" s="3">
        <v>-40.25</v>
      </c>
      <c r="AA11" s="3">
        <v>-255.39</v>
      </c>
      <c r="AB11" s="1">
        <f>HLOOKUP(C11,IPCA!$H$5:$L$6,2,0)</f>
        <v>1.3915304731920493</v>
      </c>
      <c r="AC11" s="2">
        <f>_xlfn.XLOOKUP(B11,'Fator Regional'!$A:$A,'Fator Regional'!$B:$B)</f>
        <v>1.1890000000000001</v>
      </c>
      <c r="AD11" s="3">
        <f t="shared" si="0"/>
        <v>1203009296.021867</v>
      </c>
      <c r="AE11" s="3">
        <f t="shared" si="1"/>
        <v>291756745.00420523</v>
      </c>
      <c r="AF11" s="4">
        <f t="shared" si="2"/>
        <v>3394014842.1155639</v>
      </c>
    </row>
    <row r="12" spans="1:34" x14ac:dyDescent="0.25">
      <c r="A12" s="1" t="s">
        <v>47</v>
      </c>
      <c r="B12" s="1" t="s">
        <v>132</v>
      </c>
      <c r="C12" s="2">
        <v>2020</v>
      </c>
      <c r="D12" s="1" t="s">
        <v>50</v>
      </c>
      <c r="E12" s="1" t="s">
        <v>51</v>
      </c>
      <c r="F12" s="3">
        <v>115207</v>
      </c>
      <c r="G12" s="3">
        <v>116168</v>
      </c>
      <c r="H12" s="3">
        <v>3816.18</v>
      </c>
      <c r="I12" s="3">
        <v>15347.64</v>
      </c>
      <c r="J12" s="3">
        <v>9245.17</v>
      </c>
      <c r="K12" s="3">
        <v>52477</v>
      </c>
      <c r="L12" s="3"/>
      <c r="M12" s="3">
        <v>656.94</v>
      </c>
      <c r="N12" s="3">
        <v>3885.29</v>
      </c>
      <c r="O12" s="3">
        <v>2420.85</v>
      </c>
      <c r="P12" s="3">
        <v>3332.55</v>
      </c>
      <c r="Q12" s="3">
        <v>11925074.640000001</v>
      </c>
      <c r="R12" s="3">
        <v>3404767.79</v>
      </c>
      <c r="S12" s="3">
        <v>7740551.79</v>
      </c>
      <c r="T12" s="3">
        <v>2365187.2400000002</v>
      </c>
      <c r="U12" s="3">
        <v>29740932.399999999</v>
      </c>
      <c r="V12" s="3">
        <v>0</v>
      </c>
      <c r="W12" s="3">
        <v>2076690.64</v>
      </c>
      <c r="X12" s="3">
        <v>2228660.2999999998</v>
      </c>
      <c r="Y12" s="3">
        <v>0</v>
      </c>
      <c r="Z12" s="3">
        <v>-35.869999999999997</v>
      </c>
      <c r="AA12" s="3">
        <v>-138.59</v>
      </c>
      <c r="AB12" s="1">
        <f>HLOOKUP(C12,IPCA!$H$5:$L$6,2,0)</f>
        <v>1.3915304731920493</v>
      </c>
      <c r="AC12" s="2">
        <f>_xlfn.XLOOKUP(B12,'Fator Regional'!$A:$A,'Fator Regional'!$B:$B)</f>
        <v>1.1890000000000001</v>
      </c>
      <c r="AD12" s="3">
        <f t="shared" si="0"/>
        <v>10029499.276703112</v>
      </c>
      <c r="AE12" s="3">
        <f t="shared" si="1"/>
        <v>1989223.9192598823</v>
      </c>
      <c r="AF12" s="4">
        <f t="shared" si="2"/>
        <v>38224498.435872689</v>
      </c>
    </row>
    <row r="13" spans="1:34" x14ac:dyDescent="0.25">
      <c r="A13" s="1" t="s">
        <v>52</v>
      </c>
      <c r="B13" s="1" t="s">
        <v>129</v>
      </c>
      <c r="C13" s="2">
        <v>2020</v>
      </c>
      <c r="D13" s="1" t="s">
        <v>53</v>
      </c>
      <c r="E13" s="1" t="s">
        <v>54</v>
      </c>
      <c r="F13" s="3">
        <v>510166</v>
      </c>
      <c r="G13" s="3">
        <v>532622</v>
      </c>
      <c r="H13" s="3">
        <v>9041.32</v>
      </c>
      <c r="I13" s="3">
        <v>133841.17000000001</v>
      </c>
      <c r="J13" s="3">
        <v>89285.97</v>
      </c>
      <c r="K13" s="3">
        <v>229498</v>
      </c>
      <c r="L13" s="3">
        <v>247938</v>
      </c>
      <c r="M13" s="3">
        <v>3764.91</v>
      </c>
      <c r="N13" s="3">
        <v>26241.16</v>
      </c>
      <c r="O13" s="3">
        <v>26228.34</v>
      </c>
      <c r="P13" s="3">
        <v>39543.19</v>
      </c>
      <c r="Q13" s="3">
        <v>167694244.87</v>
      </c>
      <c r="R13" s="3">
        <v>6777263.8600000003</v>
      </c>
      <c r="S13" s="3">
        <v>67520440.310000002</v>
      </c>
      <c r="T13" s="3">
        <v>156345258</v>
      </c>
      <c r="U13" s="3">
        <v>487252667.31</v>
      </c>
      <c r="V13" s="3">
        <v>0</v>
      </c>
      <c r="W13" s="3">
        <v>42241064.649999999</v>
      </c>
      <c r="X13" s="3">
        <v>46674395.619999997</v>
      </c>
      <c r="Y13" s="3">
        <v>0</v>
      </c>
      <c r="Z13" s="3">
        <v>-42.27</v>
      </c>
      <c r="AA13" s="3">
        <v>-303.58</v>
      </c>
      <c r="AB13" s="1">
        <f>HLOOKUP(C13,IPCA!$H$5:$L$6,2,0)</f>
        <v>1.3915304731920493</v>
      </c>
      <c r="AC13" s="2">
        <f>_xlfn.XLOOKUP(B13,'Fator Regional'!$A:$A,'Fator Regional'!$B:$B)</f>
        <v>0.94199999999999995</v>
      </c>
      <c r="AD13" s="3">
        <f t="shared" si="0"/>
        <v>178019368.22717625</v>
      </c>
      <c r="AE13" s="3">
        <f t="shared" si="1"/>
        <v>165971611.46496817</v>
      </c>
      <c r="AF13" s="4">
        <f t="shared" si="2"/>
        <v>705790022.68917131</v>
      </c>
    </row>
    <row r="14" spans="1:34" x14ac:dyDescent="0.25">
      <c r="A14" s="1" t="s">
        <v>55</v>
      </c>
      <c r="B14" s="1" t="s">
        <v>131</v>
      </c>
      <c r="C14" s="2">
        <v>2020</v>
      </c>
      <c r="D14" s="1" t="s">
        <v>56</v>
      </c>
      <c r="E14" s="1" t="s">
        <v>57</v>
      </c>
      <c r="F14" s="3">
        <v>444793</v>
      </c>
      <c r="G14" s="3">
        <v>552482</v>
      </c>
      <c r="H14" s="3">
        <v>5298</v>
      </c>
      <c r="I14" s="3">
        <v>153313.28</v>
      </c>
      <c r="J14" s="3">
        <v>94058.86</v>
      </c>
      <c r="K14" s="3">
        <v>52293</v>
      </c>
      <c r="L14" s="3">
        <v>84419</v>
      </c>
      <c r="M14" s="3">
        <v>684.2</v>
      </c>
      <c r="N14" s="3">
        <v>4940.76</v>
      </c>
      <c r="O14" s="3">
        <v>3006.47</v>
      </c>
      <c r="P14" s="3">
        <v>16226.63</v>
      </c>
      <c r="Q14" s="3">
        <v>197787807.28999999</v>
      </c>
      <c r="R14" s="3">
        <v>15704649.779999999</v>
      </c>
      <c r="S14" s="3">
        <v>95054342.780000001</v>
      </c>
      <c r="T14" s="3">
        <v>108824944.23999999</v>
      </c>
      <c r="U14" s="3">
        <v>444834216.04000002</v>
      </c>
      <c r="V14" s="3">
        <v>0</v>
      </c>
      <c r="W14" s="3">
        <v>21656880.48</v>
      </c>
      <c r="X14" s="3">
        <v>5805591.4699999997</v>
      </c>
      <c r="Y14" s="3">
        <v>0</v>
      </c>
      <c r="Z14" s="3">
        <v>-44.06</v>
      </c>
      <c r="AA14" s="3">
        <v>-410.06</v>
      </c>
      <c r="AB14" s="1">
        <f>HLOOKUP(C14,IPCA!$H$5:$L$6,2,0)</f>
        <v>1.3915304731920493</v>
      </c>
      <c r="AC14" s="2">
        <f>_xlfn.XLOOKUP(B14,'Fator Regional'!$A:$A,'Fator Regional'!$B:$B)</f>
        <v>0.73799999999999999</v>
      </c>
      <c r="AD14" s="3">
        <f t="shared" si="0"/>
        <v>268005158.92953929</v>
      </c>
      <c r="AE14" s="3">
        <f t="shared" si="1"/>
        <v>147459274.03794038</v>
      </c>
      <c r="AF14" s="4">
        <f t="shared" si="2"/>
        <v>770470798.91660178</v>
      </c>
    </row>
    <row r="15" spans="1:34" x14ac:dyDescent="0.25">
      <c r="A15" s="1" t="s">
        <v>58</v>
      </c>
      <c r="B15" s="1" t="s">
        <v>130</v>
      </c>
      <c r="C15" s="2">
        <v>2020</v>
      </c>
      <c r="D15" s="1" t="s">
        <v>59</v>
      </c>
      <c r="E15" s="1" t="s">
        <v>60</v>
      </c>
      <c r="F15" s="3">
        <v>828651</v>
      </c>
      <c r="G15" s="3">
        <v>951480</v>
      </c>
      <c r="H15" s="3">
        <v>5558.07</v>
      </c>
      <c r="I15" s="3">
        <v>214604.99</v>
      </c>
      <c r="J15" s="3">
        <v>150820.82</v>
      </c>
      <c r="K15" s="3">
        <v>275209</v>
      </c>
      <c r="L15" s="3">
        <v>383031</v>
      </c>
      <c r="M15" s="3">
        <v>1962.34</v>
      </c>
      <c r="N15" s="3">
        <v>50012.98</v>
      </c>
      <c r="O15" s="3">
        <v>49437.74</v>
      </c>
      <c r="P15" s="3">
        <v>61702.05</v>
      </c>
      <c r="Q15" s="3">
        <v>406892044.94</v>
      </c>
      <c r="R15" s="3">
        <v>43947792.75</v>
      </c>
      <c r="S15" s="3">
        <v>96990118.340000004</v>
      </c>
      <c r="T15" s="3">
        <v>97134370.379999995</v>
      </c>
      <c r="U15" s="3">
        <v>818506345.20000005</v>
      </c>
      <c r="V15" s="3">
        <v>326832.46999999997</v>
      </c>
      <c r="W15" s="3">
        <v>90785881.030000001</v>
      </c>
      <c r="X15" s="3">
        <v>82429305.290000007</v>
      </c>
      <c r="Y15" s="3">
        <v>0</v>
      </c>
      <c r="Z15" s="3">
        <v>-38.46</v>
      </c>
      <c r="AA15" s="3">
        <v>-245.64</v>
      </c>
      <c r="AB15" s="1">
        <f>HLOOKUP(C15,IPCA!$H$5:$L$6,2,0)</f>
        <v>1.3915304731920493</v>
      </c>
      <c r="AC15" s="2">
        <f>_xlfn.XLOOKUP(B15,'Fator Regional'!$A:$A,'Fator Regional'!$B:$B)</f>
        <v>0.99399999999999999</v>
      </c>
      <c r="AD15" s="3">
        <f t="shared" si="0"/>
        <v>409348133.74245471</v>
      </c>
      <c r="AE15" s="3">
        <f t="shared" si="1"/>
        <v>97720694.547283694</v>
      </c>
      <c r="AF15" s="4">
        <f t="shared" si="2"/>
        <v>1143210132.2062764</v>
      </c>
    </row>
    <row r="16" spans="1:34" x14ac:dyDescent="0.25">
      <c r="A16" s="1" t="s">
        <v>61</v>
      </c>
      <c r="B16" s="1" t="s">
        <v>130</v>
      </c>
      <c r="C16" s="2">
        <v>2020</v>
      </c>
      <c r="D16" s="1" t="s">
        <v>62</v>
      </c>
      <c r="E16" s="1" t="s">
        <v>63</v>
      </c>
      <c r="F16" s="3">
        <v>2026205</v>
      </c>
      <c r="G16" s="3">
        <v>2448038</v>
      </c>
      <c r="H16" s="3">
        <v>22203.27</v>
      </c>
      <c r="I16" s="3">
        <v>632633.26</v>
      </c>
      <c r="J16" s="3">
        <v>348333.58</v>
      </c>
      <c r="K16" s="3">
        <v>411155</v>
      </c>
      <c r="L16" s="3">
        <v>663932</v>
      </c>
      <c r="M16" s="3">
        <v>6405.64</v>
      </c>
      <c r="N16" s="3">
        <v>92483.55</v>
      </c>
      <c r="O16" s="3">
        <v>92352.16</v>
      </c>
      <c r="P16" s="3">
        <v>117744.49</v>
      </c>
      <c r="Q16" s="3">
        <v>375495533.72000003</v>
      </c>
      <c r="R16" s="3">
        <v>37996488.450000003</v>
      </c>
      <c r="S16" s="3">
        <v>223101564.25999999</v>
      </c>
      <c r="T16" s="3">
        <v>533456048.38999999</v>
      </c>
      <c r="U16" s="3">
        <v>1491988947.45</v>
      </c>
      <c r="V16" s="3">
        <v>0</v>
      </c>
      <c r="W16" s="3">
        <v>77805992.390000001</v>
      </c>
      <c r="X16" s="3">
        <v>244133320.24000001</v>
      </c>
      <c r="Y16" s="3">
        <v>0</v>
      </c>
      <c r="Z16" s="3">
        <v>-49.8</v>
      </c>
      <c r="AA16" s="3">
        <v>-383.94</v>
      </c>
      <c r="AB16" s="1">
        <f>HLOOKUP(C16,IPCA!$H$5:$L$6,2,0)</f>
        <v>1.3915304731920493</v>
      </c>
      <c r="AC16" s="2">
        <f>_xlfn.XLOOKUP(B16,'Fator Regional'!$A:$A,'Fator Regional'!$B:$B)</f>
        <v>0.99399999999999999</v>
      </c>
      <c r="AD16" s="3">
        <f t="shared" si="0"/>
        <v>377762106.35814893</v>
      </c>
      <c r="AE16" s="3">
        <f t="shared" si="1"/>
        <v>536676105.02012074</v>
      </c>
      <c r="AF16" s="4">
        <f t="shared" si="2"/>
        <v>2083782897.8643105</v>
      </c>
    </row>
    <row r="17" spans="1:32" x14ac:dyDescent="0.25">
      <c r="A17" s="1" t="s">
        <v>64</v>
      </c>
      <c r="B17" s="1" t="s">
        <v>130</v>
      </c>
      <c r="C17" s="2">
        <v>2020</v>
      </c>
      <c r="D17" s="1" t="s">
        <v>65</v>
      </c>
      <c r="E17" s="1" t="s">
        <v>66</v>
      </c>
      <c r="F17" s="3">
        <v>424367</v>
      </c>
      <c r="G17" s="3">
        <v>432739</v>
      </c>
      <c r="H17" s="3">
        <v>4888.3999999999996</v>
      </c>
      <c r="I17" s="3">
        <v>102190.55</v>
      </c>
      <c r="J17" s="3">
        <v>63204.38</v>
      </c>
      <c r="K17" s="3">
        <v>45570</v>
      </c>
      <c r="L17" s="3">
        <v>47571</v>
      </c>
      <c r="M17" s="3">
        <v>518.58000000000004</v>
      </c>
      <c r="N17" s="3">
        <v>4953.92</v>
      </c>
      <c r="O17" s="3">
        <v>4953.92</v>
      </c>
      <c r="P17" s="3">
        <v>6861.57</v>
      </c>
      <c r="Q17" s="3">
        <v>231313152.72</v>
      </c>
      <c r="R17" s="3">
        <v>9210005.7100000009</v>
      </c>
      <c r="S17" s="3">
        <v>58259303.229999997</v>
      </c>
      <c r="T17" s="3">
        <v>68567053.519999996</v>
      </c>
      <c r="U17" s="3">
        <v>390610729.36000001</v>
      </c>
      <c r="V17" s="3">
        <v>0</v>
      </c>
      <c r="W17" s="3">
        <v>10350483.4</v>
      </c>
      <c r="X17" s="3">
        <v>12910730.779999999</v>
      </c>
      <c r="Y17" s="3">
        <v>0</v>
      </c>
      <c r="Z17" s="3">
        <v>-47.6</v>
      </c>
      <c r="AA17" s="3">
        <v>-316.42</v>
      </c>
      <c r="AB17" s="1">
        <f>HLOOKUP(C17,IPCA!$H$5:$L$6,2,0)</f>
        <v>1.3915304731920493</v>
      </c>
      <c r="AC17" s="2">
        <f>_xlfn.XLOOKUP(B17,'Fator Regional'!$A:$A,'Fator Regional'!$B:$B)</f>
        <v>0.99399999999999999</v>
      </c>
      <c r="AD17" s="3">
        <f t="shared" si="0"/>
        <v>232709409.17505029</v>
      </c>
      <c r="AE17" s="3">
        <f t="shared" si="1"/>
        <v>68980939.154929578</v>
      </c>
      <c r="AF17" s="4">
        <f t="shared" si="2"/>
        <v>546065600.93922675</v>
      </c>
    </row>
    <row r="18" spans="1:32" x14ac:dyDescent="0.25">
      <c r="A18" s="1" t="s">
        <v>67</v>
      </c>
      <c r="B18" s="1" t="s">
        <v>133</v>
      </c>
      <c r="C18" s="2">
        <v>2020</v>
      </c>
      <c r="D18" s="1" t="s">
        <v>68</v>
      </c>
      <c r="E18" s="1" t="s">
        <v>69</v>
      </c>
      <c r="F18" s="3">
        <v>3273807</v>
      </c>
      <c r="G18" s="3">
        <v>4087715</v>
      </c>
      <c r="H18" s="3">
        <v>61762.91</v>
      </c>
      <c r="I18" s="3">
        <v>764915.84</v>
      </c>
      <c r="J18" s="3">
        <v>522061.09</v>
      </c>
      <c r="K18" s="3">
        <v>2308135</v>
      </c>
      <c r="L18" s="3">
        <v>3114741</v>
      </c>
      <c r="M18" s="3">
        <v>38435.5</v>
      </c>
      <c r="N18" s="3">
        <v>377275.03</v>
      </c>
      <c r="O18" s="3">
        <v>377275.03</v>
      </c>
      <c r="P18" s="3">
        <v>396180.18</v>
      </c>
      <c r="Q18" s="3">
        <v>1212195964.73</v>
      </c>
      <c r="R18" s="3">
        <v>145240653.77000001</v>
      </c>
      <c r="S18" s="3">
        <v>449261566.38</v>
      </c>
      <c r="T18" s="3">
        <v>645774344.24000001</v>
      </c>
      <c r="U18" s="3">
        <v>2951334146.5</v>
      </c>
      <c r="V18" s="3">
        <v>0</v>
      </c>
      <c r="W18" s="3">
        <v>366540441.69</v>
      </c>
      <c r="X18" s="3">
        <v>132321175.69</v>
      </c>
      <c r="Y18" s="3">
        <v>0</v>
      </c>
      <c r="Z18" s="3">
        <v>-34.119999999999997</v>
      </c>
      <c r="AA18" s="3">
        <v>-219.86</v>
      </c>
      <c r="AB18" s="1">
        <f>HLOOKUP(C18,IPCA!$H$5:$L$6,2,0)</f>
        <v>1.3915304731920493</v>
      </c>
      <c r="AC18" s="2">
        <f>_xlfn.XLOOKUP(B18,'Fator Regional'!$A:$A,'Fator Regional'!$B:$B)</f>
        <v>1.3129999999999999</v>
      </c>
      <c r="AD18" s="3">
        <f t="shared" si="0"/>
        <v>923226172.68088353</v>
      </c>
      <c r="AE18" s="3">
        <f t="shared" si="1"/>
        <v>491831183.73191166</v>
      </c>
      <c r="AF18" s="4">
        <f t="shared" si="2"/>
        <v>3490544530.9721832</v>
      </c>
    </row>
    <row r="19" spans="1:32" x14ac:dyDescent="0.25">
      <c r="A19" s="1" t="s">
        <v>70</v>
      </c>
      <c r="B19" s="1" t="s">
        <v>132</v>
      </c>
      <c r="C19" s="2">
        <v>2020</v>
      </c>
      <c r="D19" s="1" t="s">
        <v>71</v>
      </c>
      <c r="E19" s="1" t="s">
        <v>72</v>
      </c>
      <c r="F19" s="3">
        <v>2729547</v>
      </c>
      <c r="G19" s="3">
        <v>4732196</v>
      </c>
      <c r="H19" s="3">
        <v>24318.39</v>
      </c>
      <c r="I19" s="3">
        <v>1989482</v>
      </c>
      <c r="J19" s="3">
        <v>721972.58</v>
      </c>
      <c r="K19" s="3">
        <v>885702</v>
      </c>
      <c r="L19" s="3">
        <v>2235171</v>
      </c>
      <c r="M19" s="3">
        <v>7803.65</v>
      </c>
      <c r="N19" s="3">
        <v>448828.54</v>
      </c>
      <c r="O19" s="3">
        <v>334941.81</v>
      </c>
      <c r="P19" s="3">
        <v>388182.51</v>
      </c>
      <c r="Q19" s="3">
        <v>1267681136.6199999</v>
      </c>
      <c r="R19" s="3">
        <v>145825299.55000001</v>
      </c>
      <c r="S19" s="3">
        <v>718653823.42999995</v>
      </c>
      <c r="T19" s="3">
        <v>698733573.60000002</v>
      </c>
      <c r="U19" s="3">
        <v>3198041993</v>
      </c>
      <c r="V19" s="3">
        <v>588757.99</v>
      </c>
      <c r="W19" s="3">
        <v>220636397.90000001</v>
      </c>
      <c r="X19" s="3">
        <v>145923003.91</v>
      </c>
      <c r="Y19" s="3">
        <v>0</v>
      </c>
      <c r="Z19" s="3">
        <v>-48.45</v>
      </c>
      <c r="AA19" s="3">
        <v>-872.52</v>
      </c>
      <c r="AB19" s="1">
        <f>HLOOKUP(C19,IPCA!$H$5:$L$6,2,0)</f>
        <v>1.3915304731920493</v>
      </c>
      <c r="AC19" s="2">
        <f>_xlfn.XLOOKUP(B19,'Fator Regional'!$A:$A,'Fator Regional'!$B:$B)</f>
        <v>1.1890000000000001</v>
      </c>
      <c r="AD19" s="3">
        <f t="shared" si="0"/>
        <v>1066174210.7821697</v>
      </c>
      <c r="AE19" s="3">
        <f t="shared" si="1"/>
        <v>587664906.30782163</v>
      </c>
      <c r="AF19" s="4">
        <f t="shared" si="2"/>
        <v>4015214424.7908483</v>
      </c>
    </row>
    <row r="20" spans="1:32" x14ac:dyDescent="0.25">
      <c r="A20" s="1" t="s">
        <v>73</v>
      </c>
      <c r="B20" s="1" t="s">
        <v>130</v>
      </c>
      <c r="C20" s="2">
        <v>2020</v>
      </c>
      <c r="D20" s="1" t="s">
        <v>74</v>
      </c>
      <c r="E20" s="1" t="s">
        <v>75</v>
      </c>
      <c r="F20" s="3">
        <v>741847</v>
      </c>
      <c r="G20" s="3">
        <v>839567</v>
      </c>
      <c r="H20" s="3">
        <v>12334</v>
      </c>
      <c r="I20" s="3">
        <v>224296.09</v>
      </c>
      <c r="J20" s="3">
        <v>134171.28</v>
      </c>
      <c r="K20" s="3">
        <v>200281</v>
      </c>
      <c r="L20" s="3">
        <v>258382</v>
      </c>
      <c r="M20" s="3">
        <v>1669.37</v>
      </c>
      <c r="N20" s="3">
        <v>35730.769999999997</v>
      </c>
      <c r="O20" s="3">
        <v>35730.769999999997</v>
      </c>
      <c r="P20" s="3">
        <v>43213</v>
      </c>
      <c r="Q20" s="3">
        <v>265724578.49000001</v>
      </c>
      <c r="R20" s="3">
        <v>9176334.1500000004</v>
      </c>
      <c r="S20" s="3">
        <v>106369993.01000001</v>
      </c>
      <c r="T20" s="3">
        <v>71582461.170000002</v>
      </c>
      <c r="U20" s="3">
        <v>572305611.79999995</v>
      </c>
      <c r="V20" s="3">
        <v>0</v>
      </c>
      <c r="W20" s="3">
        <v>80822331.5</v>
      </c>
      <c r="X20" s="3">
        <v>38629913.479999997</v>
      </c>
      <c r="Y20" s="3">
        <v>0</v>
      </c>
      <c r="Z20" s="3">
        <v>-52.84</v>
      </c>
      <c r="AA20" s="3">
        <v>-439.4</v>
      </c>
      <c r="AB20" s="1">
        <f>HLOOKUP(C20,IPCA!$H$5:$L$6,2,0)</f>
        <v>1.3915304731920493</v>
      </c>
      <c r="AC20" s="2">
        <f>_xlfn.XLOOKUP(B20,'Fator Regional'!$A:$A,'Fator Regional'!$B:$B)</f>
        <v>0.99399999999999999</v>
      </c>
      <c r="AD20" s="3">
        <f t="shared" si="0"/>
        <v>267328549.78873241</v>
      </c>
      <c r="AE20" s="3">
        <f t="shared" si="1"/>
        <v>72014548.460764587</v>
      </c>
      <c r="AF20" s="4">
        <f t="shared" si="2"/>
        <v>799213936.37100875</v>
      </c>
    </row>
    <row r="21" spans="1:32" x14ac:dyDescent="0.25">
      <c r="A21" s="1" t="s">
        <v>76</v>
      </c>
      <c r="B21" s="1" t="s">
        <v>131</v>
      </c>
      <c r="C21" s="2">
        <v>2020</v>
      </c>
      <c r="D21" s="1" t="s">
        <v>77</v>
      </c>
      <c r="E21" s="1" t="s">
        <v>78</v>
      </c>
      <c r="F21" s="3">
        <v>140750</v>
      </c>
      <c r="G21" s="3">
        <v>151633</v>
      </c>
      <c r="H21" s="3">
        <v>3259.81</v>
      </c>
      <c r="I21" s="3">
        <v>76307.839999999997</v>
      </c>
      <c r="J21" s="3">
        <v>24183.7</v>
      </c>
      <c r="K21" s="3">
        <v>9280</v>
      </c>
      <c r="L21" s="3">
        <v>10129</v>
      </c>
      <c r="M21" s="3">
        <v>125.57</v>
      </c>
      <c r="N21" s="3">
        <v>1210</v>
      </c>
      <c r="O21" s="3">
        <v>157</v>
      </c>
      <c r="P21" s="3">
        <v>1348</v>
      </c>
      <c r="Q21" s="3">
        <v>92900346.140000001</v>
      </c>
      <c r="R21" s="3">
        <v>4622523.76</v>
      </c>
      <c r="S21" s="3">
        <v>17221074</v>
      </c>
      <c r="T21" s="3">
        <v>13494286.6</v>
      </c>
      <c r="U21" s="3">
        <v>161467200.65000001</v>
      </c>
      <c r="V21" s="3">
        <v>0</v>
      </c>
      <c r="W21" s="3">
        <v>12206821.02</v>
      </c>
      <c r="X21" s="3">
        <v>21022149.129999999</v>
      </c>
      <c r="Y21" s="3">
        <v>0</v>
      </c>
      <c r="Z21" s="3">
        <v>-71.86</v>
      </c>
      <c r="AA21" s="3">
        <v>-1106.46</v>
      </c>
      <c r="AB21" s="1">
        <f>HLOOKUP(C21,IPCA!$H$5:$L$6,2,0)</f>
        <v>1.3915304731920493</v>
      </c>
      <c r="AC21" s="2">
        <f>_xlfn.XLOOKUP(B21,'Fator Regional'!$A:$A,'Fator Regional'!$B:$B)</f>
        <v>0.73799999999999999</v>
      </c>
      <c r="AD21" s="3">
        <f t="shared" si="0"/>
        <v>125881227.83197832</v>
      </c>
      <c r="AE21" s="3">
        <f t="shared" si="1"/>
        <v>18284941.192411926</v>
      </c>
      <c r="AF21" s="4">
        <f t="shared" si="2"/>
        <v>277246773.8844983</v>
      </c>
    </row>
    <row r="22" spans="1:32" x14ac:dyDescent="0.25">
      <c r="A22" s="1" t="s">
        <v>79</v>
      </c>
      <c r="B22" s="1" t="s">
        <v>131</v>
      </c>
      <c r="C22" s="2">
        <v>2020</v>
      </c>
      <c r="D22" s="1" t="s">
        <v>80</v>
      </c>
      <c r="E22" s="1" t="s">
        <v>81</v>
      </c>
      <c r="F22" s="3">
        <v>118779</v>
      </c>
      <c r="G22" s="3">
        <v>119569</v>
      </c>
      <c r="H22" s="3">
        <v>1968.49</v>
      </c>
      <c r="I22" s="3">
        <v>63482.51</v>
      </c>
      <c r="J22" s="3">
        <v>21604.5</v>
      </c>
      <c r="K22" s="3">
        <v>89696</v>
      </c>
      <c r="L22" s="3">
        <v>90414</v>
      </c>
      <c r="M22" s="3">
        <v>979.43</v>
      </c>
      <c r="N22" s="3">
        <v>17659.099999999999</v>
      </c>
      <c r="O22" s="3">
        <v>17659.099999999999</v>
      </c>
      <c r="P22" s="3">
        <v>11725.42</v>
      </c>
      <c r="Q22" s="3">
        <v>60044294.539999999</v>
      </c>
      <c r="R22" s="3">
        <v>5680063.3200000003</v>
      </c>
      <c r="S22" s="3">
        <v>16188710.42</v>
      </c>
      <c r="T22" s="3">
        <v>7900648.0499999998</v>
      </c>
      <c r="U22" s="3">
        <v>112950062.65000001</v>
      </c>
      <c r="V22" s="3">
        <v>0</v>
      </c>
      <c r="W22" s="3">
        <v>9892574.6500000004</v>
      </c>
      <c r="X22" s="3">
        <v>13243771.67</v>
      </c>
      <c r="Y22" s="3">
        <v>0</v>
      </c>
      <c r="Z22" s="3">
        <v>-60.48</v>
      </c>
      <c r="AA22" s="3">
        <v>-893.28</v>
      </c>
      <c r="AB22" s="1">
        <f>HLOOKUP(C22,IPCA!$H$5:$L$6,2,0)</f>
        <v>1.3915304731920493</v>
      </c>
      <c r="AC22" s="2">
        <f>_xlfn.XLOOKUP(B22,'Fator Regional'!$A:$A,'Fator Regional'!$B:$B)</f>
        <v>0.73799999999999999</v>
      </c>
      <c r="AD22" s="3">
        <f t="shared" si="0"/>
        <v>81360832.710027099</v>
      </c>
      <c r="AE22" s="3">
        <f t="shared" si="1"/>
        <v>10705485.162601626</v>
      </c>
      <c r="AF22" s="4">
        <f t="shared" si="2"/>
        <v>190739082.88750544</v>
      </c>
    </row>
    <row r="23" spans="1:32" x14ac:dyDescent="0.25">
      <c r="A23" s="1" t="s">
        <v>82</v>
      </c>
      <c r="B23" s="1" t="s">
        <v>133</v>
      </c>
      <c r="C23" s="2">
        <v>2020</v>
      </c>
      <c r="D23" s="1" t="s">
        <v>83</v>
      </c>
      <c r="E23" s="1" t="s">
        <v>84</v>
      </c>
      <c r="F23" s="3">
        <v>2002046</v>
      </c>
      <c r="G23" s="3">
        <v>2788709</v>
      </c>
      <c r="H23" s="3">
        <v>28790.720000000001</v>
      </c>
      <c r="I23" s="3">
        <v>583376.5</v>
      </c>
      <c r="J23" s="3">
        <v>310522.95</v>
      </c>
      <c r="K23" s="3">
        <v>235621</v>
      </c>
      <c r="L23" s="3">
        <v>465866</v>
      </c>
      <c r="M23" s="3">
        <v>5467.14</v>
      </c>
      <c r="N23" s="3">
        <v>38819.65</v>
      </c>
      <c r="O23" s="3">
        <v>48203.76</v>
      </c>
      <c r="P23" s="3">
        <v>45273.82</v>
      </c>
      <c r="Q23" s="3">
        <v>1170057715.22</v>
      </c>
      <c r="R23" s="3">
        <v>63629387.630000003</v>
      </c>
      <c r="S23" s="3">
        <v>309133390.36000001</v>
      </c>
      <c r="T23" s="3">
        <v>162013768.16</v>
      </c>
      <c r="U23" s="3">
        <v>2451130048.3000002</v>
      </c>
      <c r="V23" s="3">
        <v>2115552.2599999998</v>
      </c>
      <c r="W23" s="3">
        <v>284269902.29000002</v>
      </c>
      <c r="X23" s="3">
        <v>459910332.38</v>
      </c>
      <c r="Y23" s="3">
        <v>0</v>
      </c>
      <c r="Z23" s="3">
        <v>-42.02</v>
      </c>
      <c r="AA23" s="3">
        <v>-314.42</v>
      </c>
      <c r="AB23" s="1">
        <f>HLOOKUP(C23,IPCA!$H$5:$L$6,2,0)</f>
        <v>1.3915304731920493</v>
      </c>
      <c r="AC23" s="2">
        <f>_xlfn.XLOOKUP(B23,'Fator Regional'!$A:$A,'Fator Regional'!$B:$B)</f>
        <v>1.3129999999999999</v>
      </c>
      <c r="AD23" s="3">
        <f t="shared" si="0"/>
        <v>891133065.66641283</v>
      </c>
      <c r="AE23" s="3">
        <f t="shared" si="1"/>
        <v>123392054.9581112</v>
      </c>
      <c r="AF23" s="4">
        <f t="shared" si="2"/>
        <v>2968946715.5406084</v>
      </c>
    </row>
    <row r="24" spans="1:32" x14ac:dyDescent="0.25">
      <c r="A24" s="1" t="s">
        <v>85</v>
      </c>
      <c r="B24" s="1" t="s">
        <v>133</v>
      </c>
      <c r="C24" s="2">
        <v>2020</v>
      </c>
      <c r="D24" s="1" t="s">
        <v>86</v>
      </c>
      <c r="E24" s="1" t="s">
        <v>87</v>
      </c>
      <c r="F24" s="3">
        <v>798713</v>
      </c>
      <c r="G24" s="3">
        <v>1179194</v>
      </c>
      <c r="H24" s="3">
        <v>14767.46</v>
      </c>
      <c r="I24" s="3">
        <v>259188.74</v>
      </c>
      <c r="J24" s="3">
        <v>165447.91</v>
      </c>
      <c r="K24" s="3">
        <v>109985</v>
      </c>
      <c r="L24" s="3">
        <v>293108</v>
      </c>
      <c r="M24" s="3">
        <v>1838.55</v>
      </c>
      <c r="N24" s="3">
        <v>37411.51</v>
      </c>
      <c r="O24" s="3">
        <v>37411.51</v>
      </c>
      <c r="P24" s="3">
        <v>37373.879999999997</v>
      </c>
      <c r="Q24" s="3">
        <v>342346747.81</v>
      </c>
      <c r="R24" s="3">
        <v>37409592.07</v>
      </c>
      <c r="S24" s="3">
        <v>104549673.7</v>
      </c>
      <c r="T24" s="3">
        <v>112625121.95999999</v>
      </c>
      <c r="U24" s="3">
        <v>836055568.49000001</v>
      </c>
      <c r="V24" s="3">
        <v>4413570.01</v>
      </c>
      <c r="W24" s="3">
        <v>128116466.56999999</v>
      </c>
      <c r="X24" s="3">
        <v>106594396.37</v>
      </c>
      <c r="Y24" s="3">
        <v>0</v>
      </c>
      <c r="Z24" s="3">
        <v>-38.75</v>
      </c>
      <c r="AA24" s="3">
        <v>-351.9</v>
      </c>
      <c r="AB24" s="1">
        <f>HLOOKUP(C24,IPCA!$H$5:$L$6,2,0)</f>
        <v>1.3915304731920493</v>
      </c>
      <c r="AC24" s="2">
        <f>_xlfn.XLOOKUP(B24,'Fator Regional'!$A:$A,'Fator Regional'!$B:$B)</f>
        <v>1.3129999999999999</v>
      </c>
      <c r="AD24" s="3">
        <f t="shared" si="0"/>
        <v>260736289.26884997</v>
      </c>
      <c r="AE24" s="3">
        <f t="shared" si="1"/>
        <v>85776939.801980197</v>
      </c>
      <c r="AF24" s="4">
        <f t="shared" si="2"/>
        <v>1012473297.2218552</v>
      </c>
    </row>
    <row r="25" spans="1:32" x14ac:dyDescent="0.25">
      <c r="A25" s="1" t="s">
        <v>88</v>
      </c>
      <c r="B25" s="1" t="s">
        <v>130</v>
      </c>
      <c r="C25" s="2">
        <v>2020</v>
      </c>
      <c r="D25" s="1" t="s">
        <v>89</v>
      </c>
      <c r="E25" s="1" t="s">
        <v>90</v>
      </c>
      <c r="F25" s="3">
        <v>587496</v>
      </c>
      <c r="G25" s="3">
        <v>623328</v>
      </c>
      <c r="H25" s="3">
        <v>6170.2</v>
      </c>
      <c r="I25" s="3">
        <v>155484.01999999999</v>
      </c>
      <c r="J25" s="3">
        <v>91170.13</v>
      </c>
      <c r="K25" s="3">
        <v>144177</v>
      </c>
      <c r="L25" s="3">
        <v>167608</v>
      </c>
      <c r="M25" s="3">
        <v>1413.28</v>
      </c>
      <c r="N25" s="3">
        <v>21750.87</v>
      </c>
      <c r="O25" s="3">
        <v>21750.87</v>
      </c>
      <c r="P25" s="3">
        <v>26259</v>
      </c>
      <c r="Q25" s="3">
        <v>257292637.28999999</v>
      </c>
      <c r="R25" s="3">
        <v>28155606.510000002</v>
      </c>
      <c r="S25" s="3">
        <v>87716783.469999999</v>
      </c>
      <c r="T25" s="3">
        <v>89503016.530000001</v>
      </c>
      <c r="U25" s="3">
        <v>550994071.40999997</v>
      </c>
      <c r="V25" s="3">
        <v>0</v>
      </c>
      <c r="W25" s="3">
        <v>62851571.409999996</v>
      </c>
      <c r="X25" s="3">
        <v>25474456.199999999</v>
      </c>
      <c r="Y25" s="3">
        <v>0</v>
      </c>
      <c r="Z25" s="3">
        <v>-45.94</v>
      </c>
      <c r="AA25" s="3">
        <v>-319.23</v>
      </c>
      <c r="AB25" s="1">
        <f>HLOOKUP(C25,IPCA!$H$5:$L$6,2,0)</f>
        <v>1.3915304731920493</v>
      </c>
      <c r="AC25" s="2">
        <f>_xlfn.XLOOKUP(B25,'Fator Regional'!$A:$A,'Fator Regional'!$B:$B)</f>
        <v>0.99399999999999999</v>
      </c>
      <c r="AD25" s="3">
        <f t="shared" si="0"/>
        <v>258845711.55935612</v>
      </c>
      <c r="AE25" s="3">
        <f t="shared" si="1"/>
        <v>90043276.187122732</v>
      </c>
      <c r="AF25" s="4">
        <f t="shared" si="2"/>
        <v>769637978.86443317</v>
      </c>
    </row>
    <row r="26" spans="1:32" x14ac:dyDescent="0.25">
      <c r="A26" s="1" t="s">
        <v>91</v>
      </c>
      <c r="B26" s="1" t="s">
        <v>132</v>
      </c>
      <c r="C26" s="2">
        <v>2020</v>
      </c>
      <c r="D26" s="1" t="s">
        <v>92</v>
      </c>
      <c r="E26" s="1" t="s">
        <v>93</v>
      </c>
      <c r="F26" s="3">
        <v>8961967</v>
      </c>
      <c r="G26" s="3">
        <v>12425653</v>
      </c>
      <c r="H26" s="3">
        <v>87567.79</v>
      </c>
      <c r="I26" s="3">
        <v>2906681.86</v>
      </c>
      <c r="J26" s="3">
        <v>2143078.59</v>
      </c>
      <c r="K26" s="3">
        <v>7680388</v>
      </c>
      <c r="L26" s="3">
        <v>10943364</v>
      </c>
      <c r="M26" s="3">
        <v>59660.08</v>
      </c>
      <c r="N26" s="3">
        <v>1329973.1599999999</v>
      </c>
      <c r="O26" s="3">
        <v>1188680.8600000001</v>
      </c>
      <c r="P26" s="3">
        <v>1838800.91</v>
      </c>
      <c r="Q26" s="3">
        <v>2647070449.4000001</v>
      </c>
      <c r="R26" s="3">
        <v>338755745.07999998</v>
      </c>
      <c r="S26" s="3">
        <v>1217390881.76</v>
      </c>
      <c r="T26" s="3">
        <v>1691069740.02</v>
      </c>
      <c r="U26" s="3">
        <v>8391738415.5200005</v>
      </c>
      <c r="V26" s="3">
        <v>0</v>
      </c>
      <c r="W26" s="3">
        <v>1154270592.4000001</v>
      </c>
      <c r="X26" s="3">
        <v>1343181006.8599999</v>
      </c>
      <c r="Y26" s="3">
        <v>0</v>
      </c>
      <c r="Z26" s="3">
        <v>-33.04</v>
      </c>
      <c r="AA26" s="3">
        <v>-279.17</v>
      </c>
      <c r="AB26" s="1">
        <f>HLOOKUP(C26,IPCA!$H$5:$L$6,2,0)</f>
        <v>1.3915304731920493</v>
      </c>
      <c r="AC26" s="2">
        <f>_xlfn.XLOOKUP(B26,'Fator Regional'!$A:$A,'Fator Regional'!$B:$B)</f>
        <v>1.1890000000000001</v>
      </c>
      <c r="AD26" s="3">
        <f t="shared" si="0"/>
        <v>2226299789.2346511</v>
      </c>
      <c r="AE26" s="3">
        <f t="shared" si="1"/>
        <v>1422262186.728343</v>
      </c>
      <c r="AF26" s="4">
        <f t="shared" si="2"/>
        <v>10717790630.577686</v>
      </c>
    </row>
    <row r="27" spans="1:32" x14ac:dyDescent="0.25">
      <c r="A27" s="1" t="s">
        <v>94</v>
      </c>
      <c r="B27" s="1" t="s">
        <v>131</v>
      </c>
      <c r="C27" s="2">
        <v>2020</v>
      </c>
      <c r="D27" s="1" t="s">
        <v>95</v>
      </c>
      <c r="E27" s="1" t="s">
        <v>96</v>
      </c>
      <c r="F27" s="3">
        <v>419178</v>
      </c>
      <c r="G27" s="3">
        <v>435823</v>
      </c>
      <c r="H27" s="3">
        <v>7715.18</v>
      </c>
      <c r="I27" s="3">
        <v>82788.11</v>
      </c>
      <c r="J27" s="3">
        <v>65955.95</v>
      </c>
      <c r="K27" s="3">
        <v>150437</v>
      </c>
      <c r="L27" s="3">
        <v>159690</v>
      </c>
      <c r="M27" s="3">
        <v>2583.23</v>
      </c>
      <c r="N27" s="3">
        <v>17871.650000000001</v>
      </c>
      <c r="O27" s="3">
        <v>17871.650000000001</v>
      </c>
      <c r="P27" s="3">
        <v>24838.21</v>
      </c>
      <c r="Q27" s="3">
        <v>92979814.049999997</v>
      </c>
      <c r="R27" s="3">
        <v>5807917.8099999996</v>
      </c>
      <c r="S27" s="3">
        <v>32457644.5</v>
      </c>
      <c r="T27" s="3">
        <v>36176623.600000001</v>
      </c>
      <c r="U27" s="3">
        <v>279062635.56999999</v>
      </c>
      <c r="V27" s="3">
        <v>0</v>
      </c>
      <c r="W27" s="3">
        <v>42671645.399999999</v>
      </c>
      <c r="X27" s="3">
        <v>68968990.209999993</v>
      </c>
      <c r="Y27" s="3">
        <v>0</v>
      </c>
      <c r="Z27" s="3">
        <v>-32.880000000000003</v>
      </c>
      <c r="AA27" s="3">
        <v>-175.8</v>
      </c>
      <c r="AB27" s="1">
        <f>HLOOKUP(C27,IPCA!$H$5:$L$6,2,0)</f>
        <v>1.3915304731920493</v>
      </c>
      <c r="AC27" s="2">
        <f>_xlfn.XLOOKUP(B27,'Fator Regional'!$A:$A,'Fator Regional'!$B:$B)</f>
        <v>0.73799999999999999</v>
      </c>
      <c r="AD27" s="3">
        <f t="shared" si="0"/>
        <v>125988907.92682926</v>
      </c>
      <c r="AE27" s="3">
        <f t="shared" si="1"/>
        <v>49019815.176151767</v>
      </c>
      <c r="AF27" s="4">
        <f t="shared" si="2"/>
        <v>452129013.79826611</v>
      </c>
    </row>
    <row r="28" spans="1:32" x14ac:dyDescent="0.25">
      <c r="A28" s="1" t="s">
        <v>23</v>
      </c>
      <c r="B28" s="1" t="s">
        <v>130</v>
      </c>
      <c r="C28" s="2">
        <v>2021</v>
      </c>
      <c r="D28" s="1" t="s">
        <v>24</v>
      </c>
      <c r="E28" s="1" t="s">
        <v>25</v>
      </c>
      <c r="F28" s="3">
        <v>235631</v>
      </c>
      <c r="G28" s="3">
        <v>241383</v>
      </c>
      <c r="H28" s="3">
        <v>3516.98</v>
      </c>
      <c r="I28" s="3">
        <v>163763.16</v>
      </c>
      <c r="J28" s="3">
        <v>97849.04</v>
      </c>
      <c r="K28" s="3">
        <v>12506</v>
      </c>
      <c r="L28" s="3">
        <v>12945</v>
      </c>
      <c r="M28" s="3">
        <v>188.85</v>
      </c>
      <c r="N28" s="3">
        <v>10131.08</v>
      </c>
      <c r="O28" s="3">
        <v>10131.08</v>
      </c>
      <c r="P28" s="3">
        <v>12051.65</v>
      </c>
      <c r="Q28" s="3">
        <v>104693718.69</v>
      </c>
      <c r="R28" s="3">
        <v>5908799.0899999999</v>
      </c>
      <c r="S28" s="3">
        <v>109462734.56999999</v>
      </c>
      <c r="T28" s="3">
        <v>137335197.63999999</v>
      </c>
      <c r="U28" s="3">
        <v>424596022.20999998</v>
      </c>
      <c r="V28" s="3">
        <v>0</v>
      </c>
      <c r="W28" s="3">
        <v>23121815.73</v>
      </c>
      <c r="X28" s="3">
        <v>44073756.490000002</v>
      </c>
      <c r="Y28" s="3">
        <v>0</v>
      </c>
      <c r="Z28" s="3">
        <v>-45.19</v>
      </c>
      <c r="AA28" s="3">
        <v>-592.26</v>
      </c>
      <c r="AB28" s="1">
        <f>HLOOKUP(C28,IPCA!$H$5:$L$6,2,0)</f>
        <v>1.3313856982802184</v>
      </c>
      <c r="AC28" s="2">
        <f>_xlfn.XLOOKUP(B28,'Fator Regional'!$A:$A,'Fator Regional'!$C:$C)</f>
        <v>1.0349999999999999</v>
      </c>
      <c r="AD28" s="3">
        <f t="shared" si="0"/>
        <v>101153351.39130436</v>
      </c>
      <c r="AE28" s="3">
        <f t="shared" si="1"/>
        <v>132691012.21256039</v>
      </c>
      <c r="AF28" s="4">
        <f t="shared" si="2"/>
        <v>554404275.07066715</v>
      </c>
    </row>
    <row r="29" spans="1:32" x14ac:dyDescent="0.25">
      <c r="A29" s="1" t="s">
        <v>26</v>
      </c>
      <c r="B29" s="1" t="s">
        <v>131</v>
      </c>
      <c r="C29" s="2">
        <v>2021</v>
      </c>
      <c r="D29" s="1" t="s">
        <v>27</v>
      </c>
      <c r="E29" s="1" t="s">
        <v>28</v>
      </c>
      <c r="F29" s="3">
        <v>66986</v>
      </c>
      <c r="G29" s="3">
        <v>75763</v>
      </c>
      <c r="H29" s="3">
        <v>1078.3900000000001</v>
      </c>
      <c r="I29" s="3">
        <v>66107.97</v>
      </c>
      <c r="J29" s="3">
        <v>21028.16</v>
      </c>
      <c r="K29" s="3">
        <v>13500</v>
      </c>
      <c r="L29" s="3">
        <v>18069</v>
      </c>
      <c r="M29" s="3">
        <v>125.36</v>
      </c>
      <c r="N29" s="3">
        <v>3040.51</v>
      </c>
      <c r="O29" s="3">
        <v>2920.15</v>
      </c>
      <c r="P29" s="3">
        <v>3040.01</v>
      </c>
      <c r="Q29" s="3">
        <v>41312070.619999997</v>
      </c>
      <c r="R29" s="3">
        <v>12324473.15</v>
      </c>
      <c r="S29" s="3">
        <v>12434902.66</v>
      </c>
      <c r="T29" s="3">
        <v>3231502.2</v>
      </c>
      <c r="U29" s="3">
        <v>78431639.489999995</v>
      </c>
      <c r="V29" s="3">
        <v>0</v>
      </c>
      <c r="W29" s="3">
        <v>0</v>
      </c>
      <c r="X29" s="3">
        <v>9128690.8599999994</v>
      </c>
      <c r="Y29" s="3">
        <v>0</v>
      </c>
      <c r="Z29" s="3">
        <v>-74.84</v>
      </c>
      <c r="AA29" s="3">
        <v>-2018.6</v>
      </c>
      <c r="AB29" s="1">
        <f>HLOOKUP(C29,IPCA!$H$5:$L$6,2,0)</f>
        <v>1.3313856982802184</v>
      </c>
      <c r="AC29" s="2">
        <f>_xlfn.XLOOKUP(B29,'Fator Regional'!$A:$A,'Fator Regional'!$C:$C)</f>
        <v>0.88100000000000001</v>
      </c>
      <c r="AD29" s="3">
        <f t="shared" si="0"/>
        <v>46892248.149829738</v>
      </c>
      <c r="AE29" s="3">
        <f t="shared" si="1"/>
        <v>3667993.4165720772</v>
      </c>
      <c r="AF29" s="4">
        <f t="shared" si="2"/>
        <v>112433269.82990494</v>
      </c>
    </row>
    <row r="30" spans="1:32" x14ac:dyDescent="0.25">
      <c r="A30" s="1" t="s">
        <v>29</v>
      </c>
      <c r="B30" s="1" t="s">
        <v>130</v>
      </c>
      <c r="C30" s="2">
        <v>2021</v>
      </c>
      <c r="D30" s="1" t="s">
        <v>30</v>
      </c>
      <c r="E30" s="1" t="s">
        <v>31</v>
      </c>
      <c r="F30" s="3">
        <v>3223414</v>
      </c>
      <c r="G30" s="3">
        <v>3845024</v>
      </c>
      <c r="H30" s="3">
        <v>44012.9</v>
      </c>
      <c r="I30" s="3">
        <v>760906.1</v>
      </c>
      <c r="J30" s="3">
        <v>442082.01</v>
      </c>
      <c r="K30" s="3">
        <v>1356714</v>
      </c>
      <c r="L30" s="3">
        <v>1911724</v>
      </c>
      <c r="M30" s="3">
        <v>11700.94</v>
      </c>
      <c r="N30" s="3">
        <v>221016.45</v>
      </c>
      <c r="O30" s="3">
        <v>219704.33</v>
      </c>
      <c r="P30" s="3">
        <v>213692.18</v>
      </c>
      <c r="Q30" s="3">
        <v>871418233.63999999</v>
      </c>
      <c r="R30" s="3">
        <v>116616103.23</v>
      </c>
      <c r="S30" s="3">
        <v>333246997.48000002</v>
      </c>
      <c r="T30" s="3">
        <v>842369443.39999998</v>
      </c>
      <c r="U30" s="3">
        <v>2668207196.7600002</v>
      </c>
      <c r="V30" s="3">
        <v>4222831.62</v>
      </c>
      <c r="W30" s="3">
        <v>348027852.00999999</v>
      </c>
      <c r="X30" s="3">
        <v>152305735.38</v>
      </c>
      <c r="Y30" s="3">
        <v>0</v>
      </c>
      <c r="Z30" s="3">
        <v>-39.28</v>
      </c>
      <c r="AA30" s="3">
        <v>-245.92</v>
      </c>
      <c r="AB30" s="1">
        <f>HLOOKUP(C30,IPCA!$H$5:$L$6,2,0)</f>
        <v>1.3313856982802184</v>
      </c>
      <c r="AC30" s="2">
        <f>_xlfn.XLOOKUP(B30,'Fator Regional'!$A:$A,'Fator Regional'!$C:$C)</f>
        <v>1.0349999999999999</v>
      </c>
      <c r="AD30" s="3">
        <f t="shared" si="0"/>
        <v>841949984.19323671</v>
      </c>
      <c r="AE30" s="3">
        <f t="shared" si="1"/>
        <v>813883520.19323671</v>
      </c>
      <c r="AF30" s="4">
        <f t="shared" si="2"/>
        <v>3475253545.1880488</v>
      </c>
    </row>
    <row r="31" spans="1:32" x14ac:dyDescent="0.25">
      <c r="A31" s="1" t="s">
        <v>32</v>
      </c>
      <c r="B31" s="1" t="s">
        <v>130</v>
      </c>
      <c r="C31" s="2">
        <v>2021</v>
      </c>
      <c r="D31" s="1" t="s">
        <v>33</v>
      </c>
      <c r="E31" s="1" t="s">
        <v>34</v>
      </c>
      <c r="F31" s="3">
        <v>1706361</v>
      </c>
      <c r="G31" s="3">
        <v>1972805</v>
      </c>
      <c r="H31" s="3">
        <v>15649.29</v>
      </c>
      <c r="I31" s="3">
        <v>412522.52</v>
      </c>
      <c r="J31" s="3">
        <v>275045.38</v>
      </c>
      <c r="K31" s="3">
        <v>741669</v>
      </c>
      <c r="L31" s="3">
        <v>968071</v>
      </c>
      <c r="M31" s="3">
        <v>5141.1499999999996</v>
      </c>
      <c r="N31" s="3">
        <v>83756.38</v>
      </c>
      <c r="O31" s="3">
        <v>83756.38</v>
      </c>
      <c r="P31" s="3">
        <v>105271.32</v>
      </c>
      <c r="Q31" s="3">
        <v>311895565.31</v>
      </c>
      <c r="R31" s="3">
        <v>55931336.140000001</v>
      </c>
      <c r="S31" s="3">
        <v>139417758.84999999</v>
      </c>
      <c r="T31" s="3">
        <v>248952373.93000001</v>
      </c>
      <c r="U31" s="3">
        <v>1340586000.48</v>
      </c>
      <c r="V31" s="3">
        <v>74046911.430000007</v>
      </c>
      <c r="W31" s="3">
        <v>214072817</v>
      </c>
      <c r="X31" s="3">
        <v>296269237.81999999</v>
      </c>
      <c r="Y31" s="3">
        <v>0</v>
      </c>
      <c r="Z31" s="3">
        <v>-46.93</v>
      </c>
      <c r="AA31" s="3">
        <v>-296.33999999999997</v>
      </c>
      <c r="AB31" s="1">
        <f>HLOOKUP(C31,IPCA!$H$5:$L$6,2,0)</f>
        <v>1.3313856982802184</v>
      </c>
      <c r="AC31" s="2">
        <f>_xlfn.XLOOKUP(B31,'Fator Regional'!$A:$A,'Fator Regional'!$C:$C)</f>
        <v>1.0349999999999999</v>
      </c>
      <c r="AD31" s="3">
        <f t="shared" si="0"/>
        <v>301348372.28019327</v>
      </c>
      <c r="AE31" s="3">
        <f t="shared" si="1"/>
        <v>240533694.61835751</v>
      </c>
      <c r="AF31" s="4">
        <f t="shared" si="2"/>
        <v>1759586137.162936</v>
      </c>
    </row>
    <row r="32" spans="1:32" x14ac:dyDescent="0.25">
      <c r="A32" s="1" t="s">
        <v>35</v>
      </c>
      <c r="B32" s="1" t="s">
        <v>129</v>
      </c>
      <c r="C32" s="2">
        <v>2021</v>
      </c>
      <c r="D32" s="1" t="s">
        <v>36</v>
      </c>
      <c r="E32" s="1" t="s">
        <v>37</v>
      </c>
      <c r="F32" s="3">
        <v>712973</v>
      </c>
      <c r="G32" s="3">
        <v>1102562</v>
      </c>
      <c r="H32" s="3">
        <v>9647.11</v>
      </c>
      <c r="I32" s="3">
        <v>254016.26</v>
      </c>
      <c r="J32" s="3">
        <v>155833</v>
      </c>
      <c r="K32" s="3">
        <v>624867</v>
      </c>
      <c r="L32" s="3">
        <v>1001889</v>
      </c>
      <c r="M32" s="3">
        <v>7591.93</v>
      </c>
      <c r="N32" s="3">
        <v>134901</v>
      </c>
      <c r="O32" s="3">
        <v>134901</v>
      </c>
      <c r="P32" s="3">
        <v>134289</v>
      </c>
      <c r="Q32" s="3">
        <v>826112655.86000001</v>
      </c>
      <c r="R32" s="3">
        <v>45792083.340000004</v>
      </c>
      <c r="S32" s="3">
        <v>157588798.00999999</v>
      </c>
      <c r="T32" s="3">
        <v>242393784.63999999</v>
      </c>
      <c r="U32" s="3">
        <v>1473093450.55</v>
      </c>
      <c r="V32" s="3">
        <v>0</v>
      </c>
      <c r="W32" s="3">
        <v>115957848.11</v>
      </c>
      <c r="X32" s="3">
        <v>85248280.590000004</v>
      </c>
      <c r="Y32" s="3">
        <v>0</v>
      </c>
      <c r="Z32" s="3">
        <v>-35.07</v>
      </c>
      <c r="AA32" s="3">
        <v>-327.39</v>
      </c>
      <c r="AB32" s="1">
        <f>HLOOKUP(C32,IPCA!$H$5:$L$6,2,0)</f>
        <v>1.3313856982802184</v>
      </c>
      <c r="AC32" s="2">
        <f>_xlfn.XLOOKUP(B32,'Fator Regional'!$A:$A,'Fator Regional'!$C:$C)</f>
        <v>0.92400000000000004</v>
      </c>
      <c r="AD32" s="3">
        <f t="shared" si="0"/>
        <v>894061315.86580086</v>
      </c>
      <c r="AE32" s="3">
        <f t="shared" si="1"/>
        <v>262330935.75757572</v>
      </c>
      <c r="AF32" s="4">
        <f t="shared" si="2"/>
        <v>2078265464.3039482</v>
      </c>
    </row>
    <row r="33" spans="1:32" x14ac:dyDescent="0.25">
      <c r="A33" s="1" t="s">
        <v>38</v>
      </c>
      <c r="B33" s="1" t="s">
        <v>132</v>
      </c>
      <c r="C33" s="2">
        <v>2021</v>
      </c>
      <c r="D33" s="1" t="s">
        <v>39</v>
      </c>
      <c r="E33" s="1" t="s">
        <v>40</v>
      </c>
      <c r="F33" s="3">
        <v>602103</v>
      </c>
      <c r="G33" s="3">
        <v>948537</v>
      </c>
      <c r="H33" s="3">
        <v>8987.98</v>
      </c>
      <c r="I33" s="3">
        <v>252020.73</v>
      </c>
      <c r="J33" s="3">
        <v>175173.03</v>
      </c>
      <c r="K33" s="3">
        <v>288968</v>
      </c>
      <c r="L33" s="3">
        <v>572493</v>
      </c>
      <c r="M33" s="3">
        <v>3850.39</v>
      </c>
      <c r="N33" s="3">
        <v>75579</v>
      </c>
      <c r="O33" s="3">
        <v>70986.28</v>
      </c>
      <c r="P33" s="3">
        <v>84001.31</v>
      </c>
      <c r="Q33" s="3">
        <v>217860823.75999999</v>
      </c>
      <c r="R33" s="3">
        <v>19836376.199999999</v>
      </c>
      <c r="S33" s="3">
        <v>134755295.41999999</v>
      </c>
      <c r="T33" s="3">
        <v>100396642.3</v>
      </c>
      <c r="U33" s="3">
        <v>713325784.24000001</v>
      </c>
      <c r="V33" s="3">
        <v>0</v>
      </c>
      <c r="W33" s="3">
        <v>104166855.75</v>
      </c>
      <c r="X33" s="3">
        <v>136309790.81</v>
      </c>
      <c r="Y33" s="3">
        <v>0</v>
      </c>
      <c r="Z33" s="3">
        <v>-40.06</v>
      </c>
      <c r="AA33" s="3">
        <v>-455.71</v>
      </c>
      <c r="AB33" s="1">
        <f>HLOOKUP(C33,IPCA!$H$5:$L$6,2,0)</f>
        <v>1.3313856982802184</v>
      </c>
      <c r="AC33" s="2">
        <f>_xlfn.XLOOKUP(B33,'Fator Regional'!$A:$A,'Fator Regional'!$C:$C)</f>
        <v>1.175</v>
      </c>
      <c r="AD33" s="3">
        <f t="shared" si="0"/>
        <v>185413467.02978721</v>
      </c>
      <c r="AE33" s="3">
        <f t="shared" si="1"/>
        <v>85443950.893617019</v>
      </c>
      <c r="AF33" s="4">
        <f t="shared" si="2"/>
        <v>886604001.16479921</v>
      </c>
    </row>
    <row r="34" spans="1:32" x14ac:dyDescent="0.25">
      <c r="A34" s="1" t="s">
        <v>41</v>
      </c>
      <c r="B34" s="1" t="s">
        <v>129</v>
      </c>
      <c r="C34" s="2">
        <v>2021</v>
      </c>
      <c r="D34" s="1" t="s">
        <v>42</v>
      </c>
      <c r="E34" s="1" t="s">
        <v>43</v>
      </c>
      <c r="F34" s="3">
        <v>2338640</v>
      </c>
      <c r="G34" s="3">
        <v>2535804</v>
      </c>
      <c r="H34" s="3">
        <v>32250.01</v>
      </c>
      <c r="I34" s="3">
        <v>394946.35</v>
      </c>
      <c r="J34" s="3">
        <v>305660.76</v>
      </c>
      <c r="K34" s="3">
        <v>1339472</v>
      </c>
      <c r="L34" s="3">
        <v>1506186</v>
      </c>
      <c r="M34" s="3">
        <v>14717.48</v>
      </c>
      <c r="N34" s="3">
        <v>179131.67</v>
      </c>
      <c r="O34" s="3">
        <v>167588.47</v>
      </c>
      <c r="P34" s="3">
        <v>179131.67</v>
      </c>
      <c r="Q34" s="3">
        <v>632717145.09000003</v>
      </c>
      <c r="R34" s="3">
        <v>36654347.409999996</v>
      </c>
      <c r="S34" s="3">
        <v>222770834.12</v>
      </c>
      <c r="T34" s="3">
        <v>165122738.38</v>
      </c>
      <c r="U34" s="3">
        <v>2144286206.6400001</v>
      </c>
      <c r="V34" s="3">
        <v>23864403.739999998</v>
      </c>
      <c r="W34" s="3">
        <v>278804244.31999999</v>
      </c>
      <c r="X34" s="3">
        <v>784352493.58000004</v>
      </c>
      <c r="Y34" s="3">
        <v>0</v>
      </c>
      <c r="Z34" s="3">
        <v>-27.11</v>
      </c>
      <c r="AA34" s="3">
        <v>-133.24</v>
      </c>
      <c r="AB34" s="1">
        <f>HLOOKUP(C34,IPCA!$H$5:$L$6,2,0)</f>
        <v>1.3313856982802184</v>
      </c>
      <c r="AC34" s="2">
        <f>_xlfn.XLOOKUP(B34,'Fator Regional'!$A:$A,'Fator Regional'!$C:$C)</f>
        <v>0.92400000000000004</v>
      </c>
      <c r="AD34" s="3">
        <f t="shared" si="0"/>
        <v>684758815.03246748</v>
      </c>
      <c r="AE34" s="3">
        <f t="shared" si="1"/>
        <v>178704262.3160173</v>
      </c>
      <c r="AF34" s="4">
        <f t="shared" si="2"/>
        <v>2942241770.3453212</v>
      </c>
    </row>
    <row r="35" spans="1:32" x14ac:dyDescent="0.25">
      <c r="A35" s="1" t="s">
        <v>44</v>
      </c>
      <c r="B35" s="1" t="s">
        <v>130</v>
      </c>
      <c r="C35" s="2">
        <v>2021</v>
      </c>
      <c r="D35" s="1" t="s">
        <v>45</v>
      </c>
      <c r="E35" s="1" t="s">
        <v>46</v>
      </c>
      <c r="F35" s="3">
        <v>571760</v>
      </c>
      <c r="G35" s="3">
        <v>685127</v>
      </c>
      <c r="H35" s="3">
        <v>6322.81</v>
      </c>
      <c r="I35" s="3">
        <v>337719.28</v>
      </c>
      <c r="J35" s="3">
        <v>107116.77</v>
      </c>
      <c r="K35" s="3">
        <v>117022</v>
      </c>
      <c r="L35" s="3">
        <v>207274</v>
      </c>
      <c r="M35" s="3">
        <v>1207.01</v>
      </c>
      <c r="N35" s="3">
        <v>39730.49</v>
      </c>
      <c r="O35" s="3">
        <v>13549.02</v>
      </c>
      <c r="P35" s="3">
        <v>34687.33</v>
      </c>
      <c r="Q35" s="3">
        <v>267798931.96000001</v>
      </c>
      <c r="R35" s="3">
        <v>12895558.699999999</v>
      </c>
      <c r="S35" s="3">
        <v>105039335.93000001</v>
      </c>
      <c r="T35" s="3">
        <v>117595018.87</v>
      </c>
      <c r="U35" s="3">
        <v>503530244.37</v>
      </c>
      <c r="V35" s="3">
        <v>0</v>
      </c>
      <c r="W35" s="3">
        <v>0</v>
      </c>
      <c r="X35" s="3">
        <v>201398.91</v>
      </c>
      <c r="Y35" s="3">
        <v>0</v>
      </c>
      <c r="Z35" s="3">
        <v>-65.040000000000006</v>
      </c>
      <c r="AA35" s="3">
        <v>-1011.15</v>
      </c>
      <c r="AB35" s="1">
        <f>HLOOKUP(C35,IPCA!$H$5:$L$6,2,0)</f>
        <v>1.3313856982802184</v>
      </c>
      <c r="AC35" s="2">
        <f>_xlfn.XLOOKUP(B35,'Fator Regional'!$A:$A,'Fator Regional'!$C:$C)</f>
        <v>1.0349999999999999</v>
      </c>
      <c r="AD35" s="3">
        <f t="shared" si="0"/>
        <v>258742929.42995173</v>
      </c>
      <c r="AE35" s="3">
        <f t="shared" si="1"/>
        <v>113618375.71980678</v>
      </c>
      <c r="AF35" s="4">
        <f t="shared" si="2"/>
        <v>653041487.93633449</v>
      </c>
    </row>
    <row r="36" spans="1:32" x14ac:dyDescent="0.25">
      <c r="A36" s="1" t="s">
        <v>47</v>
      </c>
      <c r="B36" s="1" t="s">
        <v>132</v>
      </c>
      <c r="C36" s="2">
        <v>2021</v>
      </c>
      <c r="D36" s="1" t="s">
        <v>48</v>
      </c>
      <c r="E36" s="1" t="s">
        <v>49</v>
      </c>
      <c r="F36" s="3">
        <v>4501121</v>
      </c>
      <c r="G36" s="3">
        <v>5471197</v>
      </c>
      <c r="H36" s="3">
        <v>60560.93</v>
      </c>
      <c r="I36" s="3">
        <v>1042015.29</v>
      </c>
      <c r="J36" s="3">
        <v>619615.56999999995</v>
      </c>
      <c r="K36" s="3">
        <v>3029380</v>
      </c>
      <c r="L36" s="3">
        <v>3845986</v>
      </c>
      <c r="M36" s="3">
        <v>30394.720000000001</v>
      </c>
      <c r="N36" s="3">
        <v>349212.14</v>
      </c>
      <c r="O36" s="3">
        <v>288309.89</v>
      </c>
      <c r="P36" s="3">
        <v>431415.24</v>
      </c>
      <c r="Q36" s="3">
        <v>1677036170.6600001</v>
      </c>
      <c r="R36" s="3">
        <v>81905118.879999995</v>
      </c>
      <c r="S36" s="3">
        <v>559845946.24000001</v>
      </c>
      <c r="T36" s="3">
        <v>387232159.60000002</v>
      </c>
      <c r="U36" s="3">
        <v>3129074281.21</v>
      </c>
      <c r="V36" s="3">
        <v>0</v>
      </c>
      <c r="W36" s="3">
        <v>316962283.27999997</v>
      </c>
      <c r="X36" s="3">
        <v>106092602.55</v>
      </c>
      <c r="Y36" s="3">
        <v>0</v>
      </c>
      <c r="Z36" s="3">
        <v>-39.93</v>
      </c>
      <c r="AA36" s="3">
        <v>-253.77</v>
      </c>
      <c r="AB36" s="1">
        <f>HLOOKUP(C36,IPCA!$H$5:$L$6,2,0)</f>
        <v>1.3313856982802184</v>
      </c>
      <c r="AC36" s="2">
        <f>_xlfn.XLOOKUP(B36,'Fator Regional'!$A:$A,'Fator Regional'!$C:$C)</f>
        <v>1.175</v>
      </c>
      <c r="AD36" s="3">
        <f t="shared" si="0"/>
        <v>1427264826.093617</v>
      </c>
      <c r="AE36" s="3">
        <f t="shared" si="1"/>
        <v>329559284.76595747</v>
      </c>
      <c r="AF36" s="4">
        <f t="shared" si="2"/>
        <v>3756677910.1307955</v>
      </c>
    </row>
    <row r="37" spans="1:32" x14ac:dyDescent="0.25">
      <c r="A37" s="1" t="s">
        <v>47</v>
      </c>
      <c r="B37" s="1" t="s">
        <v>132</v>
      </c>
      <c r="C37" s="2">
        <v>2021</v>
      </c>
      <c r="D37" s="1" t="s">
        <v>50</v>
      </c>
      <c r="E37" s="1" t="s">
        <v>51</v>
      </c>
      <c r="F37" s="3">
        <v>110501</v>
      </c>
      <c r="G37" s="3">
        <v>117279</v>
      </c>
      <c r="H37" s="3">
        <v>2830.54</v>
      </c>
      <c r="I37" s="3">
        <v>14012.2</v>
      </c>
      <c r="J37" s="3">
        <v>9753.7199999999993</v>
      </c>
      <c r="K37" s="3">
        <v>55650</v>
      </c>
      <c r="L37" s="3">
        <v>58463</v>
      </c>
      <c r="M37" s="3">
        <v>738.3</v>
      </c>
      <c r="N37" s="3">
        <v>4744.13</v>
      </c>
      <c r="O37" s="3">
        <v>2872.59</v>
      </c>
      <c r="P37" s="3">
        <v>4504.92</v>
      </c>
      <c r="Q37" s="3">
        <v>18935487.710000001</v>
      </c>
      <c r="R37" s="3">
        <v>1760900.53</v>
      </c>
      <c r="S37" s="3">
        <v>12221647.050000001</v>
      </c>
      <c r="T37" s="3">
        <v>5905559.21</v>
      </c>
      <c r="U37" s="3">
        <v>49084075.420000002</v>
      </c>
      <c r="V37" s="3">
        <v>0</v>
      </c>
      <c r="W37" s="3">
        <v>3374924.29</v>
      </c>
      <c r="X37" s="3">
        <v>6885556.6299999999</v>
      </c>
      <c r="Y37" s="3">
        <v>0</v>
      </c>
      <c r="Z37" s="3">
        <v>-29.03</v>
      </c>
      <c r="AA37" s="3">
        <v>-97</v>
      </c>
      <c r="AB37" s="1">
        <f>HLOOKUP(C37,IPCA!$H$5:$L$6,2,0)</f>
        <v>1.3313856982802184</v>
      </c>
      <c r="AC37" s="2">
        <f>_xlfn.XLOOKUP(B37,'Fator Regional'!$A:$A,'Fator Regional'!$C:$C)</f>
        <v>1.175</v>
      </c>
      <c r="AD37" s="3">
        <f t="shared" si="0"/>
        <v>16115308.689361703</v>
      </c>
      <c r="AE37" s="3">
        <f t="shared" si="1"/>
        <v>5026007.8382978719</v>
      </c>
      <c r="AF37" s="4">
        <f t="shared" si="2"/>
        <v>60424067.895640902</v>
      </c>
    </row>
    <row r="38" spans="1:32" x14ac:dyDescent="0.25">
      <c r="A38" s="1" t="s">
        <v>52</v>
      </c>
      <c r="B38" s="1" t="s">
        <v>129</v>
      </c>
      <c r="C38" s="2">
        <v>2021</v>
      </c>
      <c r="D38" s="1" t="s">
        <v>53</v>
      </c>
      <c r="E38" s="1" t="s">
        <v>54</v>
      </c>
      <c r="F38" s="3">
        <v>525266</v>
      </c>
      <c r="G38" s="3">
        <v>546788</v>
      </c>
      <c r="H38" s="3">
        <v>9114.76</v>
      </c>
      <c r="I38" s="3">
        <v>135286.88</v>
      </c>
      <c r="J38" s="3">
        <v>91193.9</v>
      </c>
      <c r="K38" s="3">
        <v>259535</v>
      </c>
      <c r="L38" s="3">
        <v>278460</v>
      </c>
      <c r="M38" s="3">
        <v>3952.2</v>
      </c>
      <c r="N38" s="3">
        <v>27585.61</v>
      </c>
      <c r="O38" s="3">
        <v>27585.61</v>
      </c>
      <c r="P38" s="3">
        <v>44262.76</v>
      </c>
      <c r="Q38" s="3">
        <v>162820969.74000001</v>
      </c>
      <c r="R38" s="3">
        <v>7376492.3700000001</v>
      </c>
      <c r="S38" s="3">
        <v>78677864.390000001</v>
      </c>
      <c r="T38" s="3">
        <v>166183214.94999999</v>
      </c>
      <c r="U38" s="3">
        <v>517929656.75999999</v>
      </c>
      <c r="V38" s="3">
        <v>0</v>
      </c>
      <c r="W38" s="3">
        <v>46682921.740000002</v>
      </c>
      <c r="X38" s="3">
        <v>56188193.57</v>
      </c>
      <c r="Y38" s="3">
        <v>0</v>
      </c>
      <c r="Z38" s="3">
        <v>-41.76</v>
      </c>
      <c r="AA38" s="3">
        <v>-297.85000000000002</v>
      </c>
      <c r="AB38" s="1">
        <f>HLOOKUP(C38,IPCA!$H$5:$L$6,2,0)</f>
        <v>1.3313856982802184</v>
      </c>
      <c r="AC38" s="2">
        <f>_xlfn.XLOOKUP(B38,'Fator Regional'!$A:$A,'Fator Regional'!$C:$C)</f>
        <v>0.92400000000000004</v>
      </c>
      <c r="AD38" s="3">
        <f t="shared" si="0"/>
        <v>176213170.7142857</v>
      </c>
      <c r="AE38" s="3">
        <f t="shared" si="1"/>
        <v>179851964.23160172</v>
      </c>
      <c r="AF38" s="4">
        <f t="shared" si="2"/>
        <v>725592699.87800729</v>
      </c>
    </row>
    <row r="39" spans="1:32" x14ac:dyDescent="0.25">
      <c r="A39" s="1" t="s">
        <v>55</v>
      </c>
      <c r="B39" s="1" t="s">
        <v>131</v>
      </c>
      <c r="C39" s="2">
        <v>2021</v>
      </c>
      <c r="D39" s="1" t="s">
        <v>56</v>
      </c>
      <c r="E39" s="1" t="s">
        <v>57</v>
      </c>
      <c r="F39" s="3">
        <v>451848</v>
      </c>
      <c r="G39" s="3">
        <v>567520</v>
      </c>
      <c r="H39" s="3">
        <v>5273.29</v>
      </c>
      <c r="I39" s="3">
        <v>163219.79</v>
      </c>
      <c r="J39" s="3">
        <v>95251.48</v>
      </c>
      <c r="K39" s="3">
        <v>53253</v>
      </c>
      <c r="L39" s="3">
        <v>86405</v>
      </c>
      <c r="M39" s="3">
        <v>684.57</v>
      </c>
      <c r="N39" s="3">
        <v>5339.13</v>
      </c>
      <c r="O39" s="3">
        <v>3235.01</v>
      </c>
      <c r="P39" s="3">
        <v>16620.04</v>
      </c>
      <c r="Q39" s="3">
        <v>203440105.53999999</v>
      </c>
      <c r="R39" s="3">
        <v>18775045.559999999</v>
      </c>
      <c r="S39" s="3">
        <v>108605449.2</v>
      </c>
      <c r="T39" s="3">
        <v>131532258.15000001</v>
      </c>
      <c r="U39" s="3">
        <v>492874216.38999999</v>
      </c>
      <c r="V39" s="3">
        <v>0</v>
      </c>
      <c r="W39" s="3">
        <v>19304705.960000001</v>
      </c>
      <c r="X39" s="3">
        <v>11216651.98</v>
      </c>
      <c r="Y39" s="3">
        <v>0</v>
      </c>
      <c r="Z39" s="3">
        <v>-47.46</v>
      </c>
      <c r="AA39" s="3">
        <v>-465.94</v>
      </c>
      <c r="AB39" s="1">
        <f>HLOOKUP(C39,IPCA!$H$5:$L$6,2,0)</f>
        <v>1.3313856982802184</v>
      </c>
      <c r="AC39" s="2">
        <f>_xlfn.XLOOKUP(B39,'Fator Regional'!$A:$A,'Fator Regional'!$C:$C)</f>
        <v>0.88100000000000001</v>
      </c>
      <c r="AD39" s="3">
        <f t="shared" si="0"/>
        <v>230919529.55732122</v>
      </c>
      <c r="AE39" s="3">
        <f t="shared" si="1"/>
        <v>149298817.42338252</v>
      </c>
      <c r="AF39" s="4">
        <f t="shared" si="2"/>
        <v>716445537.81058431</v>
      </c>
    </row>
    <row r="40" spans="1:32" x14ac:dyDescent="0.25">
      <c r="A40" s="1" t="s">
        <v>58</v>
      </c>
      <c r="B40" s="1" t="s">
        <v>130</v>
      </c>
      <c r="C40" s="2">
        <v>2021</v>
      </c>
      <c r="D40" s="1" t="s">
        <v>59</v>
      </c>
      <c r="E40" s="1" t="s">
        <v>60</v>
      </c>
      <c r="F40" s="3">
        <v>859531</v>
      </c>
      <c r="G40" s="3">
        <v>988319</v>
      </c>
      <c r="H40" s="3">
        <v>7475.86</v>
      </c>
      <c r="I40" s="3">
        <v>196535.46</v>
      </c>
      <c r="J40" s="3">
        <v>144338.42000000001</v>
      </c>
      <c r="K40" s="3">
        <v>281592</v>
      </c>
      <c r="L40" s="3">
        <v>394057</v>
      </c>
      <c r="M40" s="3">
        <v>1970.03</v>
      </c>
      <c r="N40" s="3">
        <v>51377.46</v>
      </c>
      <c r="O40" s="3">
        <v>50822.11</v>
      </c>
      <c r="P40" s="3">
        <v>63831.99</v>
      </c>
      <c r="Q40" s="3">
        <v>411477956.85000002</v>
      </c>
      <c r="R40" s="3">
        <v>27240604.449999999</v>
      </c>
      <c r="S40" s="3">
        <v>119261818.61</v>
      </c>
      <c r="T40" s="3">
        <v>107916121.25</v>
      </c>
      <c r="U40" s="3">
        <v>806509062.59000003</v>
      </c>
      <c r="V40" s="3">
        <v>139126.96</v>
      </c>
      <c r="W40" s="3">
        <v>99086250.370000005</v>
      </c>
      <c r="X40" s="3">
        <v>41387184.100000001</v>
      </c>
      <c r="Y40" s="3">
        <v>0</v>
      </c>
      <c r="Z40" s="3">
        <v>-35.43</v>
      </c>
      <c r="AA40" s="3">
        <v>-215.54</v>
      </c>
      <c r="AB40" s="1">
        <f>HLOOKUP(C40,IPCA!$H$5:$L$6,2,0)</f>
        <v>1.3313856982802184</v>
      </c>
      <c r="AC40" s="2">
        <f>_xlfn.XLOOKUP(B40,'Fator Regional'!$A:$A,'Fator Regional'!$C:$C)</f>
        <v>1.0349999999999999</v>
      </c>
      <c r="AD40" s="3">
        <f t="shared" si="0"/>
        <v>397563243.33333337</v>
      </c>
      <c r="AE40" s="3">
        <f t="shared" si="1"/>
        <v>104266783.81642513</v>
      </c>
      <c r="AF40" s="4">
        <f t="shared" si="2"/>
        <v>1050390105.2266948</v>
      </c>
    </row>
    <row r="41" spans="1:32" x14ac:dyDescent="0.25">
      <c r="A41" s="1" t="s">
        <v>61</v>
      </c>
      <c r="B41" s="1" t="s">
        <v>130</v>
      </c>
      <c r="C41" s="2">
        <v>2021</v>
      </c>
      <c r="D41" s="1" t="s">
        <v>62</v>
      </c>
      <c r="E41" s="1" t="s">
        <v>63</v>
      </c>
      <c r="F41" s="3">
        <v>2070391</v>
      </c>
      <c r="G41" s="3">
        <v>2521096</v>
      </c>
      <c r="H41" s="3">
        <v>22714.18</v>
      </c>
      <c r="I41" s="3">
        <v>604243.57999999996</v>
      </c>
      <c r="J41" s="3">
        <v>337191.63</v>
      </c>
      <c r="K41" s="3">
        <v>436866</v>
      </c>
      <c r="L41" s="3">
        <v>699246</v>
      </c>
      <c r="M41" s="3">
        <v>6630.23</v>
      </c>
      <c r="N41" s="3">
        <v>103165.15</v>
      </c>
      <c r="O41" s="3">
        <v>103017.2</v>
      </c>
      <c r="P41" s="3">
        <v>117370.36</v>
      </c>
      <c r="Q41" s="3">
        <v>383047853.81</v>
      </c>
      <c r="R41" s="3">
        <v>41667284.710000001</v>
      </c>
      <c r="S41" s="3">
        <v>311396578.75999999</v>
      </c>
      <c r="T41" s="3">
        <v>580104989.22000003</v>
      </c>
      <c r="U41" s="3">
        <v>1591496540.3900001</v>
      </c>
      <c r="V41" s="3">
        <v>0</v>
      </c>
      <c r="W41" s="3">
        <v>86088209.390000001</v>
      </c>
      <c r="X41" s="3">
        <v>189191624.5</v>
      </c>
      <c r="Y41" s="3">
        <v>0</v>
      </c>
      <c r="Z41" s="3">
        <v>-45.79</v>
      </c>
      <c r="AA41" s="3">
        <v>-325.86</v>
      </c>
      <c r="AB41" s="1">
        <f>HLOOKUP(C41,IPCA!$H$5:$L$6,2,0)</f>
        <v>1.3313856982802184</v>
      </c>
      <c r="AC41" s="2">
        <f>_xlfn.XLOOKUP(B41,'Fator Regional'!$A:$A,'Fator Regional'!$C:$C)</f>
        <v>1.0349999999999999</v>
      </c>
      <c r="AD41" s="3">
        <f t="shared" si="0"/>
        <v>370094544.74396139</v>
      </c>
      <c r="AE41" s="3">
        <f t="shared" si="1"/>
        <v>560487912.28985512</v>
      </c>
      <c r="AF41" s="4">
        <f t="shared" si="2"/>
        <v>2075531986.6349068</v>
      </c>
    </row>
    <row r="42" spans="1:32" x14ac:dyDescent="0.25">
      <c r="A42" s="1" t="s">
        <v>64</v>
      </c>
      <c r="B42" s="1" t="s">
        <v>130</v>
      </c>
      <c r="C42" s="2">
        <v>2021</v>
      </c>
      <c r="D42" s="1" t="s">
        <v>65</v>
      </c>
      <c r="E42" s="1" t="s">
        <v>66</v>
      </c>
      <c r="F42" s="3">
        <v>422012</v>
      </c>
      <c r="G42" s="3">
        <v>429821</v>
      </c>
      <c r="H42" s="3">
        <v>4938.75</v>
      </c>
      <c r="I42" s="3">
        <v>115734.2</v>
      </c>
      <c r="J42" s="3">
        <v>64690.879999999997</v>
      </c>
      <c r="K42" s="3">
        <v>50303</v>
      </c>
      <c r="L42" s="3">
        <v>52314</v>
      </c>
      <c r="M42" s="3">
        <v>1325.61</v>
      </c>
      <c r="N42" s="3">
        <v>6253.57</v>
      </c>
      <c r="O42" s="3">
        <v>6253.57</v>
      </c>
      <c r="P42" s="3">
        <v>7246.14</v>
      </c>
      <c r="Q42" s="3">
        <v>146521596.15000001</v>
      </c>
      <c r="R42" s="3">
        <v>8389144.1899999995</v>
      </c>
      <c r="S42" s="3">
        <v>67390142.799999997</v>
      </c>
      <c r="T42" s="3">
        <v>60750302.259999998</v>
      </c>
      <c r="U42" s="3">
        <v>301874106.95999998</v>
      </c>
      <c r="V42" s="3">
        <v>0</v>
      </c>
      <c r="W42" s="3">
        <v>11767382.16</v>
      </c>
      <c r="X42" s="3">
        <v>7055539.4000000004</v>
      </c>
      <c r="Y42" s="3">
        <v>0</v>
      </c>
      <c r="Z42" s="3">
        <v>-52.89</v>
      </c>
      <c r="AA42" s="3">
        <v>-389.53</v>
      </c>
      <c r="AB42" s="1">
        <f>HLOOKUP(C42,IPCA!$H$5:$L$6,2,0)</f>
        <v>1.3313856982802184</v>
      </c>
      <c r="AC42" s="2">
        <f>_xlfn.XLOOKUP(B42,'Fator Regional'!$A:$A,'Fator Regional'!$C:$C)</f>
        <v>1.0349999999999999</v>
      </c>
      <c r="AD42" s="3">
        <f t="shared" si="0"/>
        <v>141566759.56521741</v>
      </c>
      <c r="AE42" s="3">
        <f t="shared" si="1"/>
        <v>58695944.212560385</v>
      </c>
      <c r="AF42" s="4">
        <f t="shared" si="2"/>
        <v>392578927.19785374</v>
      </c>
    </row>
    <row r="43" spans="1:32" x14ac:dyDescent="0.25">
      <c r="A43" s="1" t="s">
        <v>67</v>
      </c>
      <c r="B43" s="1" t="s">
        <v>133</v>
      </c>
      <c r="C43" s="2">
        <v>2021</v>
      </c>
      <c r="D43" s="1" t="s">
        <v>68</v>
      </c>
      <c r="E43" s="1" t="s">
        <v>69</v>
      </c>
      <c r="F43" s="3">
        <v>3348437</v>
      </c>
      <c r="G43" s="3">
        <v>4170409</v>
      </c>
      <c r="H43" s="3">
        <v>66013.59</v>
      </c>
      <c r="I43" s="3">
        <v>752416.66</v>
      </c>
      <c r="J43" s="3">
        <v>517595.07</v>
      </c>
      <c r="K43" s="3">
        <v>2379677</v>
      </c>
      <c r="L43" s="3">
        <v>3210035</v>
      </c>
      <c r="M43" s="3">
        <v>38349.949999999997</v>
      </c>
      <c r="N43" s="3">
        <v>375543.86</v>
      </c>
      <c r="O43" s="3">
        <v>375543.86</v>
      </c>
      <c r="P43" s="3">
        <v>396411.99</v>
      </c>
      <c r="Q43" s="3">
        <v>1074986289.1600001</v>
      </c>
      <c r="R43" s="3">
        <v>142077617.05000001</v>
      </c>
      <c r="S43" s="3">
        <v>568995015.65999997</v>
      </c>
      <c r="T43" s="3">
        <v>660897331.74000001</v>
      </c>
      <c r="U43" s="3">
        <v>2982402856.6100001</v>
      </c>
      <c r="V43" s="3">
        <v>0</v>
      </c>
      <c r="W43" s="3">
        <v>397622342.31999999</v>
      </c>
      <c r="X43" s="3">
        <v>137824260.68000001</v>
      </c>
      <c r="Y43" s="3">
        <v>0</v>
      </c>
      <c r="Z43" s="3">
        <v>-34.03</v>
      </c>
      <c r="AA43" s="3">
        <v>-211.18</v>
      </c>
      <c r="AB43" s="1">
        <f>HLOOKUP(C43,IPCA!$H$5:$L$6,2,0)</f>
        <v>1.3313856982802184</v>
      </c>
      <c r="AC43" s="2">
        <f>_xlfn.XLOOKUP(B43,'Fator Regional'!$A:$A,'Fator Regional'!$C:$C)</f>
        <v>1.272</v>
      </c>
      <c r="AD43" s="3">
        <f t="shared" si="0"/>
        <v>845115007.20125794</v>
      </c>
      <c r="AE43" s="3">
        <f t="shared" si="1"/>
        <v>519573374.00943398</v>
      </c>
      <c r="AF43" s="4">
        <f t="shared" si="2"/>
        <v>3476524476.4085803</v>
      </c>
    </row>
    <row r="44" spans="1:32" x14ac:dyDescent="0.25">
      <c r="A44" s="1" t="s">
        <v>70</v>
      </c>
      <c r="B44" s="1" t="s">
        <v>132</v>
      </c>
      <c r="C44" s="2">
        <v>2021</v>
      </c>
      <c r="D44" s="1" t="s">
        <v>71</v>
      </c>
      <c r="E44" s="1" t="s">
        <v>72</v>
      </c>
      <c r="F44" s="3">
        <v>2720856</v>
      </c>
      <c r="G44" s="3">
        <v>4727185</v>
      </c>
      <c r="H44" s="3">
        <v>24202.53</v>
      </c>
      <c r="I44" s="3">
        <v>1983969.82</v>
      </c>
      <c r="J44" s="3">
        <v>786379.17</v>
      </c>
      <c r="K44" s="3">
        <v>887663</v>
      </c>
      <c r="L44" s="3">
        <v>2270976</v>
      </c>
      <c r="M44" s="3">
        <v>7806.58</v>
      </c>
      <c r="N44" s="3">
        <v>393035.79</v>
      </c>
      <c r="O44" s="3">
        <v>293480.03999999998</v>
      </c>
      <c r="P44" s="3">
        <v>324594.03999999998</v>
      </c>
      <c r="Q44" s="3">
        <v>1348249921.53</v>
      </c>
      <c r="R44" s="3">
        <v>176121628.78</v>
      </c>
      <c r="S44" s="3">
        <v>974379077.29999995</v>
      </c>
      <c r="T44" s="3">
        <v>660097774.13</v>
      </c>
      <c r="U44" s="3">
        <v>3639047336.3899999</v>
      </c>
      <c r="V44" s="3">
        <v>28798.81</v>
      </c>
      <c r="W44" s="3">
        <v>262918655.66</v>
      </c>
      <c r="X44" s="3">
        <v>217251480.18000001</v>
      </c>
      <c r="Y44" s="3">
        <v>0</v>
      </c>
      <c r="Z44" s="3">
        <v>-42.69</v>
      </c>
      <c r="AA44" s="3">
        <v>-739.62</v>
      </c>
      <c r="AB44" s="1">
        <f>HLOOKUP(C44,IPCA!$H$5:$L$6,2,0)</f>
        <v>1.3313856982802184</v>
      </c>
      <c r="AC44" s="2">
        <f>_xlfn.XLOOKUP(B44,'Fator Regional'!$A:$A,'Fator Regional'!$C:$C)</f>
        <v>1.175</v>
      </c>
      <c r="AD44" s="3">
        <f t="shared" si="0"/>
        <v>1147446741.7276595</v>
      </c>
      <c r="AE44" s="3">
        <f t="shared" si="1"/>
        <v>561785339.6851064</v>
      </c>
      <c r="AF44" s="4">
        <f t="shared" si="2"/>
        <v>4446737328.0932989</v>
      </c>
    </row>
    <row r="45" spans="1:32" x14ac:dyDescent="0.25">
      <c r="A45" s="1" t="s">
        <v>73</v>
      </c>
      <c r="B45" s="1" t="s">
        <v>130</v>
      </c>
      <c r="C45" s="2">
        <v>2021</v>
      </c>
      <c r="D45" s="1" t="s">
        <v>74</v>
      </c>
      <c r="E45" s="1" t="s">
        <v>75</v>
      </c>
      <c r="F45" s="3">
        <v>743346</v>
      </c>
      <c r="G45" s="3">
        <v>839605</v>
      </c>
      <c r="H45" s="3">
        <v>12212.25</v>
      </c>
      <c r="I45" s="3">
        <v>229460.25</v>
      </c>
      <c r="J45" s="3">
        <v>133207.95000000001</v>
      </c>
      <c r="K45" s="3">
        <v>204634</v>
      </c>
      <c r="L45" s="3">
        <v>264328</v>
      </c>
      <c r="M45" s="3">
        <v>1661.23</v>
      </c>
      <c r="N45" s="3">
        <v>36915.08</v>
      </c>
      <c r="O45" s="3">
        <v>36915.08</v>
      </c>
      <c r="P45" s="3">
        <v>44368.53</v>
      </c>
      <c r="Q45" s="3">
        <v>257829840.21000001</v>
      </c>
      <c r="R45" s="3">
        <v>7493159.3399999999</v>
      </c>
      <c r="S45" s="3">
        <v>112357396.51000001</v>
      </c>
      <c r="T45" s="3">
        <v>90061606.579999998</v>
      </c>
      <c r="U45" s="3">
        <v>592538248.95000005</v>
      </c>
      <c r="V45" s="3">
        <v>0</v>
      </c>
      <c r="W45" s="3">
        <v>89078190.799999997</v>
      </c>
      <c r="X45" s="3">
        <v>35718055.509999998</v>
      </c>
      <c r="Y45" s="3">
        <v>0</v>
      </c>
      <c r="Z45" s="3">
        <v>-53.49</v>
      </c>
      <c r="AA45" s="3">
        <v>-451.03</v>
      </c>
      <c r="AB45" s="1">
        <f>HLOOKUP(C45,IPCA!$H$5:$L$6,2,0)</f>
        <v>1.3313856982802184</v>
      </c>
      <c r="AC45" s="2">
        <f>_xlfn.XLOOKUP(B45,'Fator Regional'!$A:$A,'Fator Regional'!$C:$C)</f>
        <v>1.0349999999999999</v>
      </c>
      <c r="AD45" s="3">
        <f t="shared" si="0"/>
        <v>249110956.72463772</v>
      </c>
      <c r="AE45" s="3">
        <f t="shared" si="1"/>
        <v>87016045.004830927</v>
      </c>
      <c r="AF45" s="4">
        <f t="shared" si="2"/>
        <v>773233936.43423879</v>
      </c>
    </row>
    <row r="46" spans="1:32" x14ac:dyDescent="0.25">
      <c r="A46" s="1" t="s">
        <v>76</v>
      </c>
      <c r="B46" s="1" t="s">
        <v>131</v>
      </c>
      <c r="C46" s="2">
        <v>2021</v>
      </c>
      <c r="D46" s="1" t="s">
        <v>77</v>
      </c>
      <c r="E46" s="1" t="s">
        <v>78</v>
      </c>
      <c r="F46" s="3">
        <v>143797</v>
      </c>
      <c r="G46" s="3">
        <v>154691</v>
      </c>
      <c r="H46" s="3">
        <v>3254.41</v>
      </c>
      <c r="I46" s="3">
        <v>65198.28</v>
      </c>
      <c r="J46" s="3">
        <v>24665.48</v>
      </c>
      <c r="K46" s="3">
        <v>9804</v>
      </c>
      <c r="L46" s="3">
        <v>10854</v>
      </c>
      <c r="M46" s="3">
        <v>144.47</v>
      </c>
      <c r="N46" s="3">
        <v>3223.41</v>
      </c>
      <c r="O46" s="3">
        <v>408.44</v>
      </c>
      <c r="P46" s="3">
        <v>3598.88</v>
      </c>
      <c r="Q46" s="3">
        <v>98890999.670000002</v>
      </c>
      <c r="R46" s="3">
        <v>2938155.34</v>
      </c>
      <c r="S46" s="3">
        <v>18809095.190000001</v>
      </c>
      <c r="T46" s="3">
        <v>15646940.17</v>
      </c>
      <c r="U46" s="3">
        <v>184243595.47</v>
      </c>
      <c r="V46" s="3">
        <v>0</v>
      </c>
      <c r="W46" s="3">
        <v>26072383.870000001</v>
      </c>
      <c r="X46" s="3">
        <v>21886021.23</v>
      </c>
      <c r="Y46" s="3">
        <v>0</v>
      </c>
      <c r="Z46" s="3">
        <v>-66.790000000000006</v>
      </c>
      <c r="AA46" s="3">
        <v>-838.52</v>
      </c>
      <c r="AB46" s="1">
        <f>HLOOKUP(C46,IPCA!$H$5:$L$6,2,0)</f>
        <v>1.3313856982802184</v>
      </c>
      <c r="AC46" s="2">
        <f>_xlfn.XLOOKUP(B46,'Fator Regional'!$A:$A,'Fator Regional'!$C:$C)</f>
        <v>0.88100000000000001</v>
      </c>
      <c r="AD46" s="3">
        <f t="shared" si="0"/>
        <v>112248580.7832009</v>
      </c>
      <c r="AE46" s="3">
        <f t="shared" si="1"/>
        <v>17760431.520998865</v>
      </c>
      <c r="AF46" s="4">
        <f t="shared" si="2"/>
        <v>265897252.62437651</v>
      </c>
    </row>
    <row r="47" spans="1:32" x14ac:dyDescent="0.25">
      <c r="A47" s="1" t="s">
        <v>79</v>
      </c>
      <c r="B47" s="1" t="s">
        <v>131</v>
      </c>
      <c r="C47" s="2">
        <v>2021</v>
      </c>
      <c r="D47" s="1" t="s">
        <v>80</v>
      </c>
      <c r="E47" s="1" t="s">
        <v>81</v>
      </c>
      <c r="F47" s="3">
        <v>122655</v>
      </c>
      <c r="G47" s="3">
        <v>123837</v>
      </c>
      <c r="H47" s="3">
        <v>1990.75</v>
      </c>
      <c r="I47" s="3">
        <v>70094.09</v>
      </c>
      <c r="J47" s="3">
        <v>22027.7</v>
      </c>
      <c r="K47" s="3">
        <v>120326</v>
      </c>
      <c r="L47" s="3">
        <v>121542</v>
      </c>
      <c r="M47" s="3">
        <v>998.18</v>
      </c>
      <c r="N47" s="3">
        <v>19449.41</v>
      </c>
      <c r="O47" s="3">
        <v>19428.41</v>
      </c>
      <c r="P47" s="3">
        <v>12942.5</v>
      </c>
      <c r="Q47" s="3">
        <v>71394258.099999994</v>
      </c>
      <c r="R47" s="3">
        <v>6910252.9699999997</v>
      </c>
      <c r="S47" s="3">
        <v>14310407.310000001</v>
      </c>
      <c r="T47" s="3">
        <v>34634585.909999996</v>
      </c>
      <c r="U47" s="3">
        <v>151791043.87</v>
      </c>
      <c r="V47" s="3">
        <v>0</v>
      </c>
      <c r="W47" s="3">
        <v>10480632.300000001</v>
      </c>
      <c r="X47" s="3">
        <v>14060907.279999999</v>
      </c>
      <c r="Y47" s="3">
        <v>0</v>
      </c>
      <c r="Z47" s="3">
        <v>-64</v>
      </c>
      <c r="AA47" s="3">
        <v>-1018.1</v>
      </c>
      <c r="AB47" s="1">
        <f>HLOOKUP(C47,IPCA!$H$5:$L$6,2,0)</f>
        <v>1.3313856982802184</v>
      </c>
      <c r="AC47" s="2">
        <f>_xlfn.XLOOKUP(B47,'Fator Regional'!$A:$A,'Fator Regional'!$C:$C)</f>
        <v>0.88100000000000001</v>
      </c>
      <c r="AD47" s="3">
        <f t="shared" si="0"/>
        <v>81037750.39727582</v>
      </c>
      <c r="AE47" s="3">
        <f t="shared" si="1"/>
        <v>39312810.340522133</v>
      </c>
      <c r="AF47" s="4">
        <f t="shared" si="2"/>
        <v>221160153.76175398</v>
      </c>
    </row>
    <row r="48" spans="1:32" x14ac:dyDescent="0.25">
      <c r="A48" s="1" t="s">
        <v>82</v>
      </c>
      <c r="B48" s="1" t="s">
        <v>133</v>
      </c>
      <c r="C48" s="2">
        <v>2021</v>
      </c>
      <c r="D48" s="1" t="s">
        <v>83</v>
      </c>
      <c r="E48" s="1" t="s">
        <v>84</v>
      </c>
      <c r="F48" s="3">
        <v>2017847</v>
      </c>
      <c r="G48" s="3">
        <v>2822514</v>
      </c>
      <c r="H48" s="3">
        <v>29480.26</v>
      </c>
      <c r="I48" s="3">
        <v>583116.5</v>
      </c>
      <c r="J48" s="3">
        <v>311803.88</v>
      </c>
      <c r="K48" s="3">
        <v>252856</v>
      </c>
      <c r="L48" s="3">
        <v>509442</v>
      </c>
      <c r="M48" s="3">
        <v>5515.2</v>
      </c>
      <c r="N48" s="3">
        <v>41987.94</v>
      </c>
      <c r="O48" s="3">
        <v>49665.96</v>
      </c>
      <c r="P48" s="3">
        <v>49654.32</v>
      </c>
      <c r="Q48" s="3">
        <v>1227803524.28</v>
      </c>
      <c r="R48" s="3">
        <v>77878946.560000002</v>
      </c>
      <c r="S48" s="3">
        <v>340569922.93000001</v>
      </c>
      <c r="T48" s="3">
        <v>490388992.93000001</v>
      </c>
      <c r="U48" s="3">
        <v>2637395499.3800001</v>
      </c>
      <c r="V48" s="3">
        <v>2222474.7599999998</v>
      </c>
      <c r="W48" s="3">
        <v>275288647.79000002</v>
      </c>
      <c r="X48" s="3">
        <v>223242990.13</v>
      </c>
      <c r="Y48" s="3">
        <v>0</v>
      </c>
      <c r="Z48" s="3">
        <v>-42.78</v>
      </c>
      <c r="AA48" s="3">
        <v>-321.94</v>
      </c>
      <c r="AB48" s="1">
        <f>HLOOKUP(C48,IPCA!$H$5:$L$6,2,0)</f>
        <v>1.3313856982802184</v>
      </c>
      <c r="AC48" s="2">
        <f>_xlfn.XLOOKUP(B48,'Fator Regional'!$A:$A,'Fator Regional'!$C:$C)</f>
        <v>1.272</v>
      </c>
      <c r="AD48" s="3">
        <f t="shared" si="0"/>
        <v>965254342.98742139</v>
      </c>
      <c r="AE48" s="3">
        <f t="shared" si="1"/>
        <v>385525937.83805031</v>
      </c>
      <c r="AF48" s="4">
        <f t="shared" si="2"/>
        <v>3022223251.6876345</v>
      </c>
    </row>
    <row r="49" spans="1:32" x14ac:dyDescent="0.25">
      <c r="A49" s="1" t="s">
        <v>85</v>
      </c>
      <c r="B49" s="1" t="s">
        <v>133</v>
      </c>
      <c r="C49" s="2">
        <v>2021</v>
      </c>
      <c r="D49" s="1" t="s">
        <v>86</v>
      </c>
      <c r="E49" s="1" t="s">
        <v>87</v>
      </c>
      <c r="F49" s="3">
        <v>808085</v>
      </c>
      <c r="G49" s="3">
        <v>1199011</v>
      </c>
      <c r="H49" s="3">
        <v>15130.82</v>
      </c>
      <c r="I49" s="3">
        <v>263958.78000000003</v>
      </c>
      <c r="J49" s="3">
        <v>141174.26</v>
      </c>
      <c r="K49" s="3">
        <v>128353</v>
      </c>
      <c r="L49" s="3">
        <v>326226</v>
      </c>
      <c r="M49" s="3">
        <v>1794.99</v>
      </c>
      <c r="N49" s="3">
        <v>41950.400000000001</v>
      </c>
      <c r="O49" s="3">
        <v>41950.400000000001</v>
      </c>
      <c r="P49" s="3">
        <v>34213.9</v>
      </c>
      <c r="Q49" s="3">
        <v>400645879.30000001</v>
      </c>
      <c r="R49" s="3">
        <v>32400773.879999999</v>
      </c>
      <c r="S49" s="3">
        <v>129391011.64</v>
      </c>
      <c r="T49" s="3">
        <v>128199236.23</v>
      </c>
      <c r="U49" s="3">
        <v>932374096.45000005</v>
      </c>
      <c r="V49" s="3">
        <v>4180069.26</v>
      </c>
      <c r="W49" s="3">
        <v>135712624.38</v>
      </c>
      <c r="X49" s="3">
        <v>101844501.76000001</v>
      </c>
      <c r="Y49" s="3">
        <v>0</v>
      </c>
      <c r="Z49" s="3">
        <v>-39.229999999999997</v>
      </c>
      <c r="AA49" s="3">
        <v>-353.89</v>
      </c>
      <c r="AB49" s="1">
        <f>HLOOKUP(C49,IPCA!$H$5:$L$6,2,0)</f>
        <v>1.3313856982802184</v>
      </c>
      <c r="AC49" s="2">
        <f>_xlfn.XLOOKUP(B49,'Fator Regional'!$A:$A,'Fator Regional'!$C:$C)</f>
        <v>1.272</v>
      </c>
      <c r="AD49" s="3">
        <f t="shared" si="0"/>
        <v>314973175.55031449</v>
      </c>
      <c r="AE49" s="3">
        <f t="shared" si="1"/>
        <v>100785563.07389937</v>
      </c>
      <c r="AF49" s="4">
        <f t="shared" si="2"/>
        <v>1090787952.577781</v>
      </c>
    </row>
    <row r="50" spans="1:32" x14ac:dyDescent="0.25">
      <c r="A50" s="1" t="s">
        <v>88</v>
      </c>
      <c r="B50" s="1" t="s">
        <v>130</v>
      </c>
      <c r="C50" s="2">
        <v>2021</v>
      </c>
      <c r="D50" s="1" t="s">
        <v>89</v>
      </c>
      <c r="E50" s="1" t="s">
        <v>90</v>
      </c>
      <c r="F50" s="3">
        <v>607356</v>
      </c>
      <c r="G50" s="3">
        <v>744464</v>
      </c>
      <c r="H50" s="3">
        <v>8838.48</v>
      </c>
      <c r="I50" s="3">
        <v>150141.35</v>
      </c>
      <c r="J50" s="3">
        <v>96075.77</v>
      </c>
      <c r="K50" s="3">
        <v>171508</v>
      </c>
      <c r="L50" s="3">
        <v>182973</v>
      </c>
      <c r="M50" s="3">
        <v>800.69</v>
      </c>
      <c r="N50" s="3">
        <v>27401.67</v>
      </c>
      <c r="O50" s="3">
        <v>27383.18</v>
      </c>
      <c r="P50" s="3">
        <v>26495.65</v>
      </c>
      <c r="Q50" s="3">
        <v>252900257.43000001</v>
      </c>
      <c r="R50" s="3">
        <v>17968671.460000001</v>
      </c>
      <c r="S50" s="3">
        <v>106229088.77</v>
      </c>
      <c r="T50" s="3">
        <v>103108762.33</v>
      </c>
      <c r="U50" s="3">
        <v>620210353.13</v>
      </c>
      <c r="V50" s="3">
        <v>2173750.5099999998</v>
      </c>
      <c r="W50" s="3">
        <v>88263086.390000001</v>
      </c>
      <c r="X50" s="3">
        <v>49566736.240000002</v>
      </c>
      <c r="Y50" s="3">
        <v>0</v>
      </c>
      <c r="Z50" s="3">
        <v>-48.37</v>
      </c>
      <c r="AA50" s="3">
        <v>-326.68</v>
      </c>
      <c r="AB50" s="1">
        <f>HLOOKUP(C50,IPCA!$H$5:$L$6,2,0)</f>
        <v>1.3313856982802184</v>
      </c>
      <c r="AC50" s="2">
        <f>_xlfn.XLOOKUP(B50,'Fator Regional'!$A:$A,'Fator Regional'!$C:$C)</f>
        <v>1.0349999999999999</v>
      </c>
      <c r="AD50" s="3">
        <f t="shared" si="0"/>
        <v>244348074.81159422</v>
      </c>
      <c r="AE50" s="3">
        <f t="shared" si="1"/>
        <v>99621992.589371979</v>
      </c>
      <c r="AF50" s="4">
        <f t="shared" si="2"/>
        <v>809710705.08951151</v>
      </c>
    </row>
    <row r="51" spans="1:32" x14ac:dyDescent="0.25">
      <c r="A51" s="1" t="s">
        <v>91</v>
      </c>
      <c r="B51" s="1" t="s">
        <v>132</v>
      </c>
      <c r="C51" s="2">
        <v>2021</v>
      </c>
      <c r="D51" s="1" t="s">
        <v>92</v>
      </c>
      <c r="E51" s="1" t="s">
        <v>93</v>
      </c>
      <c r="F51" s="3">
        <v>9256689</v>
      </c>
      <c r="G51" s="3">
        <v>12660618</v>
      </c>
      <c r="H51" s="3">
        <v>88903.8</v>
      </c>
      <c r="I51" s="3">
        <v>2871959.48</v>
      </c>
      <c r="J51" s="3">
        <v>2138931.9700000002</v>
      </c>
      <c r="K51" s="3">
        <v>7890825</v>
      </c>
      <c r="L51" s="3">
        <v>11077767</v>
      </c>
      <c r="M51" s="3">
        <v>61062.67</v>
      </c>
      <c r="N51" s="3">
        <v>1330218.3600000001</v>
      </c>
      <c r="O51" s="3">
        <v>1152675.81</v>
      </c>
      <c r="P51" s="3">
        <v>1840959.82</v>
      </c>
      <c r="Q51" s="3">
        <v>2656003088.23</v>
      </c>
      <c r="R51" s="3">
        <v>364541517.24000001</v>
      </c>
      <c r="S51" s="3">
        <v>1465831155.02</v>
      </c>
      <c r="T51" s="3">
        <v>2088858069.6800001</v>
      </c>
      <c r="U51" s="3">
        <v>9408214443.2999992</v>
      </c>
      <c r="V51" s="3">
        <v>0</v>
      </c>
      <c r="W51" s="3">
        <v>1265759651.22</v>
      </c>
      <c r="X51" s="3">
        <v>1567220961.9100001</v>
      </c>
      <c r="Y51" s="3">
        <v>0</v>
      </c>
      <c r="Z51" s="3">
        <v>-32.979999999999997</v>
      </c>
      <c r="AA51" s="3">
        <v>-264.72000000000003</v>
      </c>
      <c r="AB51" s="1">
        <f>HLOOKUP(C51,IPCA!$H$5:$L$6,2,0)</f>
        <v>1.3313856982802184</v>
      </c>
      <c r="AC51" s="2">
        <f>_xlfn.XLOOKUP(B51,'Fator Regional'!$A:$A,'Fator Regional'!$C:$C)</f>
        <v>1.175</v>
      </c>
      <c r="AD51" s="3">
        <f t="shared" si="0"/>
        <v>2260428160.1957445</v>
      </c>
      <c r="AE51" s="3">
        <f t="shared" si="1"/>
        <v>1777751548.6638298</v>
      </c>
      <c r="AF51" s="4">
        <f t="shared" si="2"/>
        <v>11585096581.65733</v>
      </c>
    </row>
    <row r="52" spans="1:32" x14ac:dyDescent="0.25">
      <c r="A52" s="1" t="s">
        <v>94</v>
      </c>
      <c r="B52" s="1" t="s">
        <v>131</v>
      </c>
      <c r="C52" s="2">
        <v>2021</v>
      </c>
      <c r="D52" s="1" t="s">
        <v>95</v>
      </c>
      <c r="E52" s="1" t="s">
        <v>96</v>
      </c>
      <c r="F52" s="3">
        <v>433691</v>
      </c>
      <c r="G52" s="3">
        <v>450218</v>
      </c>
      <c r="H52" s="3">
        <v>8204.32</v>
      </c>
      <c r="I52" s="3">
        <v>82982.740000000005</v>
      </c>
      <c r="J52" s="3">
        <v>65364.26</v>
      </c>
      <c r="K52" s="3">
        <v>166439</v>
      </c>
      <c r="L52" s="3">
        <v>176060</v>
      </c>
      <c r="M52" s="3">
        <v>2738.76</v>
      </c>
      <c r="N52" s="3">
        <v>19294.39</v>
      </c>
      <c r="O52" s="3">
        <v>19294.39</v>
      </c>
      <c r="P52" s="3">
        <v>25734.46</v>
      </c>
      <c r="Q52" s="3">
        <v>94493951.269999996</v>
      </c>
      <c r="R52" s="3">
        <v>6200709.21</v>
      </c>
      <c r="S52" s="3">
        <v>32177703.649999999</v>
      </c>
      <c r="T52" s="3">
        <v>23163141</v>
      </c>
      <c r="U52" s="3">
        <v>295798604.33999997</v>
      </c>
      <c r="V52" s="3">
        <v>0</v>
      </c>
      <c r="W52" s="3">
        <v>52571722.700000003</v>
      </c>
      <c r="X52" s="3">
        <v>87191376.510000005</v>
      </c>
      <c r="Y52" s="3">
        <v>0</v>
      </c>
      <c r="Z52" s="3">
        <v>-31.34</v>
      </c>
      <c r="AA52" s="3">
        <v>-161.72999999999999</v>
      </c>
      <c r="AB52" s="1">
        <f>HLOOKUP(C52,IPCA!$H$5:$L$6,2,0)</f>
        <v>1.3313856982802184</v>
      </c>
      <c r="AC52" s="2">
        <f>_xlfn.XLOOKUP(B52,'Fator Regional'!$A:$A,'Fator Regional'!$C:$C)</f>
        <v>0.88100000000000001</v>
      </c>
      <c r="AD52" s="3">
        <f t="shared" si="0"/>
        <v>107257606.43586832</v>
      </c>
      <c r="AE52" s="3">
        <f t="shared" si="1"/>
        <v>26291874.006810442</v>
      </c>
      <c r="AF52" s="4">
        <f t="shared" si="2"/>
        <v>414980929.71414709</v>
      </c>
    </row>
    <row r="53" spans="1:32" x14ac:dyDescent="0.25">
      <c r="A53" s="1" t="s">
        <v>23</v>
      </c>
      <c r="B53" s="1" t="s">
        <v>130</v>
      </c>
      <c r="C53" s="2">
        <v>2022</v>
      </c>
      <c r="D53" s="1" t="s">
        <v>24</v>
      </c>
      <c r="E53" s="1" t="s">
        <v>25</v>
      </c>
      <c r="F53" s="3">
        <v>111696</v>
      </c>
      <c r="G53" s="3">
        <v>113331</v>
      </c>
      <c r="H53" s="3">
        <v>2711.59</v>
      </c>
      <c r="I53" s="3">
        <v>201689.04</v>
      </c>
      <c r="J53" s="3">
        <v>164217.71</v>
      </c>
      <c r="K53" s="3">
        <v>35611</v>
      </c>
      <c r="L53" s="3">
        <v>39479</v>
      </c>
      <c r="M53" s="3">
        <v>179.76</v>
      </c>
      <c r="N53" s="3">
        <v>2921.49</v>
      </c>
      <c r="O53" s="3">
        <v>2921.49</v>
      </c>
      <c r="P53" s="3">
        <v>4912.3999999999996</v>
      </c>
      <c r="Q53" s="3">
        <v>108990160.13</v>
      </c>
      <c r="R53" s="3">
        <v>6826478.3300000001</v>
      </c>
      <c r="S53" s="3">
        <v>106367828.51000001</v>
      </c>
      <c r="T53" s="3">
        <v>158838850.91</v>
      </c>
      <c r="U53" s="3">
        <v>455023694.66000003</v>
      </c>
      <c r="V53" s="3">
        <v>0</v>
      </c>
      <c r="W53" s="3">
        <v>19229332.82</v>
      </c>
      <c r="X53" s="3">
        <v>54771043.960000001</v>
      </c>
      <c r="Y53" s="3">
        <v>0</v>
      </c>
      <c r="Z53" s="3">
        <v>-21.73</v>
      </c>
      <c r="AA53" s="3">
        <v>-683.76</v>
      </c>
      <c r="AB53" s="1">
        <f>HLOOKUP(C53,IPCA!$H$5:$L$6,2,0)</f>
        <v>1.2096800020914895</v>
      </c>
      <c r="AC53" s="2">
        <f>_xlfn.XLOOKUP(B53,'Fator Regional'!$A:$A,'Fator Regional'!$D:$D)</f>
        <v>1.31</v>
      </c>
      <c r="AD53" s="3">
        <f t="shared" si="0"/>
        <v>83198595.519083962</v>
      </c>
      <c r="AE53" s="3">
        <f t="shared" si="1"/>
        <v>121251031.22900763</v>
      </c>
      <c r="AF53" s="4">
        <f t="shared" si="2"/>
        <v>473764290.185193</v>
      </c>
    </row>
    <row r="54" spans="1:32" x14ac:dyDescent="0.25">
      <c r="A54" s="1" t="s">
        <v>26</v>
      </c>
      <c r="B54" s="1" t="s">
        <v>131</v>
      </c>
      <c r="C54" s="2">
        <v>2022</v>
      </c>
      <c r="D54" s="1" t="s">
        <v>27</v>
      </c>
      <c r="E54" s="1" t="s">
        <v>28</v>
      </c>
      <c r="F54" s="3">
        <v>1867</v>
      </c>
      <c r="G54" s="3">
        <v>2589</v>
      </c>
      <c r="H54" s="3">
        <v>50.35</v>
      </c>
      <c r="I54" s="3">
        <v>36951.599999999999</v>
      </c>
      <c r="J54" s="3">
        <v>11290.99</v>
      </c>
      <c r="K54" s="3">
        <v>596</v>
      </c>
      <c r="L54" s="3">
        <v>690</v>
      </c>
      <c r="M54" s="3">
        <v>22.08</v>
      </c>
      <c r="N54" s="3">
        <v>1601.58</v>
      </c>
      <c r="O54" s="3">
        <v>1523.48</v>
      </c>
      <c r="P54" s="3">
        <v>1601.58</v>
      </c>
      <c r="Q54" s="3">
        <v>37094383.409999996</v>
      </c>
      <c r="R54" s="3">
        <v>2465233.31</v>
      </c>
      <c r="S54" s="3">
        <v>10428424.35</v>
      </c>
      <c r="T54" s="3">
        <v>4353839.53</v>
      </c>
      <c r="U54" s="3">
        <v>58695720.159999996</v>
      </c>
      <c r="V54" s="3">
        <v>0</v>
      </c>
      <c r="W54" s="3">
        <v>0</v>
      </c>
      <c r="X54" s="3">
        <v>4353839.5599999996</v>
      </c>
      <c r="Y54" s="3">
        <v>0</v>
      </c>
      <c r="Z54" s="3">
        <v>-75.989999999999995</v>
      </c>
      <c r="AA54" s="3">
        <v>-2234.6</v>
      </c>
      <c r="AB54" s="1">
        <f>HLOOKUP(C54,IPCA!$H$5:$L$6,2,0)</f>
        <v>1.2096800020914895</v>
      </c>
      <c r="AC54" s="2">
        <f>_xlfn.XLOOKUP(B54,'Fator Regional'!$A:$A,'Fator Regional'!$D:$D)</f>
        <v>0.99199999999999999</v>
      </c>
      <c r="AD54" s="3">
        <f t="shared" si="0"/>
        <v>37393531.663306445</v>
      </c>
      <c r="AE54" s="3">
        <f t="shared" si="1"/>
        <v>4388951.1391129037</v>
      </c>
      <c r="AF54" s="4">
        <f t="shared" si="2"/>
        <v>71407386.356980816</v>
      </c>
    </row>
    <row r="55" spans="1:32" x14ac:dyDescent="0.25">
      <c r="A55" s="1" t="s">
        <v>29</v>
      </c>
      <c r="B55" s="1" t="s">
        <v>130</v>
      </c>
      <c r="C55" s="2">
        <v>2022</v>
      </c>
      <c r="D55" s="1" t="s">
        <v>30</v>
      </c>
      <c r="E55" s="1" t="s">
        <v>31</v>
      </c>
      <c r="F55" s="3">
        <v>3545791</v>
      </c>
      <c r="G55" s="3">
        <v>4227722</v>
      </c>
      <c r="H55" s="3">
        <v>46350</v>
      </c>
      <c r="I55" s="3">
        <v>765645.22</v>
      </c>
      <c r="J55" s="3">
        <v>437518.56</v>
      </c>
      <c r="K55" s="3">
        <v>1395955</v>
      </c>
      <c r="L55" s="3">
        <v>1961083</v>
      </c>
      <c r="M55" s="3">
        <v>11450.5</v>
      </c>
      <c r="N55" s="3">
        <v>226569.22</v>
      </c>
      <c r="O55" s="3">
        <v>222716.15</v>
      </c>
      <c r="P55" s="3">
        <v>215922.43</v>
      </c>
      <c r="Q55" s="3">
        <v>903121942.51999998</v>
      </c>
      <c r="R55" s="3">
        <v>185827173.13</v>
      </c>
      <c r="S55" s="3">
        <v>401935928.50999999</v>
      </c>
      <c r="T55" s="3">
        <v>934896912.79999995</v>
      </c>
      <c r="U55" s="3">
        <v>3080813246.1900001</v>
      </c>
      <c r="V55" s="3">
        <v>49543590.130000003</v>
      </c>
      <c r="W55" s="3">
        <v>385740318.77999997</v>
      </c>
      <c r="X55" s="3">
        <v>219747380.31999999</v>
      </c>
      <c r="Y55" s="3">
        <v>0</v>
      </c>
      <c r="Z55" s="3">
        <v>-42.21</v>
      </c>
      <c r="AA55" s="3">
        <v>-252.36</v>
      </c>
      <c r="AB55" s="1">
        <f>HLOOKUP(C55,IPCA!$H$5:$L$6,2,0)</f>
        <v>1.2096800020914895</v>
      </c>
      <c r="AC55" s="2">
        <f>_xlfn.XLOOKUP(B55,'Fator Regional'!$A:$A,'Fator Regional'!$D:$D)</f>
        <v>1.31</v>
      </c>
      <c r="AD55" s="3">
        <f t="shared" si="0"/>
        <v>689406062.99236631</v>
      </c>
      <c r="AE55" s="3">
        <f t="shared" si="1"/>
        <v>713661765.49618316</v>
      </c>
      <c r="AF55" s="4">
        <f t="shared" si="2"/>
        <v>3200646615.0474429</v>
      </c>
    </row>
    <row r="56" spans="1:32" x14ac:dyDescent="0.25">
      <c r="A56" s="1" t="s">
        <v>32</v>
      </c>
      <c r="B56" s="1" t="s">
        <v>130</v>
      </c>
      <c r="C56" s="2">
        <v>2022</v>
      </c>
      <c r="D56" s="1" t="s">
        <v>33</v>
      </c>
      <c r="E56" s="1" t="s">
        <v>34</v>
      </c>
      <c r="F56" s="3">
        <v>1735923</v>
      </c>
      <c r="G56" s="3">
        <v>2009049</v>
      </c>
      <c r="H56" s="3">
        <v>16401</v>
      </c>
      <c r="I56" s="3">
        <v>413023.71</v>
      </c>
      <c r="J56" s="3">
        <v>277150.99</v>
      </c>
      <c r="K56" s="3">
        <v>760122</v>
      </c>
      <c r="L56" s="3">
        <v>992356</v>
      </c>
      <c r="M56" s="3">
        <v>5249.94</v>
      </c>
      <c r="N56" s="3">
        <v>82614.44</v>
      </c>
      <c r="O56" s="3">
        <v>82614.44</v>
      </c>
      <c r="P56" s="3">
        <v>104666.77</v>
      </c>
      <c r="Q56" s="3">
        <v>364946842.60000002</v>
      </c>
      <c r="R56" s="3">
        <v>94999097.390000001</v>
      </c>
      <c r="S56" s="3">
        <v>159566367.05000001</v>
      </c>
      <c r="T56" s="3">
        <v>295170473.04000002</v>
      </c>
      <c r="U56" s="3">
        <v>1455964806.5599999</v>
      </c>
      <c r="V56" s="3">
        <v>86470546.280000001</v>
      </c>
      <c r="W56" s="3">
        <v>248569809.12</v>
      </c>
      <c r="X56" s="3">
        <v>206241671.08000001</v>
      </c>
      <c r="Y56" s="3">
        <v>0</v>
      </c>
      <c r="Z56" s="3">
        <v>-46.03</v>
      </c>
      <c r="AA56" s="3">
        <v>-281.27</v>
      </c>
      <c r="AB56" s="1">
        <f>HLOOKUP(C56,IPCA!$H$5:$L$6,2,0)</f>
        <v>1.2096800020914895</v>
      </c>
      <c r="AC56" s="2">
        <f>_xlfn.XLOOKUP(B56,'Fator Regional'!$A:$A,'Fator Regional'!$D:$D)</f>
        <v>1.31</v>
      </c>
      <c r="AD56" s="3">
        <f t="shared" si="0"/>
        <v>278585376.03053439</v>
      </c>
      <c r="AE56" s="3">
        <f t="shared" si="1"/>
        <v>225320971.78625956</v>
      </c>
      <c r="AF56" s="4">
        <f t="shared" si="2"/>
        <v>1572286226.3615465</v>
      </c>
    </row>
    <row r="57" spans="1:32" x14ac:dyDescent="0.25">
      <c r="A57" s="1" t="s">
        <v>35</v>
      </c>
      <c r="B57" s="1" t="s">
        <v>129</v>
      </c>
      <c r="C57" s="2">
        <v>2022</v>
      </c>
      <c r="D57" s="1" t="s">
        <v>36</v>
      </c>
      <c r="E57" s="1" t="s">
        <v>37</v>
      </c>
      <c r="F57" s="3">
        <v>718646</v>
      </c>
      <c r="G57" s="3">
        <v>1116158</v>
      </c>
      <c r="H57" s="3">
        <v>9681.5499999999993</v>
      </c>
      <c r="I57" s="3">
        <v>258310.66</v>
      </c>
      <c r="J57" s="3">
        <v>160729</v>
      </c>
      <c r="K57" s="3">
        <v>635571</v>
      </c>
      <c r="L57" s="3">
        <v>1020942</v>
      </c>
      <c r="M57" s="3">
        <v>7618.51</v>
      </c>
      <c r="N57" s="3">
        <v>131748</v>
      </c>
      <c r="O57" s="3">
        <v>131748</v>
      </c>
      <c r="P57" s="3">
        <v>138503</v>
      </c>
      <c r="Q57" s="3">
        <v>993544118.90999997</v>
      </c>
      <c r="R57" s="3">
        <v>55982116.93</v>
      </c>
      <c r="S57" s="3">
        <v>182371464.03999999</v>
      </c>
      <c r="T57" s="3">
        <v>251506127.78999999</v>
      </c>
      <c r="U57" s="3">
        <v>1652086213.2</v>
      </c>
      <c r="V57" s="3">
        <v>0</v>
      </c>
      <c r="W57" s="3">
        <v>79210577.870000005</v>
      </c>
      <c r="X57" s="3">
        <v>89471807.659999996</v>
      </c>
      <c r="Y57" s="3">
        <v>0</v>
      </c>
      <c r="Z57" s="3">
        <v>-33.81</v>
      </c>
      <c r="AA57" s="3">
        <v>-316.25</v>
      </c>
      <c r="AB57" s="1">
        <f>HLOOKUP(C57,IPCA!$H$5:$L$6,2,0)</f>
        <v>1.2096800020914895</v>
      </c>
      <c r="AC57" s="2">
        <f>_xlfn.XLOOKUP(B57,'Fator Regional'!$A:$A,'Fator Regional'!$D:$D)</f>
        <v>1.0589999999999999</v>
      </c>
      <c r="AD57" s="3">
        <f t="shared" si="0"/>
        <v>938190858.27195466</v>
      </c>
      <c r="AE57" s="3">
        <f t="shared" si="1"/>
        <v>237493982.80453259</v>
      </c>
      <c r="AF57" s="4">
        <f t="shared" si="2"/>
        <v>1914585709.8193688</v>
      </c>
    </row>
    <row r="58" spans="1:32" x14ac:dyDescent="0.25">
      <c r="A58" s="1" t="s">
        <v>38</v>
      </c>
      <c r="B58" s="1" t="s">
        <v>132</v>
      </c>
      <c r="C58" s="2">
        <v>2022</v>
      </c>
      <c r="D58" s="1" t="s">
        <v>39</v>
      </c>
      <c r="E58" s="1" t="s">
        <v>40</v>
      </c>
      <c r="F58" s="3">
        <v>614620</v>
      </c>
      <c r="G58" s="3">
        <v>968782</v>
      </c>
      <c r="H58" s="3">
        <v>9159.85</v>
      </c>
      <c r="I58" s="3">
        <v>254607.22</v>
      </c>
      <c r="J58" s="3">
        <v>159681.22</v>
      </c>
      <c r="K58" s="3">
        <v>302541</v>
      </c>
      <c r="L58" s="3">
        <v>599742</v>
      </c>
      <c r="M58" s="3">
        <v>4004.59</v>
      </c>
      <c r="N58" s="3">
        <v>75613.679999999993</v>
      </c>
      <c r="O58" s="3">
        <v>71802.759999999995</v>
      </c>
      <c r="P58" s="3">
        <v>79077.95</v>
      </c>
      <c r="Q58" s="3">
        <v>254207175.34</v>
      </c>
      <c r="R58" s="3">
        <v>24242256.18</v>
      </c>
      <c r="S58" s="3">
        <v>130433526.70999999</v>
      </c>
      <c r="T58" s="3">
        <v>222692581.97999999</v>
      </c>
      <c r="U58" s="3">
        <v>809537098.13</v>
      </c>
      <c r="V58" s="3">
        <v>0</v>
      </c>
      <c r="W58" s="3">
        <v>115724625.59999999</v>
      </c>
      <c r="X58" s="3">
        <v>62236932.32</v>
      </c>
      <c r="Y58" s="3">
        <v>0</v>
      </c>
      <c r="Z58" s="3">
        <v>-39.04</v>
      </c>
      <c r="AA58" s="3">
        <v>-442.12</v>
      </c>
      <c r="AB58" s="1">
        <f>HLOOKUP(C58,IPCA!$H$5:$L$6,2,0)</f>
        <v>1.2096800020914895</v>
      </c>
      <c r="AC58" s="2">
        <f>_xlfn.XLOOKUP(B58,'Fator Regional'!$A:$A,'Fator Regional'!$D:$D)</f>
        <v>1.2789999999999999</v>
      </c>
      <c r="AD58" s="3">
        <f t="shared" si="0"/>
        <v>198754632.79124317</v>
      </c>
      <c r="AE58" s="3">
        <f t="shared" si="1"/>
        <v>174114606.70836592</v>
      </c>
      <c r="AF58" s="4">
        <f t="shared" si="2"/>
        <v>853437201.54448748</v>
      </c>
    </row>
    <row r="59" spans="1:32" x14ac:dyDescent="0.25">
      <c r="A59" s="1" t="s">
        <v>41</v>
      </c>
      <c r="B59" s="1" t="s">
        <v>129</v>
      </c>
      <c r="C59" s="2">
        <v>2022</v>
      </c>
      <c r="D59" s="1" t="s">
        <v>42</v>
      </c>
      <c r="E59" s="1" t="s">
        <v>43</v>
      </c>
      <c r="F59" s="3">
        <v>2378236</v>
      </c>
      <c r="G59" s="3">
        <v>2578846</v>
      </c>
      <c r="H59" s="3">
        <v>32592.94</v>
      </c>
      <c r="I59" s="3">
        <v>399657.77</v>
      </c>
      <c r="J59" s="3">
        <v>317967.74</v>
      </c>
      <c r="K59" s="3">
        <v>1422876</v>
      </c>
      <c r="L59" s="3">
        <v>1597917</v>
      </c>
      <c r="M59" s="3">
        <v>15976.27</v>
      </c>
      <c r="N59" s="3">
        <v>189976.41</v>
      </c>
      <c r="O59" s="3">
        <v>178237.17</v>
      </c>
      <c r="P59" s="3">
        <v>189976.41</v>
      </c>
      <c r="Q59" s="3">
        <v>736470868.72000003</v>
      </c>
      <c r="R59" s="3">
        <v>42579050.700000003</v>
      </c>
      <c r="S59" s="3">
        <v>263274047.11000001</v>
      </c>
      <c r="T59" s="3">
        <v>178781692.19</v>
      </c>
      <c r="U59" s="3">
        <v>2428677823.04</v>
      </c>
      <c r="V59" s="3">
        <v>30099222.809999999</v>
      </c>
      <c r="W59" s="3">
        <v>314202946</v>
      </c>
      <c r="X59" s="3">
        <v>863269995.50999999</v>
      </c>
      <c r="Y59" s="3">
        <v>0</v>
      </c>
      <c r="Z59" s="3">
        <v>-26.71</v>
      </c>
      <c r="AA59" s="3">
        <v>-122.93</v>
      </c>
      <c r="AB59" s="1">
        <f>HLOOKUP(C59,IPCA!$H$5:$L$6,2,0)</f>
        <v>1.2096800020914895</v>
      </c>
      <c r="AC59" s="2">
        <f>_xlfn.XLOOKUP(B59,'Fator Regional'!$A:$A,'Fator Regional'!$D:$D)</f>
        <v>1.0589999999999999</v>
      </c>
      <c r="AD59" s="3">
        <f t="shared" si="0"/>
        <v>695439913.8054769</v>
      </c>
      <c r="AE59" s="3">
        <f t="shared" si="1"/>
        <v>168821239.08404157</v>
      </c>
      <c r="AF59" s="4">
        <f t="shared" si="2"/>
        <v>2876239707.4937177</v>
      </c>
    </row>
    <row r="60" spans="1:32" x14ac:dyDescent="0.25">
      <c r="A60" s="1" t="s">
        <v>44</v>
      </c>
      <c r="B60" s="1" t="s">
        <v>130</v>
      </c>
      <c r="C60" s="2">
        <v>2022</v>
      </c>
      <c r="D60" s="1" t="s">
        <v>45</v>
      </c>
      <c r="E60" s="1" t="s">
        <v>46</v>
      </c>
      <c r="F60" s="3">
        <v>562473</v>
      </c>
      <c r="G60" s="3">
        <v>678334</v>
      </c>
      <c r="H60" s="3">
        <v>6369.39</v>
      </c>
      <c r="I60" s="3">
        <v>347506.58</v>
      </c>
      <c r="J60" s="3">
        <v>104220.68</v>
      </c>
      <c r="K60" s="3">
        <v>118144</v>
      </c>
      <c r="L60" s="3">
        <v>210773</v>
      </c>
      <c r="M60" s="3">
        <v>1788.44</v>
      </c>
      <c r="N60" s="3">
        <v>40665.01</v>
      </c>
      <c r="O60" s="3">
        <v>14415.63</v>
      </c>
      <c r="P60" s="3">
        <v>34847.230000000003</v>
      </c>
      <c r="Q60" s="3">
        <v>272196617.23000002</v>
      </c>
      <c r="R60" s="3">
        <v>19190533.699999999</v>
      </c>
      <c r="S60" s="3">
        <v>113768470.68000001</v>
      </c>
      <c r="T60" s="3">
        <v>196797117.06</v>
      </c>
      <c r="U60" s="3">
        <v>601952738.66999996</v>
      </c>
      <c r="V60" s="3">
        <v>0</v>
      </c>
      <c r="W60" s="3">
        <v>0</v>
      </c>
      <c r="X60" s="3">
        <v>0</v>
      </c>
      <c r="Y60" s="3">
        <v>0</v>
      </c>
      <c r="Z60" s="3">
        <v>-64.33</v>
      </c>
      <c r="AA60" s="3">
        <v>-981.6</v>
      </c>
      <c r="AB60" s="1">
        <f>HLOOKUP(C60,IPCA!$H$5:$L$6,2,0)</f>
        <v>1.2096800020914895</v>
      </c>
      <c r="AC60" s="2">
        <f>_xlfn.XLOOKUP(B60,'Fator Regional'!$A:$A,'Fator Regional'!$D:$D)</f>
        <v>1.31</v>
      </c>
      <c r="AD60" s="3">
        <f t="shared" si="0"/>
        <v>207783677.27480915</v>
      </c>
      <c r="AE60" s="3">
        <f t="shared" si="1"/>
        <v>150226806.91603053</v>
      </c>
      <c r="AF60" s="4">
        <f t="shared" si="2"/>
        <v>593915971.96123087</v>
      </c>
    </row>
    <row r="61" spans="1:32" x14ac:dyDescent="0.25">
      <c r="A61" s="1" t="s">
        <v>47</v>
      </c>
      <c r="B61" s="1" t="s">
        <v>132</v>
      </c>
      <c r="C61" s="2">
        <v>2022</v>
      </c>
      <c r="D61" s="1" t="s">
        <v>48</v>
      </c>
      <c r="E61" s="1" t="s">
        <v>49</v>
      </c>
      <c r="F61" s="3">
        <v>4544457</v>
      </c>
      <c r="G61" s="3">
        <v>5528955</v>
      </c>
      <c r="H61" s="3">
        <v>61986.04</v>
      </c>
      <c r="I61" s="3">
        <v>1050593.3400000001</v>
      </c>
      <c r="J61" s="3">
        <v>633453.28</v>
      </c>
      <c r="K61" s="3">
        <v>3093832</v>
      </c>
      <c r="L61" s="3">
        <v>3928096</v>
      </c>
      <c r="M61" s="3">
        <v>31081.16</v>
      </c>
      <c r="N61" s="3">
        <v>360813.24</v>
      </c>
      <c r="O61" s="3">
        <v>289131.27</v>
      </c>
      <c r="P61" s="3">
        <v>443646.22</v>
      </c>
      <c r="Q61" s="3">
        <v>1540169238.52</v>
      </c>
      <c r="R61" s="3">
        <v>113801098.63</v>
      </c>
      <c r="S61" s="3">
        <v>523233878.81999999</v>
      </c>
      <c r="T61" s="3">
        <v>491500296.93000001</v>
      </c>
      <c r="U61" s="3">
        <v>3243917827.7800002</v>
      </c>
      <c r="V61" s="3">
        <v>0</v>
      </c>
      <c r="W61" s="3">
        <v>333843628.05000001</v>
      </c>
      <c r="X61" s="3">
        <v>241369686.83000001</v>
      </c>
      <c r="Y61" s="3">
        <v>0</v>
      </c>
      <c r="Z61" s="3">
        <v>-39.03</v>
      </c>
      <c r="AA61" s="3">
        <v>-247.14</v>
      </c>
      <c r="AB61" s="1">
        <f>HLOOKUP(C61,IPCA!$H$5:$L$6,2,0)</f>
        <v>1.2096800020914895</v>
      </c>
      <c r="AC61" s="2">
        <f>_xlfn.XLOOKUP(B61,'Fator Regional'!$A:$A,'Fator Regional'!$D:$D)</f>
        <v>1.2789999999999999</v>
      </c>
      <c r="AD61" s="3">
        <f t="shared" si="0"/>
        <v>1204197997.2791245</v>
      </c>
      <c r="AE61" s="3">
        <f t="shared" si="1"/>
        <v>384284829.49960911</v>
      </c>
      <c r="AF61" s="4">
        <f t="shared" si="2"/>
        <v>3387988426.021152</v>
      </c>
    </row>
    <row r="62" spans="1:32" x14ac:dyDescent="0.25">
      <c r="A62" s="1" t="s">
        <v>47</v>
      </c>
      <c r="B62" s="1" t="s">
        <v>132</v>
      </c>
      <c r="C62" s="2">
        <v>2022</v>
      </c>
      <c r="D62" s="1" t="s">
        <v>50</v>
      </c>
      <c r="E62" s="1" t="s">
        <v>51</v>
      </c>
      <c r="F62" s="3">
        <v>112339</v>
      </c>
      <c r="G62" s="3">
        <v>115231</v>
      </c>
      <c r="H62" s="3">
        <v>2481.21</v>
      </c>
      <c r="I62" s="3">
        <v>16145.58</v>
      </c>
      <c r="J62" s="3">
        <v>9859.4599999999991</v>
      </c>
      <c r="K62" s="3">
        <v>54886</v>
      </c>
      <c r="L62" s="3">
        <v>56703</v>
      </c>
      <c r="M62" s="3">
        <v>1632.5</v>
      </c>
      <c r="N62" s="3">
        <v>4671.12</v>
      </c>
      <c r="O62" s="3">
        <v>2844.27</v>
      </c>
      <c r="P62" s="3">
        <v>4882.6099999999997</v>
      </c>
      <c r="Q62" s="3">
        <v>19368992.039999999</v>
      </c>
      <c r="R62" s="3">
        <v>3008296.93</v>
      </c>
      <c r="S62" s="3">
        <v>9225061.3200000003</v>
      </c>
      <c r="T62" s="3">
        <v>6463883.4699999997</v>
      </c>
      <c r="U62" s="3">
        <v>52116736.75</v>
      </c>
      <c r="V62" s="3">
        <v>0</v>
      </c>
      <c r="W62" s="3">
        <v>3038969.8</v>
      </c>
      <c r="X62" s="3">
        <v>11011533.189999999</v>
      </c>
      <c r="Y62" s="3">
        <v>0</v>
      </c>
      <c r="Z62" s="3">
        <v>-36.56</v>
      </c>
      <c r="AA62" s="3">
        <v>-142.18</v>
      </c>
      <c r="AB62" s="1">
        <f>HLOOKUP(C62,IPCA!$H$5:$L$6,2,0)</f>
        <v>1.2096800020914895</v>
      </c>
      <c r="AC62" s="2">
        <f>_xlfn.XLOOKUP(B62,'Fator Regional'!$A:$A,'Fator Regional'!$D:$D)</f>
        <v>1.2789999999999999</v>
      </c>
      <c r="AD62" s="3">
        <f t="shared" si="0"/>
        <v>15143856.16888194</v>
      </c>
      <c r="AE62" s="3">
        <f t="shared" si="1"/>
        <v>5053857.2869429244</v>
      </c>
      <c r="AF62" s="4">
        <f t="shared" si="2"/>
        <v>56227831.375261143</v>
      </c>
    </row>
    <row r="63" spans="1:32" x14ac:dyDescent="0.25">
      <c r="A63" s="1" t="s">
        <v>52</v>
      </c>
      <c r="B63" s="1" t="s">
        <v>129</v>
      </c>
      <c r="C63" s="2">
        <v>2022</v>
      </c>
      <c r="D63" s="1" t="s">
        <v>53</v>
      </c>
      <c r="E63" s="1" t="s">
        <v>54</v>
      </c>
      <c r="F63" s="3">
        <v>538433</v>
      </c>
      <c r="G63" s="3">
        <v>560430</v>
      </c>
      <c r="H63" s="3">
        <v>10797.71</v>
      </c>
      <c r="I63" s="3">
        <v>133624.79</v>
      </c>
      <c r="J63" s="3">
        <v>78096.92</v>
      </c>
      <c r="K63" s="3">
        <v>278088</v>
      </c>
      <c r="L63" s="3">
        <v>297878</v>
      </c>
      <c r="M63" s="3">
        <v>5171.92</v>
      </c>
      <c r="N63" s="3">
        <v>31995.3</v>
      </c>
      <c r="O63" s="3">
        <v>31995.3</v>
      </c>
      <c r="P63" s="3">
        <v>39627.33</v>
      </c>
      <c r="Q63" s="3">
        <v>181005725.96000001</v>
      </c>
      <c r="R63" s="3">
        <v>11614513.859999999</v>
      </c>
      <c r="S63" s="3">
        <v>85219498.650000006</v>
      </c>
      <c r="T63" s="3">
        <v>201379646.08000001</v>
      </c>
      <c r="U63" s="3">
        <v>589976450.91999996</v>
      </c>
      <c r="V63" s="3">
        <v>0</v>
      </c>
      <c r="W63" s="3">
        <v>47440238.380000003</v>
      </c>
      <c r="X63" s="3">
        <v>63316827.990000002</v>
      </c>
      <c r="Y63" s="3">
        <v>0</v>
      </c>
      <c r="Z63" s="3">
        <v>-40.909999999999997</v>
      </c>
      <c r="AA63" s="3">
        <v>-280.47000000000003</v>
      </c>
      <c r="AB63" s="1">
        <f>HLOOKUP(C63,IPCA!$H$5:$L$6,2,0)</f>
        <v>1.2096800020914895</v>
      </c>
      <c r="AC63" s="2">
        <f>_xlfn.XLOOKUP(B63,'Fator Regional'!$A:$A,'Fator Regional'!$D:$D)</f>
        <v>1.0589999999999999</v>
      </c>
      <c r="AD63" s="3">
        <f t="shared" si="0"/>
        <v>170921365.40132201</v>
      </c>
      <c r="AE63" s="3">
        <f t="shared" si="1"/>
        <v>190160194.59867802</v>
      </c>
      <c r="AF63" s="4">
        <f t="shared" si="2"/>
        <v>687911918.98973131</v>
      </c>
    </row>
    <row r="64" spans="1:32" x14ac:dyDescent="0.25">
      <c r="A64" s="1" t="s">
        <v>55</v>
      </c>
      <c r="B64" s="1" t="s">
        <v>131</v>
      </c>
      <c r="C64" s="2">
        <v>2022</v>
      </c>
      <c r="D64" s="1" t="s">
        <v>56</v>
      </c>
      <c r="E64" s="1" t="s">
        <v>57</v>
      </c>
      <c r="F64" s="3">
        <v>505678</v>
      </c>
      <c r="G64" s="3">
        <v>626993</v>
      </c>
      <c r="H64" s="3">
        <v>5460.1</v>
      </c>
      <c r="I64" s="3">
        <v>180019.1</v>
      </c>
      <c r="J64" s="3">
        <v>118908.55</v>
      </c>
      <c r="K64" s="3">
        <v>53611</v>
      </c>
      <c r="L64" s="3">
        <v>86740</v>
      </c>
      <c r="M64" s="3">
        <v>684.57</v>
      </c>
      <c r="N64" s="3">
        <v>5668.13</v>
      </c>
      <c r="O64" s="3">
        <v>3243.93</v>
      </c>
      <c r="P64" s="3">
        <v>18759.91</v>
      </c>
      <c r="Q64" s="3">
        <v>224188314.27000001</v>
      </c>
      <c r="R64" s="3">
        <v>18269126.75</v>
      </c>
      <c r="S64" s="3">
        <v>114596282.68000001</v>
      </c>
      <c r="T64" s="3">
        <v>154759057.37</v>
      </c>
      <c r="U64" s="3">
        <v>555741952.33000004</v>
      </c>
      <c r="V64" s="3">
        <v>0</v>
      </c>
      <c r="W64" s="3">
        <v>34859325.140000001</v>
      </c>
      <c r="X64" s="3">
        <v>9069846.1199999992</v>
      </c>
      <c r="Y64" s="3">
        <v>0</v>
      </c>
      <c r="Z64" s="3">
        <v>-35.79</v>
      </c>
      <c r="AA64" s="3">
        <v>-363.9</v>
      </c>
      <c r="AB64" s="1">
        <f>HLOOKUP(C64,IPCA!$H$5:$L$6,2,0)</f>
        <v>1.2096800020914895</v>
      </c>
      <c r="AC64" s="2">
        <f>_xlfn.XLOOKUP(B64,'Fator Regional'!$A:$A,'Fator Regional'!$D:$D)</f>
        <v>0.99199999999999999</v>
      </c>
      <c r="AD64" s="3">
        <f t="shared" si="0"/>
        <v>225996284.54637098</v>
      </c>
      <c r="AE64" s="3">
        <f t="shared" si="1"/>
        <v>156007114.28427419</v>
      </c>
      <c r="AF64" s="4">
        <f t="shared" si="2"/>
        <v>675966741.03525412</v>
      </c>
    </row>
    <row r="65" spans="1:32" x14ac:dyDescent="0.25">
      <c r="A65" s="1" t="s">
        <v>58</v>
      </c>
      <c r="B65" s="1" t="s">
        <v>130</v>
      </c>
      <c r="C65" s="2">
        <v>2022</v>
      </c>
      <c r="D65" s="1" t="s">
        <v>59</v>
      </c>
      <c r="E65" s="1" t="s">
        <v>60</v>
      </c>
      <c r="F65" s="3">
        <v>851569</v>
      </c>
      <c r="G65" s="3">
        <v>985399</v>
      </c>
      <c r="H65" s="3">
        <v>13009.39</v>
      </c>
      <c r="I65" s="3">
        <v>192893.51</v>
      </c>
      <c r="J65" s="3">
        <v>150916.1</v>
      </c>
      <c r="K65" s="3">
        <v>287465</v>
      </c>
      <c r="L65" s="3">
        <v>404383</v>
      </c>
      <c r="M65" s="3">
        <v>2594.88</v>
      </c>
      <c r="N65" s="3">
        <v>44614.83</v>
      </c>
      <c r="O65" s="3">
        <v>44614.83</v>
      </c>
      <c r="P65" s="3">
        <v>54970.61</v>
      </c>
      <c r="Q65" s="3">
        <v>475772785.56999999</v>
      </c>
      <c r="R65" s="3">
        <v>42104908.409999996</v>
      </c>
      <c r="S65" s="3">
        <v>118125721.26000001</v>
      </c>
      <c r="T65" s="3">
        <v>121541346.45</v>
      </c>
      <c r="U65" s="3">
        <v>958078236.5</v>
      </c>
      <c r="V65" s="3">
        <v>0</v>
      </c>
      <c r="W65" s="3">
        <v>106913247.38</v>
      </c>
      <c r="X65" s="3">
        <v>93620227.430000007</v>
      </c>
      <c r="Y65" s="3">
        <v>0</v>
      </c>
      <c r="Z65" s="3">
        <v>-36.01</v>
      </c>
      <c r="AA65" s="3">
        <v>-212.12</v>
      </c>
      <c r="AB65" s="1">
        <f>HLOOKUP(C65,IPCA!$H$5:$L$6,2,0)</f>
        <v>1.2096800020914895</v>
      </c>
      <c r="AC65" s="2">
        <f>_xlfn.XLOOKUP(B65,'Fator Regional'!$A:$A,'Fator Regional'!$D:$D)</f>
        <v>1.31</v>
      </c>
      <c r="AD65" s="3">
        <f t="shared" si="0"/>
        <v>363185332.49618316</v>
      </c>
      <c r="AE65" s="3">
        <f t="shared" si="1"/>
        <v>92779653.77862595</v>
      </c>
      <c r="AF65" s="4">
        <f t="shared" si="2"/>
        <v>987980848.2124579</v>
      </c>
    </row>
    <row r="66" spans="1:32" x14ac:dyDescent="0.25">
      <c r="A66" s="1" t="s">
        <v>61</v>
      </c>
      <c r="B66" s="1" t="s">
        <v>130</v>
      </c>
      <c r="C66" s="2">
        <v>2022</v>
      </c>
      <c r="D66" s="1" t="s">
        <v>62</v>
      </c>
      <c r="E66" s="1" t="s">
        <v>63</v>
      </c>
      <c r="F66" s="3">
        <v>2081187</v>
      </c>
      <c r="G66" s="3">
        <v>2482990</v>
      </c>
      <c r="H66" s="3">
        <v>23111.51</v>
      </c>
      <c r="I66" s="3">
        <v>706996.89</v>
      </c>
      <c r="J66" s="3">
        <v>342875.03</v>
      </c>
      <c r="K66" s="3">
        <v>450341</v>
      </c>
      <c r="L66" s="3">
        <v>687129</v>
      </c>
      <c r="M66" s="3">
        <v>6875.85</v>
      </c>
      <c r="N66" s="3">
        <v>95255.67</v>
      </c>
      <c r="O66" s="3">
        <v>95119.33</v>
      </c>
      <c r="P66" s="3">
        <v>105068.02</v>
      </c>
      <c r="Q66" s="3">
        <v>446536744.95999998</v>
      </c>
      <c r="R66" s="3">
        <v>141007354.75</v>
      </c>
      <c r="S66" s="3">
        <v>340196645.42000002</v>
      </c>
      <c r="T66" s="3">
        <v>662777923.45000005</v>
      </c>
      <c r="U66" s="3">
        <v>1821760038.23</v>
      </c>
      <c r="V66" s="3">
        <v>0</v>
      </c>
      <c r="W66" s="3">
        <v>92567050.739999995</v>
      </c>
      <c r="X66" s="3">
        <v>138674318.91</v>
      </c>
      <c r="Y66" s="3">
        <v>0</v>
      </c>
      <c r="Z66" s="3">
        <v>-48.29</v>
      </c>
      <c r="AA66" s="3">
        <v>-388.5</v>
      </c>
      <c r="AB66" s="1">
        <f>HLOOKUP(C66,IPCA!$H$5:$L$6,2,0)</f>
        <v>1.2096800020914895</v>
      </c>
      <c r="AC66" s="2">
        <f>_xlfn.XLOOKUP(B66,'Fator Regional'!$A:$A,'Fator Regional'!$D:$D)</f>
        <v>1.31</v>
      </c>
      <c r="AD66" s="3">
        <f t="shared" si="0"/>
        <v>340867744.2442748</v>
      </c>
      <c r="AE66" s="3">
        <f t="shared" si="1"/>
        <v>505937346.14503819</v>
      </c>
      <c r="AF66" s="4">
        <f t="shared" si="2"/>
        <v>1886194099.9671576</v>
      </c>
    </row>
    <row r="67" spans="1:32" x14ac:dyDescent="0.25">
      <c r="A67" s="1" t="s">
        <v>64</v>
      </c>
      <c r="B67" s="1" t="s">
        <v>130</v>
      </c>
      <c r="C67" s="2">
        <v>2022</v>
      </c>
      <c r="D67" s="1" t="s">
        <v>65</v>
      </c>
      <c r="E67" s="1" t="s">
        <v>66</v>
      </c>
      <c r="F67" s="3">
        <v>432281</v>
      </c>
      <c r="G67" s="3">
        <v>450843</v>
      </c>
      <c r="H67" s="3">
        <v>5608.16</v>
      </c>
      <c r="I67" s="3">
        <v>122700.77</v>
      </c>
      <c r="J67" s="3">
        <v>65055.19</v>
      </c>
      <c r="K67" s="3">
        <v>54983</v>
      </c>
      <c r="L67" s="3">
        <v>56929</v>
      </c>
      <c r="M67" s="3">
        <v>1446.98</v>
      </c>
      <c r="N67" s="3">
        <v>6521.29</v>
      </c>
      <c r="O67" s="3">
        <v>6521.29</v>
      </c>
      <c r="P67" s="3">
        <v>7065.62</v>
      </c>
      <c r="Q67" s="3">
        <v>141625964.22</v>
      </c>
      <c r="R67" s="3">
        <v>9845013.3399999999</v>
      </c>
      <c r="S67" s="3">
        <v>67583526.819999993</v>
      </c>
      <c r="T67" s="3">
        <v>71908544.75</v>
      </c>
      <c r="U67" s="3">
        <v>312705866.00999999</v>
      </c>
      <c r="V67" s="3">
        <v>0</v>
      </c>
      <c r="W67" s="3">
        <v>11051038.48</v>
      </c>
      <c r="X67" s="3">
        <v>10691778.4</v>
      </c>
      <c r="Y67" s="3">
        <v>0</v>
      </c>
      <c r="Z67" s="3">
        <v>-54.57</v>
      </c>
      <c r="AA67" s="3">
        <v>-412.27</v>
      </c>
      <c r="AB67" s="1">
        <f>HLOOKUP(C67,IPCA!$H$5:$L$6,2,0)</f>
        <v>1.2096800020914895</v>
      </c>
      <c r="AC67" s="2">
        <f>_xlfn.XLOOKUP(B67,'Fator Regional'!$A:$A,'Fator Regional'!$D:$D)</f>
        <v>1.31</v>
      </c>
      <c r="AD67" s="3">
        <f t="shared" si="0"/>
        <v>108111423.06870228</v>
      </c>
      <c r="AE67" s="3">
        <f t="shared" si="1"/>
        <v>54892018.893129766</v>
      </c>
      <c r="AF67" s="4">
        <f t="shared" si="2"/>
        <v>317147611.40487206</v>
      </c>
    </row>
    <row r="68" spans="1:32" x14ac:dyDescent="0.25">
      <c r="A68" s="1" t="s">
        <v>67</v>
      </c>
      <c r="B68" s="1" t="s">
        <v>133</v>
      </c>
      <c r="C68" s="2">
        <v>2022</v>
      </c>
      <c r="D68" s="1" t="s">
        <v>68</v>
      </c>
      <c r="E68" s="1" t="s">
        <v>69</v>
      </c>
      <c r="F68" s="3">
        <v>3410682</v>
      </c>
      <c r="G68" s="3">
        <v>4236724</v>
      </c>
      <c r="H68" s="3">
        <v>66506.92</v>
      </c>
      <c r="I68" s="3">
        <v>783906.24</v>
      </c>
      <c r="J68" s="3">
        <v>531135.76</v>
      </c>
      <c r="K68" s="3">
        <v>2445585</v>
      </c>
      <c r="L68" s="3">
        <v>3296671</v>
      </c>
      <c r="M68" s="3">
        <v>38991.21</v>
      </c>
      <c r="N68" s="3">
        <v>390664.27</v>
      </c>
      <c r="O68" s="3">
        <v>390664.27</v>
      </c>
      <c r="P68" s="3">
        <v>412884.75</v>
      </c>
      <c r="Q68" s="3">
        <v>1257672643.1700001</v>
      </c>
      <c r="R68" s="3">
        <v>200850669.34999999</v>
      </c>
      <c r="S68" s="3">
        <v>532543425.72000003</v>
      </c>
      <c r="T68" s="3">
        <v>709033647.25</v>
      </c>
      <c r="U68" s="3">
        <v>3356262281.1999998</v>
      </c>
      <c r="V68" s="3">
        <v>0</v>
      </c>
      <c r="W68" s="3">
        <v>444362310.57999998</v>
      </c>
      <c r="X68" s="3">
        <v>211799585.13</v>
      </c>
      <c r="Y68" s="3">
        <v>0</v>
      </c>
      <c r="Z68" s="3">
        <v>-35.130000000000003</v>
      </c>
      <c r="AA68" s="3">
        <v>-222.68</v>
      </c>
      <c r="AB68" s="1">
        <f>HLOOKUP(C68,IPCA!$H$5:$L$6,2,0)</f>
        <v>1.2096800020914895</v>
      </c>
      <c r="AC68" s="2">
        <f>_xlfn.XLOOKUP(B68,'Fator Regional'!$A:$A,'Fator Regional'!$D:$D)</f>
        <v>1.4530000000000001</v>
      </c>
      <c r="AD68" s="3">
        <f t="shared" ref="AD68:AD127" si="3">Q68/AC68</f>
        <v>865569609.88988304</v>
      </c>
      <c r="AE68" s="3">
        <f t="shared" ref="AE68:AE127" si="4">T68/AC68</f>
        <v>487979110.28905708</v>
      </c>
      <c r="AF68" s="4">
        <f t="shared" ref="AF68:AF127" si="5">(R68+S68+V68++W68+X68+Y68+AD68+AE68)*AB68</f>
        <v>3318278912.4899859</v>
      </c>
    </row>
    <row r="69" spans="1:32" x14ac:dyDescent="0.25">
      <c r="A69" s="1" t="s">
        <v>70</v>
      </c>
      <c r="B69" s="1" t="s">
        <v>132</v>
      </c>
      <c r="C69" s="2">
        <v>2022</v>
      </c>
      <c r="D69" s="1" t="s">
        <v>71</v>
      </c>
      <c r="E69" s="1" t="s">
        <v>72</v>
      </c>
      <c r="F69" s="3">
        <v>198476</v>
      </c>
      <c r="G69" s="3">
        <v>289278</v>
      </c>
      <c r="H69" s="3">
        <v>2514.0100000000002</v>
      </c>
      <c r="I69" s="3">
        <v>1900226.19</v>
      </c>
      <c r="J69" s="3">
        <v>1905066.66</v>
      </c>
      <c r="K69" s="3">
        <v>0</v>
      </c>
      <c r="L69" s="3">
        <v>0</v>
      </c>
      <c r="M69" s="3">
        <v>0</v>
      </c>
      <c r="N69" s="3">
        <v>37228.15</v>
      </c>
      <c r="O69" s="3">
        <v>33920.769999999997</v>
      </c>
      <c r="P69" s="3">
        <v>25290</v>
      </c>
      <c r="Q69" s="3">
        <v>949802990.59000003</v>
      </c>
      <c r="R69" s="3">
        <v>235343035.52000001</v>
      </c>
      <c r="S69" s="3">
        <v>695371916.71000004</v>
      </c>
      <c r="T69" s="3">
        <v>310695890.81</v>
      </c>
      <c r="U69" s="3">
        <v>2497758579.1500001</v>
      </c>
      <c r="V69" s="3">
        <v>687489.26</v>
      </c>
      <c r="W69" s="3">
        <v>160813304.69999999</v>
      </c>
      <c r="X69" s="3">
        <v>145043951.56</v>
      </c>
      <c r="Y69" s="3">
        <v>0</v>
      </c>
      <c r="Z69" s="3">
        <v>-4.0599999999999996</v>
      </c>
      <c r="AA69" s="3">
        <v>-141.96</v>
      </c>
      <c r="AB69" s="1">
        <f>HLOOKUP(C69,IPCA!$H$5:$L$6,2,0)</f>
        <v>1.2096800020914895</v>
      </c>
      <c r="AC69" s="2">
        <f>_xlfn.XLOOKUP(B69,'Fator Regional'!$A:$A,'Fator Regional'!$D:$D)</f>
        <v>1.2789999999999999</v>
      </c>
      <c r="AD69" s="3">
        <f t="shared" si="3"/>
        <v>742613753.3932761</v>
      </c>
      <c r="AE69" s="3">
        <f t="shared" si="4"/>
        <v>242920946.68491012</v>
      </c>
      <c r="AF69" s="4">
        <f t="shared" si="5"/>
        <v>2688869931.8137517</v>
      </c>
    </row>
    <row r="70" spans="1:32" x14ac:dyDescent="0.25">
      <c r="A70" s="1" t="s">
        <v>73</v>
      </c>
      <c r="B70" s="1" t="s">
        <v>130</v>
      </c>
      <c r="C70" s="2">
        <v>2022</v>
      </c>
      <c r="D70" s="1" t="s">
        <v>74</v>
      </c>
      <c r="E70" s="1" t="s">
        <v>75</v>
      </c>
      <c r="F70" s="3">
        <v>749666</v>
      </c>
      <c r="G70" s="3">
        <v>850844</v>
      </c>
      <c r="H70" s="3">
        <v>11741.81</v>
      </c>
      <c r="I70" s="3">
        <v>226398.32</v>
      </c>
      <c r="J70" s="3">
        <v>134863.78</v>
      </c>
      <c r="K70" s="3">
        <v>208372</v>
      </c>
      <c r="L70" s="3">
        <v>270885</v>
      </c>
      <c r="M70" s="3">
        <v>1773.81</v>
      </c>
      <c r="N70" s="3">
        <v>37856.89</v>
      </c>
      <c r="O70" s="3">
        <v>34523.699999999997</v>
      </c>
      <c r="P70" s="3">
        <v>45800.81</v>
      </c>
      <c r="Q70" s="3">
        <v>285469754.92000002</v>
      </c>
      <c r="R70" s="3">
        <v>10979820.109999999</v>
      </c>
      <c r="S70" s="3">
        <v>117040310.68000001</v>
      </c>
      <c r="T70" s="3">
        <v>137565940.24000001</v>
      </c>
      <c r="U70" s="3">
        <v>700765704.38999999</v>
      </c>
      <c r="V70" s="3">
        <v>0</v>
      </c>
      <c r="W70" s="3">
        <v>102737573.51000001</v>
      </c>
      <c r="X70" s="3">
        <v>46972304.93</v>
      </c>
      <c r="Y70" s="3">
        <v>0</v>
      </c>
      <c r="Z70" s="3">
        <v>-49.81</v>
      </c>
      <c r="AA70" s="3">
        <v>-411.43</v>
      </c>
      <c r="AB70" s="1">
        <f>HLOOKUP(C70,IPCA!$H$5:$L$6,2,0)</f>
        <v>1.2096800020914895</v>
      </c>
      <c r="AC70" s="2">
        <f>_xlfn.XLOOKUP(B70,'Fator Regional'!$A:$A,'Fator Regional'!$D:$D)</f>
        <v>1.31</v>
      </c>
      <c r="AD70" s="3">
        <f t="shared" si="3"/>
        <v>217915843.4503817</v>
      </c>
      <c r="AE70" s="3">
        <f t="shared" si="4"/>
        <v>105012168.12213741</v>
      </c>
      <c r="AF70" s="4">
        <f t="shared" si="5"/>
        <v>726603995.86066127</v>
      </c>
    </row>
    <row r="71" spans="1:32" x14ac:dyDescent="0.25">
      <c r="A71" s="1" t="s">
        <v>76</v>
      </c>
      <c r="B71" s="1" t="s">
        <v>131</v>
      </c>
      <c r="C71" s="2">
        <v>2022</v>
      </c>
      <c r="D71" s="1" t="s">
        <v>77</v>
      </c>
      <c r="E71" s="1" t="s">
        <v>78</v>
      </c>
      <c r="F71" s="3">
        <v>146283</v>
      </c>
      <c r="G71" s="3">
        <v>158387</v>
      </c>
      <c r="H71" s="3">
        <v>3254.41</v>
      </c>
      <c r="I71" s="3">
        <v>63959.14</v>
      </c>
      <c r="J71" s="3">
        <v>25145.1</v>
      </c>
      <c r="K71" s="3">
        <v>14697</v>
      </c>
      <c r="L71" s="3">
        <v>15748</v>
      </c>
      <c r="M71" s="3">
        <v>144.47</v>
      </c>
      <c r="N71" s="3">
        <v>1393</v>
      </c>
      <c r="O71" s="3">
        <v>441</v>
      </c>
      <c r="P71" s="3">
        <v>1567</v>
      </c>
      <c r="Q71" s="3">
        <v>102839649.66</v>
      </c>
      <c r="R71" s="3">
        <v>7739254.2300000004</v>
      </c>
      <c r="S71" s="3">
        <v>22999735.809999999</v>
      </c>
      <c r="T71" s="3">
        <v>17758187.949999999</v>
      </c>
      <c r="U71" s="3">
        <v>218306691.62</v>
      </c>
      <c r="V71" s="3">
        <v>0</v>
      </c>
      <c r="W71" s="3">
        <v>32200849.73</v>
      </c>
      <c r="X71" s="3">
        <v>34769014.240000002</v>
      </c>
      <c r="Y71" s="3">
        <v>0</v>
      </c>
      <c r="Z71" s="3">
        <v>-65.58</v>
      </c>
      <c r="AA71" s="3">
        <v>-792.3</v>
      </c>
      <c r="AB71" s="1">
        <f>HLOOKUP(C71,IPCA!$H$5:$L$6,2,0)</f>
        <v>1.2096800020914895</v>
      </c>
      <c r="AC71" s="2">
        <f>_xlfn.XLOOKUP(B71,'Fator Regional'!$A:$A,'Fator Regional'!$D:$D)</f>
        <v>0.99199999999999999</v>
      </c>
      <c r="AD71" s="3">
        <f t="shared" si="3"/>
        <v>103669001.6733871</v>
      </c>
      <c r="AE71" s="3">
        <f t="shared" si="4"/>
        <v>17901399.143145159</v>
      </c>
      <c r="AF71" s="4">
        <f t="shared" si="5"/>
        <v>265257729.43717977</v>
      </c>
    </row>
    <row r="72" spans="1:32" x14ac:dyDescent="0.25">
      <c r="A72" s="1" t="s">
        <v>79</v>
      </c>
      <c r="B72" s="1" t="s">
        <v>131</v>
      </c>
      <c r="C72" s="2">
        <v>2022</v>
      </c>
      <c r="D72" s="1" t="s">
        <v>80</v>
      </c>
      <c r="E72" s="1" t="s">
        <v>81</v>
      </c>
      <c r="F72" s="3">
        <v>125956</v>
      </c>
      <c r="G72" s="3">
        <v>127403</v>
      </c>
      <c r="H72" s="3">
        <v>2010.81</v>
      </c>
      <c r="I72" s="3">
        <v>67997.7</v>
      </c>
      <c r="J72" s="3">
        <v>27043.75</v>
      </c>
      <c r="K72" s="3">
        <v>99899</v>
      </c>
      <c r="L72" s="3">
        <v>100910</v>
      </c>
      <c r="M72" s="3">
        <v>998.18</v>
      </c>
      <c r="N72" s="3">
        <v>21504.560000000001</v>
      </c>
      <c r="O72" s="3">
        <v>21483.56</v>
      </c>
      <c r="P72" s="3">
        <v>14437.28</v>
      </c>
      <c r="Q72" s="3">
        <v>81740815.409999996</v>
      </c>
      <c r="R72" s="3">
        <v>9726793.3699999992</v>
      </c>
      <c r="S72" s="3">
        <v>15524365.85</v>
      </c>
      <c r="T72" s="3">
        <v>22543367.09</v>
      </c>
      <c r="U72" s="3">
        <v>157959151.09</v>
      </c>
      <c r="V72" s="3">
        <v>0</v>
      </c>
      <c r="W72" s="3">
        <v>11450850.560000001</v>
      </c>
      <c r="X72" s="3">
        <v>16972958.809999999</v>
      </c>
      <c r="Y72" s="3">
        <v>0</v>
      </c>
      <c r="Z72" s="3">
        <v>-59.36</v>
      </c>
      <c r="AA72" s="3">
        <v>-850.93</v>
      </c>
      <c r="AB72" s="1">
        <f>HLOOKUP(C72,IPCA!$H$5:$L$6,2,0)</f>
        <v>1.2096800020914895</v>
      </c>
      <c r="AC72" s="2">
        <f>_xlfn.XLOOKUP(B72,'Fator Regional'!$A:$A,'Fator Regional'!$D:$D)</f>
        <v>0.99199999999999999</v>
      </c>
      <c r="AD72" s="3">
        <f t="shared" si="3"/>
        <v>82400015.534274191</v>
      </c>
      <c r="AE72" s="3">
        <f t="shared" si="4"/>
        <v>22725168.4375</v>
      </c>
      <c r="AF72" s="4">
        <f t="shared" si="5"/>
        <v>192097368.88305587</v>
      </c>
    </row>
    <row r="73" spans="1:32" x14ac:dyDescent="0.25">
      <c r="A73" s="1" t="s">
        <v>82</v>
      </c>
      <c r="B73" s="1" t="s">
        <v>133</v>
      </c>
      <c r="C73" s="2">
        <v>2022</v>
      </c>
      <c r="D73" s="1" t="s">
        <v>83</v>
      </c>
      <c r="E73" s="1" t="s">
        <v>84</v>
      </c>
      <c r="F73" s="3">
        <v>2034749</v>
      </c>
      <c r="G73" s="3">
        <v>2873402</v>
      </c>
      <c r="H73" s="3">
        <v>29835.01</v>
      </c>
      <c r="I73" s="3">
        <v>591024.76</v>
      </c>
      <c r="J73" s="3">
        <v>314705.27</v>
      </c>
      <c r="K73" s="3">
        <v>273174</v>
      </c>
      <c r="L73" s="3">
        <v>545139</v>
      </c>
      <c r="M73" s="3">
        <v>5106.84</v>
      </c>
      <c r="N73" s="3">
        <v>49859.65</v>
      </c>
      <c r="O73" s="3">
        <v>50860.2</v>
      </c>
      <c r="P73" s="3">
        <v>52871.92</v>
      </c>
      <c r="Q73" s="3">
        <v>1402157059.1199999</v>
      </c>
      <c r="R73" s="3">
        <v>122546931.19</v>
      </c>
      <c r="S73" s="3">
        <v>313240787.72000003</v>
      </c>
      <c r="T73" s="3">
        <v>645590371.91999996</v>
      </c>
      <c r="U73" s="3">
        <v>3049624810.8299999</v>
      </c>
      <c r="V73" s="3">
        <v>2244446.71</v>
      </c>
      <c r="W73" s="3">
        <v>319722986.62</v>
      </c>
      <c r="X73" s="3">
        <v>244122227.55000001</v>
      </c>
      <c r="Y73" s="3">
        <v>0</v>
      </c>
      <c r="Z73" s="3">
        <v>-42.79</v>
      </c>
      <c r="AA73" s="3">
        <v>-323.18</v>
      </c>
      <c r="AB73" s="1">
        <f>HLOOKUP(C73,IPCA!$H$5:$L$6,2,0)</f>
        <v>1.2096800020914895</v>
      </c>
      <c r="AC73" s="2">
        <f>_xlfn.XLOOKUP(B73,'Fator Regional'!$A:$A,'Fator Regional'!$D:$D)</f>
        <v>1.4530000000000001</v>
      </c>
      <c r="AD73" s="3">
        <f t="shared" si="3"/>
        <v>965008299.46317947</v>
      </c>
      <c r="AE73" s="3">
        <f t="shared" si="4"/>
        <v>444315465.87749481</v>
      </c>
      <c r="AF73" s="4">
        <f t="shared" si="5"/>
        <v>2916781806.2846761</v>
      </c>
    </row>
    <row r="74" spans="1:32" x14ac:dyDescent="0.25">
      <c r="A74" s="1" t="s">
        <v>85</v>
      </c>
      <c r="B74" s="1" t="s">
        <v>133</v>
      </c>
      <c r="C74" s="2">
        <v>2022</v>
      </c>
      <c r="D74" s="1" t="s">
        <v>86</v>
      </c>
      <c r="E74" s="1" t="s">
        <v>87</v>
      </c>
      <c r="F74" s="3">
        <v>827229</v>
      </c>
      <c r="G74" s="3">
        <v>1234591</v>
      </c>
      <c r="H74" s="3">
        <v>15236.42</v>
      </c>
      <c r="I74" s="3">
        <v>272184.05</v>
      </c>
      <c r="J74" s="3">
        <v>145816.12</v>
      </c>
      <c r="K74" s="3">
        <v>144616</v>
      </c>
      <c r="L74" s="3">
        <v>355047</v>
      </c>
      <c r="M74" s="3">
        <v>1907.64</v>
      </c>
      <c r="N74" s="3">
        <v>48143.94</v>
      </c>
      <c r="O74" s="3">
        <v>44124.5</v>
      </c>
      <c r="P74" s="3">
        <v>38656.639999999999</v>
      </c>
      <c r="Q74" s="3">
        <v>470107387.75</v>
      </c>
      <c r="R74" s="3">
        <v>37239849.289999999</v>
      </c>
      <c r="S74" s="3">
        <v>129918212.40000001</v>
      </c>
      <c r="T74" s="3">
        <v>175041321.87</v>
      </c>
      <c r="U74" s="3">
        <v>1197694536.0999999</v>
      </c>
      <c r="V74" s="3">
        <v>4762918.83</v>
      </c>
      <c r="W74" s="3">
        <v>181122705.88</v>
      </c>
      <c r="X74" s="3">
        <v>199502140.08000001</v>
      </c>
      <c r="Y74" s="3">
        <v>0</v>
      </c>
      <c r="Z74" s="3">
        <v>-39.299999999999997</v>
      </c>
      <c r="AA74" s="3">
        <v>-358.63</v>
      </c>
      <c r="AB74" s="1">
        <f>HLOOKUP(C74,IPCA!$H$5:$L$6,2,0)</f>
        <v>1.2096800020914895</v>
      </c>
      <c r="AC74" s="2">
        <f>_xlfn.XLOOKUP(B74,'Fator Regional'!$A:$A,'Fator Regional'!$D:$D)</f>
        <v>1.4530000000000001</v>
      </c>
      <c r="AD74" s="3">
        <f t="shared" si="3"/>
        <v>323542593.08327597</v>
      </c>
      <c r="AE74" s="3">
        <f t="shared" si="4"/>
        <v>120468906.99931176</v>
      </c>
      <c r="AF74" s="4">
        <f t="shared" si="5"/>
        <v>1205515468.8805206</v>
      </c>
    </row>
    <row r="75" spans="1:32" x14ac:dyDescent="0.25">
      <c r="A75" s="1" t="s">
        <v>88</v>
      </c>
      <c r="B75" s="1" t="s">
        <v>130</v>
      </c>
      <c r="C75" s="2">
        <v>2022</v>
      </c>
      <c r="D75" s="1" t="s">
        <v>89</v>
      </c>
      <c r="E75" s="1" t="s">
        <v>90</v>
      </c>
      <c r="F75" s="3">
        <v>620568</v>
      </c>
      <c r="G75" s="3">
        <v>671595</v>
      </c>
      <c r="H75" s="3">
        <v>8853.1299999999992</v>
      </c>
      <c r="I75" s="3">
        <v>185883.69</v>
      </c>
      <c r="J75" s="3">
        <v>94232.88</v>
      </c>
      <c r="K75" s="3">
        <v>177576</v>
      </c>
      <c r="L75" s="3">
        <v>297278</v>
      </c>
      <c r="M75" s="3">
        <v>812.78</v>
      </c>
      <c r="N75" s="3">
        <v>29666.85</v>
      </c>
      <c r="O75" s="3">
        <v>29636.85</v>
      </c>
      <c r="P75" s="3">
        <v>29416.85</v>
      </c>
      <c r="Q75" s="3">
        <v>278521480.08999997</v>
      </c>
      <c r="R75" s="3">
        <v>40233151.289999999</v>
      </c>
      <c r="S75" s="3">
        <v>109084698.13</v>
      </c>
      <c r="T75" s="3">
        <v>138466759.78999999</v>
      </c>
      <c r="U75" s="3">
        <v>705796147.20000005</v>
      </c>
      <c r="V75" s="3">
        <v>1520563.84</v>
      </c>
      <c r="W75" s="3">
        <v>106809898.25</v>
      </c>
      <c r="X75" s="3">
        <v>31159595.809999999</v>
      </c>
      <c r="Y75" s="3">
        <v>0</v>
      </c>
      <c r="Z75" s="3">
        <v>-57.32</v>
      </c>
      <c r="AA75" s="3">
        <v>-451.99</v>
      </c>
      <c r="AB75" s="1">
        <f>HLOOKUP(C75,IPCA!$H$5:$L$6,2,0)</f>
        <v>1.2096800020914895</v>
      </c>
      <c r="AC75" s="2">
        <f>_xlfn.XLOOKUP(B75,'Fator Regional'!$A:$A,'Fator Regional'!$D:$D)</f>
        <v>1.31</v>
      </c>
      <c r="AD75" s="3">
        <f t="shared" si="3"/>
        <v>212611816.86259538</v>
      </c>
      <c r="AE75" s="3">
        <f t="shared" si="4"/>
        <v>105699816.63358778</v>
      </c>
      <c r="AF75" s="4">
        <f t="shared" si="5"/>
        <v>734420367.4043045</v>
      </c>
    </row>
    <row r="76" spans="1:32" x14ac:dyDescent="0.25">
      <c r="A76" s="1" t="s">
        <v>91</v>
      </c>
      <c r="B76" s="1" t="s">
        <v>132</v>
      </c>
      <c r="C76" s="2">
        <v>2022</v>
      </c>
      <c r="D76" s="1" t="s">
        <v>92</v>
      </c>
      <c r="E76" s="1" t="s">
        <v>93</v>
      </c>
      <c r="F76" s="3">
        <v>9347143</v>
      </c>
      <c r="G76" s="3">
        <v>12897968</v>
      </c>
      <c r="H76" s="3">
        <v>91601.1</v>
      </c>
      <c r="I76" s="3">
        <v>2863956.17</v>
      </c>
      <c r="J76" s="3">
        <v>2189613.39</v>
      </c>
      <c r="K76" s="3">
        <v>8025929</v>
      </c>
      <c r="L76" s="3">
        <v>11376970</v>
      </c>
      <c r="M76" s="3">
        <v>63537</v>
      </c>
      <c r="N76" s="3">
        <v>1333715.3</v>
      </c>
      <c r="O76" s="3">
        <v>1180468.02</v>
      </c>
      <c r="P76" s="3">
        <v>1920901.82</v>
      </c>
      <c r="Q76" s="3">
        <v>2995677981.46</v>
      </c>
      <c r="R76" s="3">
        <v>598992572.36000001</v>
      </c>
      <c r="S76" s="3">
        <v>1500540742.3800001</v>
      </c>
      <c r="T76" s="3">
        <v>2367907525.3200002</v>
      </c>
      <c r="U76" s="3">
        <v>10894135933.610001</v>
      </c>
      <c r="V76" s="3">
        <v>0</v>
      </c>
      <c r="W76" s="3">
        <v>1518044205.6800001</v>
      </c>
      <c r="X76" s="3">
        <v>1912972906.4100001</v>
      </c>
      <c r="Y76" s="3">
        <v>0</v>
      </c>
      <c r="Z76" s="3">
        <v>-32.18</v>
      </c>
      <c r="AA76" s="3">
        <v>-251.03</v>
      </c>
      <c r="AB76" s="1">
        <f>HLOOKUP(C76,IPCA!$H$5:$L$6,2,0)</f>
        <v>1.2096800020914895</v>
      </c>
      <c r="AC76" s="2">
        <f>_xlfn.XLOOKUP(B76,'Fator Regional'!$A:$A,'Fator Regional'!$D:$D)</f>
        <v>1.2789999999999999</v>
      </c>
      <c r="AD76" s="3">
        <f t="shared" si="3"/>
        <v>2342203269.3197813</v>
      </c>
      <c r="AE76" s="3">
        <f t="shared" si="4"/>
        <v>1851374140.203284</v>
      </c>
      <c r="AF76" s="4">
        <f t="shared" si="5"/>
        <v>11763082981.417488</v>
      </c>
    </row>
    <row r="77" spans="1:32" x14ac:dyDescent="0.25">
      <c r="A77" s="1" t="s">
        <v>94</v>
      </c>
      <c r="B77" s="1" t="s">
        <v>131</v>
      </c>
      <c r="C77" s="2">
        <v>2022</v>
      </c>
      <c r="D77" s="1" t="s">
        <v>95</v>
      </c>
      <c r="E77" s="1" t="s">
        <v>96</v>
      </c>
      <c r="F77" s="3">
        <v>447018</v>
      </c>
      <c r="G77" s="3">
        <v>463938</v>
      </c>
      <c r="H77" s="3">
        <v>8309.7800000000007</v>
      </c>
      <c r="I77" s="3">
        <v>86714.89</v>
      </c>
      <c r="J77" s="3">
        <v>61437.02</v>
      </c>
      <c r="K77" s="3">
        <v>176139</v>
      </c>
      <c r="L77" s="3">
        <v>186152</v>
      </c>
      <c r="M77" s="3">
        <v>2891.97</v>
      </c>
      <c r="N77" s="3">
        <v>20740.16</v>
      </c>
      <c r="O77" s="3">
        <v>20944.849999999999</v>
      </c>
      <c r="P77" s="3">
        <v>25601.77</v>
      </c>
      <c r="Q77" s="3">
        <v>103696706.52</v>
      </c>
      <c r="R77" s="3">
        <v>7956133.3600000003</v>
      </c>
      <c r="S77" s="3">
        <v>31694635.100000001</v>
      </c>
      <c r="T77" s="3">
        <v>24778911.859999999</v>
      </c>
      <c r="U77" s="3">
        <v>331517966.36000001</v>
      </c>
      <c r="V77" s="3">
        <v>0</v>
      </c>
      <c r="W77" s="3">
        <v>58126606.460000001</v>
      </c>
      <c r="X77" s="3">
        <v>105264973.06</v>
      </c>
      <c r="Y77" s="3">
        <v>0</v>
      </c>
      <c r="Z77" s="3">
        <v>-30.77</v>
      </c>
      <c r="AA77" s="3">
        <v>-160.71</v>
      </c>
      <c r="AB77" s="1">
        <f>HLOOKUP(C77,IPCA!$H$5:$L$6,2,0)</f>
        <v>1.2096800020914895</v>
      </c>
      <c r="AC77" s="2">
        <f>_xlfn.XLOOKUP(B77,'Fator Regional'!$A:$A,'Fator Regional'!$D:$D)</f>
        <v>0.99199999999999999</v>
      </c>
      <c r="AD77" s="3">
        <f t="shared" si="3"/>
        <v>104532970.28225806</v>
      </c>
      <c r="AE77" s="3">
        <f t="shared" si="4"/>
        <v>24978741.794354837</v>
      </c>
      <c r="AF77" s="4">
        <f t="shared" si="5"/>
        <v>402283996.06481683</v>
      </c>
    </row>
    <row r="78" spans="1:32" x14ac:dyDescent="0.25">
      <c r="A78" s="1" t="s">
        <v>23</v>
      </c>
      <c r="B78" s="1" t="s">
        <v>130</v>
      </c>
      <c r="C78" s="2">
        <v>2023</v>
      </c>
      <c r="D78" s="1" t="s">
        <v>24</v>
      </c>
      <c r="E78" s="1" t="s">
        <v>25</v>
      </c>
      <c r="F78" s="3">
        <v>114456</v>
      </c>
      <c r="G78" s="3">
        <v>116015</v>
      </c>
      <c r="H78" s="3">
        <v>2570.29</v>
      </c>
      <c r="I78" s="3">
        <v>243679.32</v>
      </c>
      <c r="J78" s="3">
        <v>160670.42000000001</v>
      </c>
      <c r="K78" s="3">
        <v>37032</v>
      </c>
      <c r="L78" s="3">
        <v>41905</v>
      </c>
      <c r="M78" s="3">
        <v>170.78</v>
      </c>
      <c r="N78" s="3">
        <v>2428.63</v>
      </c>
      <c r="O78" s="3">
        <v>2428.63</v>
      </c>
      <c r="P78" s="3">
        <v>4117.26</v>
      </c>
      <c r="Q78" s="3">
        <v>108975415.54000001</v>
      </c>
      <c r="R78" s="3">
        <v>7162017.0999999996</v>
      </c>
      <c r="S78" s="3">
        <v>112802047.59</v>
      </c>
      <c r="T78" s="3">
        <v>150788693.05000001</v>
      </c>
      <c r="U78" s="3">
        <v>487717772.04000002</v>
      </c>
      <c r="V78" s="3">
        <v>0</v>
      </c>
      <c r="W78" s="3">
        <v>15167040.33</v>
      </c>
      <c r="X78" s="3">
        <v>92822558.430000007</v>
      </c>
      <c r="Y78" s="3">
        <v>0</v>
      </c>
      <c r="Z78" s="3">
        <v>-32.340000000000003</v>
      </c>
      <c r="AA78" s="3">
        <v>-2252</v>
      </c>
      <c r="AB78" s="1">
        <f>HLOOKUP(C78,IPCA!$H$5:$L$6,2,0)</f>
        <v>1.1435259627221741</v>
      </c>
      <c r="AC78" s="2">
        <f>_xlfn.XLOOKUP(B78,'Fator Regional'!$A:$A,'Fator Regional'!$E:$E)</f>
        <v>1.323</v>
      </c>
      <c r="AD78" s="3">
        <f t="shared" si="3"/>
        <v>82369928.601662889</v>
      </c>
      <c r="AE78" s="3">
        <f t="shared" si="4"/>
        <v>113974824.67876041</v>
      </c>
      <c r="AF78" s="4">
        <f t="shared" si="5"/>
        <v>485196255.47315156</v>
      </c>
    </row>
    <row r="79" spans="1:32" x14ac:dyDescent="0.25">
      <c r="A79" s="1" t="s">
        <v>26</v>
      </c>
      <c r="B79" s="1" t="s">
        <v>131</v>
      </c>
      <c r="C79" s="2">
        <v>2023</v>
      </c>
      <c r="D79" s="1" t="s">
        <v>27</v>
      </c>
      <c r="E79" s="1" t="s">
        <v>28</v>
      </c>
      <c r="F79" s="3">
        <v>5464</v>
      </c>
      <c r="G79" s="3">
        <v>5464</v>
      </c>
      <c r="H79" s="3">
        <v>55.11</v>
      </c>
      <c r="I79" s="3">
        <v>2437.89</v>
      </c>
      <c r="J79" s="3">
        <v>64.14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44488828.780000001</v>
      </c>
      <c r="R79" s="3">
        <v>273604.84999999998</v>
      </c>
      <c r="S79" s="3">
        <v>974702.61</v>
      </c>
      <c r="T79" s="3">
        <v>0</v>
      </c>
      <c r="U79" s="3">
        <v>50096395.369999997</v>
      </c>
      <c r="V79" s="3">
        <v>0</v>
      </c>
      <c r="W79" s="3">
        <v>128474.91</v>
      </c>
      <c r="X79" s="3">
        <v>4230784.22</v>
      </c>
      <c r="Y79" s="3">
        <v>0</v>
      </c>
      <c r="Z79" s="3">
        <v>-39</v>
      </c>
      <c r="AA79" s="3">
        <v>-710.64</v>
      </c>
      <c r="AB79" s="1">
        <f>HLOOKUP(C79,IPCA!$H$5:$L$6,2,0)</f>
        <v>1.1435259627221741</v>
      </c>
      <c r="AC79" s="2">
        <f>_xlfn.XLOOKUP(B79,'Fator Regional'!$A:$A,'Fator Regional'!$E:$E)</f>
        <v>1.024</v>
      </c>
      <c r="AD79" s="3">
        <f t="shared" si="3"/>
        <v>43446121.85546875</v>
      </c>
      <c r="AE79" s="3">
        <f t="shared" si="4"/>
        <v>0</v>
      </c>
      <c r="AF79" s="4">
        <f t="shared" si="5"/>
        <v>56094166.304678246</v>
      </c>
    </row>
    <row r="80" spans="1:32" x14ac:dyDescent="0.25">
      <c r="A80" s="1" t="s">
        <v>29</v>
      </c>
      <c r="B80" s="1" t="s">
        <v>130</v>
      </c>
      <c r="C80" s="2">
        <v>2023</v>
      </c>
      <c r="D80" s="1" t="s">
        <v>30</v>
      </c>
      <c r="E80" s="1" t="s">
        <v>31</v>
      </c>
      <c r="F80" s="3">
        <v>3368424</v>
      </c>
      <c r="G80" s="3">
        <v>4006019</v>
      </c>
      <c r="H80" s="3">
        <v>47113.57</v>
      </c>
      <c r="I80" s="3">
        <v>793630.44</v>
      </c>
      <c r="J80" s="3">
        <v>452159.43</v>
      </c>
      <c r="K80" s="3">
        <v>1621859</v>
      </c>
      <c r="L80" s="3">
        <v>2226940</v>
      </c>
      <c r="M80" s="3">
        <v>12232.5</v>
      </c>
      <c r="N80" s="3">
        <v>236594.26</v>
      </c>
      <c r="O80" s="3">
        <v>228627.95</v>
      </c>
      <c r="P80" s="3">
        <v>224617.87</v>
      </c>
      <c r="Q80" s="3">
        <v>908996586.91999996</v>
      </c>
      <c r="R80" s="3">
        <v>223576555.13</v>
      </c>
      <c r="S80" s="3">
        <v>443339104.01999998</v>
      </c>
      <c r="T80" s="3">
        <v>1090283490.8499999</v>
      </c>
      <c r="U80" s="3">
        <v>3290866650.8099999</v>
      </c>
      <c r="V80" s="3">
        <v>19330259.52</v>
      </c>
      <c r="W80" s="3">
        <v>235842920.78</v>
      </c>
      <c r="X80" s="3">
        <v>369497733.58999997</v>
      </c>
      <c r="Y80" s="3">
        <v>0</v>
      </c>
      <c r="Z80" s="3">
        <v>-40.89</v>
      </c>
      <c r="AA80" s="3">
        <v>-271.43</v>
      </c>
      <c r="AB80" s="1">
        <f>HLOOKUP(C80,IPCA!$H$5:$L$6,2,0)</f>
        <v>1.1435259627221741</v>
      </c>
      <c r="AC80" s="2">
        <f>_xlfn.XLOOKUP(B80,'Fator Regional'!$A:$A,'Fator Regional'!$E:$E)</f>
        <v>1.323</v>
      </c>
      <c r="AD80" s="3">
        <f t="shared" si="3"/>
        <v>687072250.12849581</v>
      </c>
      <c r="AE80" s="3">
        <f t="shared" si="4"/>
        <v>824099388.39758122</v>
      </c>
      <c r="AF80" s="4">
        <f t="shared" si="5"/>
        <v>3205026782.158577</v>
      </c>
    </row>
    <row r="81" spans="1:32" x14ac:dyDescent="0.25">
      <c r="A81" s="1" t="s">
        <v>32</v>
      </c>
      <c r="B81" s="1" t="s">
        <v>130</v>
      </c>
      <c r="C81" s="2">
        <v>2023</v>
      </c>
      <c r="D81" s="1" t="s">
        <v>33</v>
      </c>
      <c r="E81" s="1" t="s">
        <v>34</v>
      </c>
      <c r="F81" s="3">
        <v>1780755</v>
      </c>
      <c r="G81" s="3">
        <v>2062515</v>
      </c>
      <c r="H81" s="3">
        <v>17333.16</v>
      </c>
      <c r="I81" s="3">
        <v>429914.06</v>
      </c>
      <c r="J81" s="3">
        <v>290752.73</v>
      </c>
      <c r="K81" s="3">
        <v>793201</v>
      </c>
      <c r="L81" s="3">
        <v>1020304</v>
      </c>
      <c r="M81" s="3">
        <v>5005.66</v>
      </c>
      <c r="N81" s="3">
        <v>87433.06</v>
      </c>
      <c r="O81" s="3">
        <v>86875.36</v>
      </c>
      <c r="P81" s="3">
        <v>108804.71</v>
      </c>
      <c r="Q81" s="3">
        <v>430619482.81999999</v>
      </c>
      <c r="R81" s="3">
        <v>111922209.40000001</v>
      </c>
      <c r="S81" s="3">
        <v>155313488.19999999</v>
      </c>
      <c r="T81" s="3">
        <v>314787821.45999998</v>
      </c>
      <c r="U81" s="3">
        <v>1854190441.79</v>
      </c>
      <c r="V81" s="3">
        <v>124538579.41</v>
      </c>
      <c r="W81" s="3">
        <v>296018081.22000003</v>
      </c>
      <c r="X81" s="3">
        <v>420990779.27999997</v>
      </c>
      <c r="Y81" s="3">
        <v>0</v>
      </c>
      <c r="Z81" s="3">
        <v>-28.35</v>
      </c>
      <c r="AA81" s="3">
        <v>-305.05</v>
      </c>
      <c r="AB81" s="1">
        <f>HLOOKUP(C81,IPCA!$H$5:$L$6,2,0)</f>
        <v>1.1435259627221741</v>
      </c>
      <c r="AC81" s="2">
        <f>_xlfn.XLOOKUP(B81,'Fator Regional'!$A:$A,'Fator Regional'!$E:$E)</f>
        <v>1.323</v>
      </c>
      <c r="AD81" s="3">
        <f t="shared" si="3"/>
        <v>325487137.43008316</v>
      </c>
      <c r="AE81" s="3">
        <f t="shared" si="4"/>
        <v>237934861.26984125</v>
      </c>
      <c r="AF81" s="4">
        <f t="shared" si="5"/>
        <v>1912209988.253418</v>
      </c>
    </row>
    <row r="82" spans="1:32" x14ac:dyDescent="0.25">
      <c r="A82" s="1" t="s">
        <v>35</v>
      </c>
      <c r="B82" s="1" t="s">
        <v>129</v>
      </c>
      <c r="C82" s="2">
        <v>2023</v>
      </c>
      <c r="D82" s="1" t="s">
        <v>36</v>
      </c>
      <c r="E82" s="1" t="s">
        <v>37</v>
      </c>
      <c r="F82" s="3">
        <v>729817</v>
      </c>
      <c r="G82" s="3">
        <v>1134299</v>
      </c>
      <c r="H82" s="3">
        <v>9851.98</v>
      </c>
      <c r="I82" s="3">
        <v>273463</v>
      </c>
      <c r="J82" s="3">
        <v>164575</v>
      </c>
      <c r="K82" s="3">
        <v>649862</v>
      </c>
      <c r="L82" s="3">
        <v>992609</v>
      </c>
      <c r="M82" s="3">
        <v>7707.81</v>
      </c>
      <c r="N82" s="3">
        <v>136625</v>
      </c>
      <c r="O82" s="3">
        <v>136625</v>
      </c>
      <c r="P82" s="3">
        <v>141802</v>
      </c>
      <c r="Q82" s="3">
        <v>973133836.53999996</v>
      </c>
      <c r="R82" s="3">
        <v>73617061.159999996</v>
      </c>
      <c r="S82" s="3">
        <v>228396340.66999999</v>
      </c>
      <c r="T82" s="3">
        <v>297854450.37</v>
      </c>
      <c r="U82" s="3">
        <v>1857799494.73</v>
      </c>
      <c r="V82" s="3">
        <v>0</v>
      </c>
      <c r="W82" s="3">
        <v>194328757.44999999</v>
      </c>
      <c r="X82" s="3">
        <v>90469048.540000007</v>
      </c>
      <c r="Y82" s="3">
        <v>0</v>
      </c>
      <c r="Z82" s="3">
        <v>-30.69</v>
      </c>
      <c r="AA82" s="3">
        <v>-317.52</v>
      </c>
      <c r="AB82" s="1">
        <f>HLOOKUP(C82,IPCA!$H$5:$L$6,2,0)</f>
        <v>1.1435259627221741</v>
      </c>
      <c r="AC82" s="2">
        <f>_xlfn.XLOOKUP(B82,'Fator Regional'!$A:$A,'Fator Regional'!$E:$E)</f>
        <v>0.96</v>
      </c>
      <c r="AD82" s="3">
        <f t="shared" si="3"/>
        <v>1013681079.7291666</v>
      </c>
      <c r="AE82" s="3">
        <f t="shared" si="4"/>
        <v>310265052.46875</v>
      </c>
      <c r="AF82" s="4">
        <f t="shared" si="5"/>
        <v>2185000626.7724485</v>
      </c>
    </row>
    <row r="83" spans="1:32" x14ac:dyDescent="0.25">
      <c r="A83" s="1" t="s">
        <v>38</v>
      </c>
      <c r="B83" s="1" t="s">
        <v>132</v>
      </c>
      <c r="C83" s="2">
        <v>2023</v>
      </c>
      <c r="D83" s="1" t="s">
        <v>39</v>
      </c>
      <c r="E83" s="1" t="s">
        <v>40</v>
      </c>
      <c r="F83" s="3">
        <v>625239</v>
      </c>
      <c r="G83" s="3">
        <v>985664</v>
      </c>
      <c r="H83" s="3">
        <v>9218.2199999999993</v>
      </c>
      <c r="I83" s="3">
        <v>263728.53999999998</v>
      </c>
      <c r="J83" s="3">
        <v>163932.68</v>
      </c>
      <c r="K83" s="3">
        <v>326435</v>
      </c>
      <c r="L83" s="3">
        <v>635813</v>
      </c>
      <c r="M83" s="3">
        <v>4195.07</v>
      </c>
      <c r="N83" s="3">
        <v>70683.02</v>
      </c>
      <c r="O83" s="3">
        <v>68264.320000000007</v>
      </c>
      <c r="P83" s="3">
        <v>84403.86</v>
      </c>
      <c r="Q83" s="3">
        <v>359526233.92000002</v>
      </c>
      <c r="R83" s="3">
        <v>62140762.079999998</v>
      </c>
      <c r="S83" s="3">
        <v>105464513.04000001</v>
      </c>
      <c r="T83" s="3">
        <v>275557030.62</v>
      </c>
      <c r="U83" s="3">
        <v>958566235.34000003</v>
      </c>
      <c r="V83" s="3">
        <v>0</v>
      </c>
      <c r="W83" s="3">
        <v>37555040.729999997</v>
      </c>
      <c r="X83" s="3">
        <v>118322654.95</v>
      </c>
      <c r="Y83" s="3">
        <v>0</v>
      </c>
      <c r="Z83" s="3">
        <v>-28.9</v>
      </c>
      <c r="AA83" s="3">
        <v>-456.62</v>
      </c>
      <c r="AB83" s="1">
        <f>HLOOKUP(C83,IPCA!$H$5:$L$6,2,0)</f>
        <v>1.1435259627221741</v>
      </c>
      <c r="AC83" s="2">
        <f>_xlfn.XLOOKUP(B83,'Fator Regional'!$A:$A,'Fator Regional'!$E:$E)</f>
        <v>1.3879999999999999</v>
      </c>
      <c r="AD83" s="3">
        <f t="shared" si="3"/>
        <v>259024664.20749283</v>
      </c>
      <c r="AE83" s="3">
        <f t="shared" si="4"/>
        <v>198528120.04322767</v>
      </c>
      <c r="AF83" s="4">
        <f t="shared" si="5"/>
        <v>893134663.71481526</v>
      </c>
    </row>
    <row r="84" spans="1:32" x14ac:dyDescent="0.25">
      <c r="A84" s="1" t="s">
        <v>41</v>
      </c>
      <c r="B84" s="1" t="s">
        <v>129</v>
      </c>
      <c r="C84" s="2">
        <v>2023</v>
      </c>
      <c r="D84" s="1" t="s">
        <v>42</v>
      </c>
      <c r="E84" s="1" t="s">
        <v>43</v>
      </c>
      <c r="F84" s="3">
        <v>2437692</v>
      </c>
      <c r="G84" s="3">
        <v>2645469</v>
      </c>
      <c r="H84" s="3">
        <v>33141.01</v>
      </c>
      <c r="I84" s="3">
        <v>412361.71</v>
      </c>
      <c r="J84" s="3">
        <v>311143.26</v>
      </c>
      <c r="K84" s="3">
        <v>1500855</v>
      </c>
      <c r="L84" s="3">
        <v>1685482</v>
      </c>
      <c r="M84" s="3">
        <v>16382.6</v>
      </c>
      <c r="N84" s="3">
        <v>205030.43</v>
      </c>
      <c r="O84" s="3">
        <v>193072.5</v>
      </c>
      <c r="P84" s="3">
        <v>205030.43</v>
      </c>
      <c r="Q84" s="3">
        <v>1068791749.9</v>
      </c>
      <c r="R84" s="3">
        <v>58165661.549999997</v>
      </c>
      <c r="S84" s="3">
        <v>271828493.75</v>
      </c>
      <c r="T84" s="3">
        <v>89193960.769999996</v>
      </c>
      <c r="U84" s="3">
        <v>2693283628.29</v>
      </c>
      <c r="V84" s="3">
        <v>39753079.780000001</v>
      </c>
      <c r="W84" s="3">
        <v>368319199.93000001</v>
      </c>
      <c r="X84" s="3">
        <v>797231482.61000001</v>
      </c>
      <c r="Y84" s="3">
        <v>0</v>
      </c>
      <c r="Z84" s="3">
        <v>-24.79</v>
      </c>
      <c r="AA84" s="3">
        <v>-124.23</v>
      </c>
      <c r="AB84" s="1">
        <f>HLOOKUP(C84,IPCA!$H$5:$L$6,2,0)</f>
        <v>1.1435259627221741</v>
      </c>
      <c r="AC84" s="2">
        <f>_xlfn.XLOOKUP(B84,'Fator Regional'!$A:$A,'Fator Regional'!$E:$E)</f>
        <v>0.96</v>
      </c>
      <c r="AD84" s="3">
        <f t="shared" si="3"/>
        <v>1113324739.4791667</v>
      </c>
      <c r="AE84" s="3">
        <f t="shared" si="4"/>
        <v>92910375.802083328</v>
      </c>
      <c r="AF84" s="4">
        <f t="shared" si="5"/>
        <v>3135014200.7830443</v>
      </c>
    </row>
    <row r="85" spans="1:32" x14ac:dyDescent="0.25">
      <c r="A85" s="1" t="s">
        <v>44</v>
      </c>
      <c r="B85" s="1" t="s">
        <v>130</v>
      </c>
      <c r="C85" s="2">
        <v>2023</v>
      </c>
      <c r="D85" s="1" t="s">
        <v>45</v>
      </c>
      <c r="E85" s="1" t="s">
        <v>46</v>
      </c>
      <c r="F85" s="3">
        <v>551456</v>
      </c>
      <c r="G85" s="3">
        <v>669558</v>
      </c>
      <c r="H85" s="3">
        <v>40417.57</v>
      </c>
      <c r="I85" s="3">
        <v>350629</v>
      </c>
      <c r="J85" s="3">
        <v>102048.42</v>
      </c>
      <c r="K85" s="3">
        <v>118940</v>
      </c>
      <c r="L85" s="3">
        <v>0</v>
      </c>
      <c r="M85" s="3">
        <v>1222.5</v>
      </c>
      <c r="N85" s="3">
        <v>41738.26</v>
      </c>
      <c r="O85" s="3">
        <v>17616.16</v>
      </c>
      <c r="P85" s="3">
        <v>35550.339999999997</v>
      </c>
      <c r="Q85" s="3">
        <v>506210925.63999999</v>
      </c>
      <c r="R85" s="3">
        <v>15815305.310000001</v>
      </c>
      <c r="S85" s="3">
        <v>123833344.76000001</v>
      </c>
      <c r="T85" s="3">
        <v>103709234.84</v>
      </c>
      <c r="U85" s="3">
        <v>749568810.54999995</v>
      </c>
      <c r="V85" s="3">
        <v>0</v>
      </c>
      <c r="W85" s="3">
        <v>0</v>
      </c>
      <c r="X85" s="3">
        <v>0</v>
      </c>
      <c r="Y85" s="3">
        <v>0</v>
      </c>
      <c r="Z85" s="3">
        <v>-58.98</v>
      </c>
      <c r="AA85" s="3">
        <v>-1025.5899999999999</v>
      </c>
      <c r="AB85" s="1">
        <f>HLOOKUP(C85,IPCA!$H$5:$L$6,2,0)</f>
        <v>1.1435259627221741</v>
      </c>
      <c r="AC85" s="2">
        <f>_xlfn.XLOOKUP(B85,'Fator Regional'!$A:$A,'Fator Regional'!$E:$E)</f>
        <v>1.323</v>
      </c>
      <c r="AD85" s="3">
        <f t="shared" si="3"/>
        <v>382623526.56084657</v>
      </c>
      <c r="AE85" s="3">
        <f t="shared" si="4"/>
        <v>78389444.32350719</v>
      </c>
      <c r="AF85" s="4">
        <f t="shared" si="5"/>
        <v>686872158.37208903</v>
      </c>
    </row>
    <row r="86" spans="1:32" x14ac:dyDescent="0.25">
      <c r="A86" s="1" t="s">
        <v>47</v>
      </c>
      <c r="B86" s="1" t="s">
        <v>132</v>
      </c>
      <c r="C86" s="2">
        <v>2023</v>
      </c>
      <c r="D86" s="1" t="s">
        <v>48</v>
      </c>
      <c r="E86" s="1" t="s">
        <v>49</v>
      </c>
      <c r="F86" s="3">
        <v>4585889</v>
      </c>
      <c r="G86" s="3">
        <v>5546966</v>
      </c>
      <c r="H86" s="3">
        <v>56792.7</v>
      </c>
      <c r="I86" s="3">
        <v>1095128.02</v>
      </c>
      <c r="J86" s="3">
        <v>666099.23</v>
      </c>
      <c r="K86" s="3">
        <v>3163514</v>
      </c>
      <c r="L86" s="3">
        <v>3973100</v>
      </c>
      <c r="M86" s="3">
        <v>31797.96</v>
      </c>
      <c r="N86" s="3">
        <v>383905.03</v>
      </c>
      <c r="O86" s="3">
        <v>315297.94</v>
      </c>
      <c r="P86" s="3">
        <v>467681.51</v>
      </c>
      <c r="Q86" s="3">
        <v>2183855358.0500002</v>
      </c>
      <c r="R86" s="3">
        <v>140249391.81999999</v>
      </c>
      <c r="S86" s="3">
        <v>604772648.38999999</v>
      </c>
      <c r="T86" s="3">
        <v>863905420.90999997</v>
      </c>
      <c r="U86" s="3">
        <v>4968051929.71</v>
      </c>
      <c r="V86" s="3">
        <v>0</v>
      </c>
      <c r="W86" s="3">
        <v>1009679967.76</v>
      </c>
      <c r="X86" s="3">
        <v>165589142.78</v>
      </c>
      <c r="Y86" s="3">
        <v>0</v>
      </c>
      <c r="Z86" s="3">
        <v>-38.04</v>
      </c>
      <c r="AA86" s="3">
        <v>-249.98</v>
      </c>
      <c r="AB86" s="1">
        <f>HLOOKUP(C86,IPCA!$H$5:$L$6,2,0)</f>
        <v>1.1435259627221741</v>
      </c>
      <c r="AC86" s="2">
        <f>_xlfn.XLOOKUP(B86,'Fator Regional'!$A:$A,'Fator Regional'!$E:$E)</f>
        <v>1.3879999999999999</v>
      </c>
      <c r="AD86" s="3">
        <f t="shared" si="3"/>
        <v>1573382822.8025939</v>
      </c>
      <c r="AE86" s="3">
        <f t="shared" si="4"/>
        <v>622410245.61239195</v>
      </c>
      <c r="AF86" s="4">
        <f t="shared" si="5"/>
        <v>4706849169.366189</v>
      </c>
    </row>
    <row r="87" spans="1:32" x14ac:dyDescent="0.25">
      <c r="A87" s="1" t="s">
        <v>47</v>
      </c>
      <c r="B87" s="1" t="s">
        <v>132</v>
      </c>
      <c r="C87" s="2">
        <v>2023</v>
      </c>
      <c r="D87" s="1" t="s">
        <v>50</v>
      </c>
      <c r="E87" s="1" t="s">
        <v>51</v>
      </c>
      <c r="F87" s="3">
        <v>115555</v>
      </c>
      <c r="G87" s="3">
        <v>119153</v>
      </c>
      <c r="H87" s="3">
        <v>2882.43</v>
      </c>
      <c r="I87" s="3">
        <v>18254.27</v>
      </c>
      <c r="J87" s="3">
        <v>10652.59</v>
      </c>
      <c r="K87" s="3">
        <v>54998</v>
      </c>
      <c r="L87" s="3">
        <v>59247</v>
      </c>
      <c r="M87" s="3">
        <v>1199.03</v>
      </c>
      <c r="N87" s="3">
        <v>5096.01</v>
      </c>
      <c r="O87" s="3">
        <v>2782.69</v>
      </c>
      <c r="P87" s="3">
        <v>4877.3</v>
      </c>
      <c r="Q87" s="3">
        <v>33934280.520000003</v>
      </c>
      <c r="R87" s="3">
        <v>4017247.17</v>
      </c>
      <c r="S87" s="3">
        <v>15372623.630000001</v>
      </c>
      <c r="T87" s="3">
        <v>9449995.3100000005</v>
      </c>
      <c r="U87" s="3">
        <v>72502228.689999998</v>
      </c>
      <c r="V87" s="3">
        <v>0</v>
      </c>
      <c r="W87" s="3">
        <v>8431862.9800000004</v>
      </c>
      <c r="X87" s="3">
        <v>1296219.08</v>
      </c>
      <c r="Y87" s="3">
        <v>0</v>
      </c>
      <c r="Z87" s="3">
        <v>-38.08</v>
      </c>
      <c r="AA87" s="3">
        <v>-168.81</v>
      </c>
      <c r="AB87" s="1">
        <f>HLOOKUP(C87,IPCA!$H$5:$L$6,2,0)</f>
        <v>1.1435259627221741</v>
      </c>
      <c r="AC87" s="2">
        <f>_xlfn.XLOOKUP(B87,'Fator Regional'!$A:$A,'Fator Regional'!$E:$E)</f>
        <v>1.3879999999999999</v>
      </c>
      <c r="AD87" s="3">
        <f t="shared" si="3"/>
        <v>24448328.904899139</v>
      </c>
      <c r="AE87" s="3">
        <f t="shared" si="4"/>
        <v>6808353.9697406348</v>
      </c>
      <c r="AF87" s="4">
        <f t="shared" si="5"/>
        <v>69039963.452454522</v>
      </c>
    </row>
    <row r="88" spans="1:32" x14ac:dyDescent="0.25">
      <c r="A88" s="1" t="s">
        <v>52</v>
      </c>
      <c r="B88" s="1" t="s">
        <v>129</v>
      </c>
      <c r="C88" s="2">
        <v>2023</v>
      </c>
      <c r="D88" s="1" t="s">
        <v>53</v>
      </c>
      <c r="E88" s="1" t="s">
        <v>54</v>
      </c>
      <c r="F88" s="3">
        <v>551035</v>
      </c>
      <c r="G88" s="3">
        <v>573810</v>
      </c>
      <c r="H88" s="3">
        <v>11163.02</v>
      </c>
      <c r="I88" s="3">
        <v>134674.82999999999</v>
      </c>
      <c r="J88" s="3">
        <v>82349</v>
      </c>
      <c r="K88" s="3">
        <v>305844</v>
      </c>
      <c r="L88" s="3">
        <v>326488</v>
      </c>
      <c r="M88" s="3">
        <v>6173.74</v>
      </c>
      <c r="N88" s="3">
        <v>36631.54</v>
      </c>
      <c r="O88" s="3">
        <v>36631.54</v>
      </c>
      <c r="P88" s="3">
        <v>44089</v>
      </c>
      <c r="Q88" s="3">
        <v>219335241.90000001</v>
      </c>
      <c r="R88" s="3">
        <v>12898322.5</v>
      </c>
      <c r="S88" s="3">
        <v>94185682.890000001</v>
      </c>
      <c r="T88" s="3">
        <v>273616179.99000001</v>
      </c>
      <c r="U88" s="3">
        <v>725045597.25</v>
      </c>
      <c r="V88" s="3">
        <v>0</v>
      </c>
      <c r="W88" s="3">
        <v>45492277.909999996</v>
      </c>
      <c r="X88" s="3">
        <v>79517892.060000002</v>
      </c>
      <c r="Y88" s="3">
        <v>0</v>
      </c>
      <c r="Z88" s="3">
        <v>-37.82</v>
      </c>
      <c r="AA88" s="3">
        <v>-256.61</v>
      </c>
      <c r="AB88" s="1">
        <f>HLOOKUP(C88,IPCA!$H$5:$L$6,2,0)</f>
        <v>1.1435259627221741</v>
      </c>
      <c r="AC88" s="2">
        <f>_xlfn.XLOOKUP(B88,'Fator Regional'!$A:$A,'Fator Regional'!$E:$E)</f>
        <v>0.96</v>
      </c>
      <c r="AD88" s="3">
        <f t="shared" si="3"/>
        <v>228474210.3125</v>
      </c>
      <c r="AE88" s="3">
        <f t="shared" si="4"/>
        <v>285016854.15625</v>
      </c>
      <c r="AF88" s="4">
        <f t="shared" si="5"/>
        <v>852596079.16661441</v>
      </c>
    </row>
    <row r="89" spans="1:32" x14ac:dyDescent="0.25">
      <c r="A89" s="1" t="s">
        <v>55</v>
      </c>
      <c r="B89" s="1" t="s">
        <v>131</v>
      </c>
      <c r="C89" s="2">
        <v>2023</v>
      </c>
      <c r="D89" s="1" t="s">
        <v>56</v>
      </c>
      <c r="E89" s="1" t="s">
        <v>57</v>
      </c>
      <c r="F89" s="3">
        <v>496146</v>
      </c>
      <c r="G89" s="3">
        <v>619775</v>
      </c>
      <c r="H89" s="3">
        <v>5359.6</v>
      </c>
      <c r="I89" s="3">
        <v>268982.90000000002</v>
      </c>
      <c r="J89" s="3">
        <v>118319.75</v>
      </c>
      <c r="K89" s="3">
        <v>53619</v>
      </c>
      <c r="L89" s="3">
        <v>87074</v>
      </c>
      <c r="M89" s="3">
        <v>602.74</v>
      </c>
      <c r="N89" s="3">
        <v>18264.32</v>
      </c>
      <c r="O89" s="3">
        <v>18264.32</v>
      </c>
      <c r="P89" s="3">
        <v>18264.32</v>
      </c>
      <c r="Q89" s="3">
        <v>266371572.90000001</v>
      </c>
      <c r="R89" s="3">
        <v>47993381.869999997</v>
      </c>
      <c r="S89" s="3">
        <v>128857241.83</v>
      </c>
      <c r="T89" s="3">
        <v>9618888</v>
      </c>
      <c r="U89" s="3">
        <f>696106805.6+90047</f>
        <v>696196852.60000002</v>
      </c>
      <c r="V89" s="3">
        <v>0</v>
      </c>
      <c r="W89" s="3">
        <v>82413247</v>
      </c>
      <c r="X89" s="3">
        <v>160942521</v>
      </c>
      <c r="Y89" s="3">
        <v>0</v>
      </c>
      <c r="Z89" s="3">
        <v>-99.96</v>
      </c>
      <c r="AA89" s="3">
        <v>-1623261.33</v>
      </c>
      <c r="AB89" s="1">
        <f>HLOOKUP(C89,IPCA!$H$5:$L$6,2,0)</f>
        <v>1.1435259627221741</v>
      </c>
      <c r="AC89" s="2">
        <f>_xlfn.XLOOKUP(B89,'Fator Regional'!$A:$A,'Fator Regional'!$E:$E)</f>
        <v>1.024</v>
      </c>
      <c r="AD89" s="3">
        <f t="shared" si="3"/>
        <v>260128489.16015625</v>
      </c>
      <c r="AE89" s="3">
        <f t="shared" si="4"/>
        <v>9393445.3125</v>
      </c>
      <c r="AF89" s="4">
        <f t="shared" si="5"/>
        <v>788722248.20334053</v>
      </c>
    </row>
    <row r="90" spans="1:32" x14ac:dyDescent="0.25">
      <c r="A90" s="1" t="s">
        <v>58</v>
      </c>
      <c r="B90" s="1" t="s">
        <v>130</v>
      </c>
      <c r="C90" s="2">
        <v>2023</v>
      </c>
      <c r="D90" s="1" t="s">
        <v>59</v>
      </c>
      <c r="E90" s="1" t="s">
        <v>60</v>
      </c>
      <c r="F90" s="3">
        <v>880218</v>
      </c>
      <c r="G90" s="3">
        <v>1021472</v>
      </c>
      <c r="H90" s="3">
        <v>11999</v>
      </c>
      <c r="I90" s="3">
        <v>209895.6</v>
      </c>
      <c r="J90" s="3">
        <v>162764.07</v>
      </c>
      <c r="K90" s="3">
        <v>292179</v>
      </c>
      <c r="L90" s="3">
        <v>415510</v>
      </c>
      <c r="M90" s="3">
        <v>2630.73</v>
      </c>
      <c r="N90" s="3">
        <v>50690.45</v>
      </c>
      <c r="O90" s="3">
        <v>50690.44</v>
      </c>
      <c r="P90" s="3">
        <v>61891.97</v>
      </c>
      <c r="Q90" s="3">
        <v>83888324.189999998</v>
      </c>
      <c r="R90" s="3">
        <v>31377173.789999999</v>
      </c>
      <c r="S90" s="3">
        <v>228007799.44</v>
      </c>
      <c r="T90" s="3">
        <v>28773643.940000001</v>
      </c>
      <c r="U90" s="3">
        <v>757866225.85000002</v>
      </c>
      <c r="V90" s="3">
        <v>3852583.85</v>
      </c>
      <c r="W90" s="3">
        <v>123257991.98999999</v>
      </c>
      <c r="X90" s="3">
        <v>258708708.65000001</v>
      </c>
      <c r="Y90" s="3">
        <v>0</v>
      </c>
      <c r="Z90" s="3">
        <v>-33.1</v>
      </c>
      <c r="AA90" s="3">
        <v>-219.79</v>
      </c>
      <c r="AB90" s="1">
        <f>HLOOKUP(C90,IPCA!$H$5:$L$6,2,0)</f>
        <v>1.1435259627221741</v>
      </c>
      <c r="AC90" s="2">
        <f>_xlfn.XLOOKUP(B90,'Fator Regional'!$A:$A,'Fator Regional'!$E:$E)</f>
        <v>1.323</v>
      </c>
      <c r="AD90" s="3">
        <f t="shared" si="3"/>
        <v>63407652.448979594</v>
      </c>
      <c r="AE90" s="3">
        <f t="shared" si="4"/>
        <v>21748786.046863191</v>
      </c>
      <c r="AF90" s="4">
        <f t="shared" si="5"/>
        <v>835186418.27465904</v>
      </c>
    </row>
    <row r="91" spans="1:32" x14ac:dyDescent="0.25">
      <c r="A91" s="1" t="s">
        <v>61</v>
      </c>
      <c r="B91" s="1" t="s">
        <v>130</v>
      </c>
      <c r="C91" s="2">
        <v>2023</v>
      </c>
      <c r="D91" s="1" t="s">
        <v>62</v>
      </c>
      <c r="E91" s="1" t="s">
        <v>63</v>
      </c>
      <c r="F91" s="3">
        <v>2105034</v>
      </c>
      <c r="G91" s="3">
        <v>2524763</v>
      </c>
      <c r="H91" s="3">
        <v>22313.22</v>
      </c>
      <c r="I91" s="3">
        <v>738024.73</v>
      </c>
      <c r="J91" s="3">
        <v>335003.32</v>
      </c>
      <c r="K91" s="3">
        <v>467226</v>
      </c>
      <c r="L91" s="3">
        <v>0</v>
      </c>
      <c r="M91" s="3">
        <v>6407.65</v>
      </c>
      <c r="N91" s="3">
        <v>99861.53</v>
      </c>
      <c r="O91" s="3">
        <v>99727.31</v>
      </c>
      <c r="P91" s="3">
        <v>112237.91</v>
      </c>
      <c r="Q91" s="3">
        <v>424622773.69</v>
      </c>
      <c r="R91" s="3">
        <v>151817212.50999999</v>
      </c>
      <c r="S91" s="3">
        <v>326101326.5</v>
      </c>
      <c r="T91" s="3">
        <v>675499954.24000001</v>
      </c>
      <c r="U91" s="3">
        <v>1882691420.3599999</v>
      </c>
      <c r="V91" s="3">
        <v>0</v>
      </c>
      <c r="W91" s="3">
        <v>110577970.15000001</v>
      </c>
      <c r="X91" s="3">
        <v>194072183.27000001</v>
      </c>
      <c r="Y91" s="3">
        <v>0</v>
      </c>
      <c r="Z91" s="3">
        <v>-41.92</v>
      </c>
      <c r="AA91" s="3">
        <v>-404.97</v>
      </c>
      <c r="AB91" s="1">
        <f>HLOOKUP(C91,IPCA!$H$5:$L$6,2,0)</f>
        <v>1.1435259627221741</v>
      </c>
      <c r="AC91" s="2">
        <f>_xlfn.XLOOKUP(B91,'Fator Regional'!$A:$A,'Fator Regional'!$E:$E)</f>
        <v>1.323</v>
      </c>
      <c r="AD91" s="3">
        <f t="shared" si="3"/>
        <v>320954477.46787608</v>
      </c>
      <c r="AE91" s="3">
        <f t="shared" si="4"/>
        <v>510581975.99395317</v>
      </c>
      <c r="AF91" s="4">
        <f t="shared" si="5"/>
        <v>1845771140.8907692</v>
      </c>
    </row>
    <row r="92" spans="1:32" x14ac:dyDescent="0.25">
      <c r="A92" s="1" t="s">
        <v>64</v>
      </c>
      <c r="B92" s="1" t="s">
        <v>130</v>
      </c>
      <c r="C92" s="2">
        <v>2023</v>
      </c>
      <c r="D92" s="1" t="s">
        <v>65</v>
      </c>
      <c r="E92" s="1" t="s">
        <v>66</v>
      </c>
      <c r="F92" s="3">
        <v>441495</v>
      </c>
      <c r="G92" s="3">
        <v>454085</v>
      </c>
      <c r="H92" s="3">
        <v>6376.78</v>
      </c>
      <c r="I92" s="3">
        <v>127195.08</v>
      </c>
      <c r="J92" s="3">
        <v>66554.28</v>
      </c>
      <c r="K92" s="3">
        <v>55469</v>
      </c>
      <c r="L92" s="3">
        <v>57545</v>
      </c>
      <c r="M92" s="3">
        <v>1373.78</v>
      </c>
      <c r="N92" s="3">
        <v>7023.5</v>
      </c>
      <c r="O92" s="3">
        <v>7023.5</v>
      </c>
      <c r="P92" s="3">
        <v>8518.4699999999993</v>
      </c>
      <c r="Q92" s="3">
        <v>6241707.4199999999</v>
      </c>
      <c r="R92" s="3">
        <v>0</v>
      </c>
      <c r="S92" s="3">
        <v>5315337</v>
      </c>
      <c r="T92" s="3">
        <v>4269363.88</v>
      </c>
      <c r="U92" s="3">
        <v>17649547.440000001</v>
      </c>
      <c r="V92" s="3">
        <v>0</v>
      </c>
      <c r="W92" s="3">
        <v>0</v>
      </c>
      <c r="X92" s="3">
        <v>1823139.14</v>
      </c>
      <c r="Y92" s="3">
        <v>0</v>
      </c>
      <c r="Z92" s="3">
        <v>-54.38</v>
      </c>
      <c r="AA92" s="3">
        <v>-454.02</v>
      </c>
      <c r="AB92" s="1">
        <f>HLOOKUP(C92,IPCA!$H$5:$L$6,2,0)</f>
        <v>1.1435259627221741</v>
      </c>
      <c r="AC92" s="2">
        <f>_xlfn.XLOOKUP(B92,'Fator Regional'!$A:$A,'Fator Regional'!$E:$E)</f>
        <v>1.323</v>
      </c>
      <c r="AD92" s="3">
        <f t="shared" si="3"/>
        <v>4717843.8548752833</v>
      </c>
      <c r="AE92" s="3">
        <f t="shared" si="4"/>
        <v>3227032.411186697</v>
      </c>
      <c r="AF92" s="4">
        <f t="shared" si="5"/>
        <v>17248205.081219845</v>
      </c>
    </row>
    <row r="93" spans="1:32" x14ac:dyDescent="0.25">
      <c r="A93" s="1" t="s">
        <v>67</v>
      </c>
      <c r="B93" s="1" t="s">
        <v>133</v>
      </c>
      <c r="C93" s="2">
        <v>2023</v>
      </c>
      <c r="D93" s="1" t="s">
        <v>68</v>
      </c>
      <c r="E93" s="1" t="s">
        <v>69</v>
      </c>
      <c r="F93" s="3">
        <v>3448897</v>
      </c>
      <c r="G93" s="3">
        <v>4278610</v>
      </c>
      <c r="H93" s="3">
        <v>16056.3</v>
      </c>
      <c r="I93" s="3">
        <v>811289.12</v>
      </c>
      <c r="J93" s="3">
        <v>558564.05000000005</v>
      </c>
      <c r="K93" s="3">
        <v>2517882</v>
      </c>
      <c r="L93" s="3">
        <v>3398167</v>
      </c>
      <c r="M93" s="3">
        <v>39972.9</v>
      </c>
      <c r="N93" s="3">
        <v>419868.83</v>
      </c>
      <c r="O93" s="3">
        <v>382921.99</v>
      </c>
      <c r="P93" s="3">
        <v>441055.58</v>
      </c>
      <c r="Q93" s="3">
        <v>1513232593.9000001</v>
      </c>
      <c r="R93" s="3">
        <v>208084809.58000001</v>
      </c>
      <c r="S93" s="3">
        <v>529440810.47000003</v>
      </c>
      <c r="T93" s="3">
        <v>951654178.07000005</v>
      </c>
      <c r="U93" s="3">
        <v>4122529878.3099999</v>
      </c>
      <c r="V93" s="3">
        <v>0</v>
      </c>
      <c r="W93" s="3">
        <v>524795717.11000001</v>
      </c>
      <c r="X93" s="3">
        <v>395321769.18000001</v>
      </c>
      <c r="Y93" s="3">
        <v>0</v>
      </c>
      <c r="Z93" s="3">
        <v>-29.35</v>
      </c>
      <c r="AA93" s="3">
        <v>-213.2</v>
      </c>
      <c r="AB93" s="1">
        <f>HLOOKUP(C93,IPCA!$H$5:$L$6,2,0)</f>
        <v>1.1435259627221741</v>
      </c>
      <c r="AC93" s="2">
        <f>_xlfn.XLOOKUP(B93,'Fator Regional'!$A:$A,'Fator Regional'!$E:$E)</f>
        <v>1.5049999999999999</v>
      </c>
      <c r="AD93" s="3">
        <f t="shared" si="3"/>
        <v>1005470162.0598007</v>
      </c>
      <c r="AE93" s="3">
        <f t="shared" si="4"/>
        <v>632328357.52159476</v>
      </c>
      <c r="AF93" s="4">
        <f t="shared" si="5"/>
        <v>3768423057.8764901</v>
      </c>
    </row>
    <row r="94" spans="1:32" x14ac:dyDescent="0.25">
      <c r="A94" s="1" t="s">
        <v>70</v>
      </c>
      <c r="B94" s="1" t="s">
        <v>132</v>
      </c>
      <c r="C94" s="2">
        <v>2023</v>
      </c>
      <c r="D94" s="1" t="s">
        <v>71</v>
      </c>
      <c r="E94" s="1" t="s">
        <v>72</v>
      </c>
      <c r="F94" s="3">
        <v>194517</v>
      </c>
      <c r="G94" s="3">
        <v>290308</v>
      </c>
      <c r="H94" s="3">
        <v>2401.69</v>
      </c>
      <c r="I94" s="3">
        <v>1895742.22</v>
      </c>
      <c r="J94" s="3">
        <v>1509598.28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1137583473.8900001</v>
      </c>
      <c r="R94" s="3">
        <v>193736333.84999999</v>
      </c>
      <c r="S94" s="3">
        <v>244782276.68000001</v>
      </c>
      <c r="T94" s="3">
        <v>341128877.42000002</v>
      </c>
      <c r="U94" s="3">
        <v>1968424736.6099999</v>
      </c>
      <c r="V94" s="3">
        <v>809428.25</v>
      </c>
      <c r="W94" s="3">
        <v>4461680.1500000004</v>
      </c>
      <c r="X94" s="3">
        <v>45922666.369999997</v>
      </c>
      <c r="Y94" s="3">
        <v>0</v>
      </c>
      <c r="Z94" s="3">
        <v>-1.33</v>
      </c>
      <c r="AA94" s="3">
        <v>-351.38</v>
      </c>
      <c r="AB94" s="1">
        <f>HLOOKUP(C94,IPCA!$H$5:$L$6,2,0)</f>
        <v>1.1435259627221741</v>
      </c>
      <c r="AC94" s="2">
        <f>_xlfn.XLOOKUP(B94,'Fator Regional'!$A:$A,'Fator Regional'!$E:$E)</f>
        <v>1.3879999999999999</v>
      </c>
      <c r="AD94" s="3">
        <f t="shared" si="3"/>
        <v>819584635.36743534</v>
      </c>
      <c r="AE94" s="3">
        <f t="shared" si="4"/>
        <v>245770084.59654182</v>
      </c>
      <c r="AF94" s="4">
        <f t="shared" si="5"/>
        <v>1778259608.6445739</v>
      </c>
    </row>
    <row r="95" spans="1:32" x14ac:dyDescent="0.25">
      <c r="A95" s="1" t="s">
        <v>73</v>
      </c>
      <c r="B95" s="1" t="s">
        <v>130</v>
      </c>
      <c r="C95" s="2">
        <v>2023</v>
      </c>
      <c r="D95" s="1" t="s">
        <v>74</v>
      </c>
      <c r="E95" s="1" t="s">
        <v>75</v>
      </c>
      <c r="F95" s="3">
        <v>754123</v>
      </c>
      <c r="G95" s="3">
        <v>855590</v>
      </c>
      <c r="H95" s="3">
        <v>11863.98</v>
      </c>
      <c r="I95" s="3">
        <v>230663.83</v>
      </c>
      <c r="J95" s="3">
        <v>137874.96</v>
      </c>
      <c r="K95" s="3">
        <v>211986</v>
      </c>
      <c r="L95" s="3">
        <v>274592</v>
      </c>
      <c r="M95" s="3">
        <v>1788.58</v>
      </c>
      <c r="N95" s="3">
        <v>39353.82</v>
      </c>
      <c r="O95" s="3">
        <v>39353.82</v>
      </c>
      <c r="P95" s="3">
        <v>47339.45</v>
      </c>
      <c r="Q95" s="3">
        <v>296385163.82999998</v>
      </c>
      <c r="R95" s="3">
        <v>12563817.91</v>
      </c>
      <c r="S95" s="3">
        <v>69242650.799999997</v>
      </c>
      <c r="T95" s="3">
        <v>50203224.399999999</v>
      </c>
      <c r="U95" s="3">
        <v>796739603.88999999</v>
      </c>
      <c r="V95" s="3">
        <v>98228150.75</v>
      </c>
      <c r="W95" s="3">
        <v>117292065.81</v>
      </c>
      <c r="X95" s="3">
        <v>152824530.38999999</v>
      </c>
      <c r="Y95" s="3">
        <v>0</v>
      </c>
      <c r="Z95" s="3">
        <v>-48.05</v>
      </c>
      <c r="AA95" s="3">
        <v>-403.82</v>
      </c>
      <c r="AB95" s="1">
        <f>HLOOKUP(C95,IPCA!$H$5:$L$6,2,0)</f>
        <v>1.1435259627221741</v>
      </c>
      <c r="AC95" s="2">
        <f>_xlfn.XLOOKUP(B95,'Fator Regional'!$A:$A,'Fator Regional'!$E:$E)</f>
        <v>1.323</v>
      </c>
      <c r="AD95" s="3">
        <f t="shared" si="3"/>
        <v>224025067.14285713</v>
      </c>
      <c r="AE95" s="3">
        <f t="shared" si="4"/>
        <v>37946503.703703701</v>
      </c>
      <c r="AF95" s="4">
        <f t="shared" si="5"/>
        <v>814330895.01631224</v>
      </c>
    </row>
    <row r="96" spans="1:32" x14ac:dyDescent="0.25">
      <c r="A96" s="1" t="s">
        <v>76</v>
      </c>
      <c r="B96" s="1" t="s">
        <v>131</v>
      </c>
      <c r="C96" s="2">
        <v>2023</v>
      </c>
      <c r="D96" s="1" t="s">
        <v>77</v>
      </c>
      <c r="E96" s="1" t="s">
        <v>78</v>
      </c>
      <c r="F96" s="3">
        <v>144691</v>
      </c>
      <c r="G96" s="3">
        <v>160467</v>
      </c>
      <c r="H96" s="3">
        <v>3224.75</v>
      </c>
      <c r="I96" s="3">
        <v>50072.03</v>
      </c>
      <c r="J96" s="3">
        <v>26126.12</v>
      </c>
      <c r="K96" s="3">
        <v>15050</v>
      </c>
      <c r="L96" s="3">
        <v>17553</v>
      </c>
      <c r="M96" s="3">
        <v>194.38</v>
      </c>
      <c r="N96" s="3">
        <v>2054.23</v>
      </c>
      <c r="O96" s="3">
        <v>1660.86</v>
      </c>
      <c r="P96" s="3">
        <v>2300.37</v>
      </c>
      <c r="Q96" s="3">
        <v>102428913.94</v>
      </c>
      <c r="R96" s="3">
        <v>7633875.3300000001</v>
      </c>
      <c r="S96" s="3">
        <v>26256861.98</v>
      </c>
      <c r="T96" s="3">
        <v>28108676.199999999</v>
      </c>
      <c r="U96" s="3">
        <v>237389011.09</v>
      </c>
      <c r="V96" s="3">
        <v>0</v>
      </c>
      <c r="W96" s="3">
        <v>15966704.369999999</v>
      </c>
      <c r="X96" s="3">
        <v>56993979.270000003</v>
      </c>
      <c r="Y96" s="3">
        <v>0</v>
      </c>
      <c r="Z96" s="3">
        <v>-42.95</v>
      </c>
      <c r="AA96" s="3">
        <v>-405.01</v>
      </c>
      <c r="AB96" s="1">
        <f>HLOOKUP(C96,IPCA!$H$5:$L$6,2,0)</f>
        <v>1.1435259627221741</v>
      </c>
      <c r="AC96" s="2">
        <f>_xlfn.XLOOKUP(B96,'Fator Regional'!$A:$A,'Fator Regional'!$E:$E)</f>
        <v>1.024</v>
      </c>
      <c r="AD96" s="3">
        <f t="shared" si="3"/>
        <v>100028236.26953125</v>
      </c>
      <c r="AE96" s="3">
        <f t="shared" si="4"/>
        <v>27449879.1015625</v>
      </c>
      <c r="AF96" s="4">
        <f t="shared" si="5"/>
        <v>267961908.61581939</v>
      </c>
    </row>
    <row r="97" spans="1:32" x14ac:dyDescent="0.25">
      <c r="A97" s="1" t="s">
        <v>79</v>
      </c>
      <c r="B97" s="1" t="s">
        <v>131</v>
      </c>
      <c r="C97" s="2">
        <v>2023</v>
      </c>
      <c r="D97" s="1" t="s">
        <v>80</v>
      </c>
      <c r="E97" s="1" t="s">
        <v>81</v>
      </c>
      <c r="F97" s="3">
        <v>129955</v>
      </c>
      <c r="G97" s="3">
        <v>131696</v>
      </c>
      <c r="H97" s="3">
        <v>2068.15</v>
      </c>
      <c r="I97" s="3">
        <v>70801.649999999994</v>
      </c>
      <c r="J97" s="3">
        <v>20305.599999999999</v>
      </c>
      <c r="K97" s="3">
        <v>102365</v>
      </c>
      <c r="L97" s="3">
        <v>102601</v>
      </c>
      <c r="M97" s="3">
        <v>998.18</v>
      </c>
      <c r="N97" s="3">
        <v>22033.27</v>
      </c>
      <c r="O97" s="3">
        <v>22033.27</v>
      </c>
      <c r="P97" s="3">
        <v>16267.38</v>
      </c>
      <c r="Q97" s="3">
        <v>102606488.72</v>
      </c>
      <c r="R97" s="3">
        <v>10558472.42</v>
      </c>
      <c r="S97" s="3">
        <v>19815156.039999999</v>
      </c>
      <c r="T97" s="3">
        <v>0</v>
      </c>
      <c r="U97" s="3">
        <v>183276173.11000001</v>
      </c>
      <c r="V97" s="3">
        <v>0</v>
      </c>
      <c r="W97" s="3">
        <v>19117751.27</v>
      </c>
      <c r="X97" s="3">
        <v>31178304.66</v>
      </c>
      <c r="Y97" s="3">
        <v>0</v>
      </c>
      <c r="Z97" s="3">
        <v>-62.51</v>
      </c>
      <c r="AA97" s="3">
        <v>-947.61</v>
      </c>
      <c r="AB97" s="1">
        <f>HLOOKUP(C97,IPCA!$H$5:$L$6,2,0)</f>
        <v>1.1435259627221741</v>
      </c>
      <c r="AC97" s="2">
        <f>_xlfn.XLOOKUP(B97,'Fator Regional'!$A:$A,'Fator Regional'!$E:$E)</f>
        <v>1.024</v>
      </c>
      <c r="AD97" s="3">
        <f t="shared" si="3"/>
        <v>100201649.140625</v>
      </c>
      <c r="AE97" s="3">
        <f t="shared" si="4"/>
        <v>0</v>
      </c>
      <c r="AF97" s="4">
        <f t="shared" si="5"/>
        <v>206831065.80445138</v>
      </c>
    </row>
    <row r="98" spans="1:32" x14ac:dyDescent="0.25">
      <c r="A98" s="1" t="s">
        <v>82</v>
      </c>
      <c r="B98" s="1" t="s">
        <v>133</v>
      </c>
      <c r="C98" s="2">
        <v>2023</v>
      </c>
      <c r="D98" s="1" t="s">
        <v>83</v>
      </c>
      <c r="E98" s="1" t="s">
        <v>84</v>
      </c>
      <c r="F98" s="3">
        <v>2047850</v>
      </c>
      <c r="G98" s="3">
        <v>2896818</v>
      </c>
      <c r="H98" s="3">
        <v>29787.54</v>
      </c>
      <c r="I98" s="3">
        <v>614629.31999999995</v>
      </c>
      <c r="J98" s="3">
        <v>324060.84999999998</v>
      </c>
      <c r="K98" s="3">
        <v>292286</v>
      </c>
      <c r="L98" s="3">
        <v>582200</v>
      </c>
      <c r="M98" s="3">
        <v>4939.29</v>
      </c>
      <c r="N98" s="3">
        <v>103275</v>
      </c>
      <c r="O98" s="3">
        <v>50965.599999999999</v>
      </c>
      <c r="P98" s="3">
        <v>59868.39</v>
      </c>
      <c r="Q98" s="3">
        <v>676692080.30999994</v>
      </c>
      <c r="R98" s="3">
        <v>87921903.879999995</v>
      </c>
      <c r="S98" s="3">
        <v>258048435.09999999</v>
      </c>
      <c r="T98" s="3">
        <v>821889315.28999996</v>
      </c>
      <c r="U98" s="3">
        <v>2675939189.23</v>
      </c>
      <c r="V98" s="3">
        <v>824381.95</v>
      </c>
      <c r="W98" s="3">
        <v>432760490.54000002</v>
      </c>
      <c r="X98" s="3">
        <v>397802582.16000003</v>
      </c>
      <c r="Y98" s="3">
        <v>0</v>
      </c>
      <c r="Z98" s="3">
        <v>-25.5</v>
      </c>
      <c r="AA98" s="3">
        <v>-241.69</v>
      </c>
      <c r="AB98" s="1">
        <f>HLOOKUP(C98,IPCA!$H$5:$L$6,2,0)</f>
        <v>1.1435259627221741</v>
      </c>
      <c r="AC98" s="2">
        <f>_xlfn.XLOOKUP(B98,'Fator Regional'!$A:$A,'Fator Regional'!$E:$E)</f>
        <v>1.5049999999999999</v>
      </c>
      <c r="AD98" s="3">
        <f t="shared" si="3"/>
        <v>449629289.24252492</v>
      </c>
      <c r="AE98" s="3">
        <f t="shared" si="4"/>
        <v>546105857.33554816</v>
      </c>
      <c r="AF98" s="4">
        <f t="shared" si="5"/>
        <v>2484988196.5361967</v>
      </c>
    </row>
    <row r="99" spans="1:32" x14ac:dyDescent="0.25">
      <c r="A99" s="1" t="s">
        <v>85</v>
      </c>
      <c r="B99" s="1" t="s">
        <v>133</v>
      </c>
      <c r="C99" s="2">
        <v>2023</v>
      </c>
      <c r="D99" s="1" t="s">
        <v>86</v>
      </c>
      <c r="E99" s="1" t="s">
        <v>87</v>
      </c>
      <c r="F99" s="3">
        <v>843968</v>
      </c>
      <c r="G99" s="3">
        <v>1469717</v>
      </c>
      <c r="H99" s="3">
        <v>15127.34</v>
      </c>
      <c r="I99" s="3">
        <v>279636.78999999998</v>
      </c>
      <c r="J99" s="3">
        <v>154220.22</v>
      </c>
      <c r="K99" s="3">
        <v>147151</v>
      </c>
      <c r="L99" s="3">
        <v>375808</v>
      </c>
      <c r="M99" s="3">
        <v>2022.54</v>
      </c>
      <c r="N99" s="3">
        <v>48615.59</v>
      </c>
      <c r="O99" s="3">
        <v>44508.23</v>
      </c>
      <c r="P99" s="3">
        <v>41927.49</v>
      </c>
      <c r="Q99" s="3">
        <v>517328086.18000001</v>
      </c>
      <c r="R99" s="3">
        <v>45475022.119999997</v>
      </c>
      <c r="S99" s="3">
        <v>121211546.53</v>
      </c>
      <c r="T99" s="3">
        <v>175559874.66</v>
      </c>
      <c r="U99" s="3">
        <v>1359554481.6099999</v>
      </c>
      <c r="V99" s="3">
        <v>5197211.82</v>
      </c>
      <c r="W99" s="3">
        <v>206223621.62</v>
      </c>
      <c r="X99" s="3">
        <v>288051512.23000002</v>
      </c>
      <c r="Y99" s="3">
        <v>507606.45</v>
      </c>
      <c r="Z99" s="3">
        <v>-27.72</v>
      </c>
      <c r="AA99" s="3">
        <v>-331.18</v>
      </c>
      <c r="AB99" s="1">
        <f>HLOOKUP(C99,IPCA!$H$5:$L$6,2,0)</f>
        <v>1.1435259627221741</v>
      </c>
      <c r="AC99" s="2">
        <f>_xlfn.XLOOKUP(B99,'Fator Regional'!$A:$A,'Fator Regional'!$E:$E)</f>
        <v>1.5049999999999999</v>
      </c>
      <c r="AD99" s="3">
        <f t="shared" si="3"/>
        <v>343739592.14617944</v>
      </c>
      <c r="AE99" s="3">
        <f t="shared" si="4"/>
        <v>116651079.50830565</v>
      </c>
      <c r="AF99" s="4">
        <f t="shared" si="5"/>
        <v>1288819161.01016</v>
      </c>
    </row>
    <row r="100" spans="1:32" x14ac:dyDescent="0.25">
      <c r="A100" s="1" t="s">
        <v>88</v>
      </c>
      <c r="B100" s="1" t="s">
        <v>130</v>
      </c>
      <c r="C100" s="2">
        <v>2023</v>
      </c>
      <c r="D100" s="1" t="s">
        <v>89</v>
      </c>
      <c r="E100" s="1" t="s">
        <v>90</v>
      </c>
      <c r="F100" s="3">
        <v>630177</v>
      </c>
      <c r="G100" s="3">
        <v>670427</v>
      </c>
      <c r="H100" s="3">
        <v>8918.17</v>
      </c>
      <c r="I100" s="3">
        <v>154033.34</v>
      </c>
      <c r="J100" s="3">
        <v>105346.96</v>
      </c>
      <c r="K100" s="3">
        <v>219522</v>
      </c>
      <c r="L100" s="3">
        <v>251430</v>
      </c>
      <c r="M100" s="3">
        <v>835.43</v>
      </c>
      <c r="N100" s="3">
        <v>29777.360000000001</v>
      </c>
      <c r="O100" s="3">
        <v>29777.360000000001</v>
      </c>
      <c r="P100" s="3">
        <v>29777.360000000001</v>
      </c>
      <c r="Q100" s="3">
        <v>263345270.81</v>
      </c>
      <c r="R100" s="3">
        <v>44269140.229999997</v>
      </c>
      <c r="S100" s="3">
        <v>112415630.48</v>
      </c>
      <c r="T100" s="3">
        <v>188393046.03</v>
      </c>
      <c r="U100" s="3">
        <v>697795669.46000004</v>
      </c>
      <c r="V100" s="3">
        <v>0</v>
      </c>
      <c r="W100" s="3">
        <v>62153395.960000001</v>
      </c>
      <c r="X100" s="3">
        <v>27219185.949999999</v>
      </c>
      <c r="Y100" s="3">
        <v>0</v>
      </c>
      <c r="Z100" s="3">
        <v>-47.49</v>
      </c>
      <c r="AA100" s="3">
        <v>-320.45999999999998</v>
      </c>
      <c r="AB100" s="1">
        <f>HLOOKUP(C100,IPCA!$H$5:$L$6,2,0)</f>
        <v>1.1435259627221741</v>
      </c>
      <c r="AC100" s="2">
        <f>_xlfn.XLOOKUP(B100,'Fator Regional'!$A:$A,'Fator Regional'!$E:$E)</f>
        <v>1.323</v>
      </c>
      <c r="AD100" s="3">
        <f t="shared" si="3"/>
        <v>199051603.03099018</v>
      </c>
      <c r="AE100" s="3">
        <f t="shared" si="4"/>
        <v>142398371.90476191</v>
      </c>
      <c r="AF100" s="4">
        <f t="shared" si="5"/>
        <v>671829882.34952307</v>
      </c>
    </row>
    <row r="101" spans="1:32" x14ac:dyDescent="0.25">
      <c r="A101" s="1" t="s">
        <v>91</v>
      </c>
      <c r="B101" s="1" t="s">
        <v>132</v>
      </c>
      <c r="C101" s="2">
        <v>2023</v>
      </c>
      <c r="D101" s="1" t="s">
        <v>92</v>
      </c>
      <c r="E101" s="1" t="s">
        <v>93</v>
      </c>
      <c r="F101" s="3">
        <v>9413835</v>
      </c>
      <c r="G101" s="3">
        <v>13054424</v>
      </c>
      <c r="H101" s="3">
        <v>94574.35</v>
      </c>
      <c r="I101" s="3">
        <v>2985844.75</v>
      </c>
      <c r="J101" s="3">
        <v>2190136.12</v>
      </c>
      <c r="K101" s="3">
        <v>8105182</v>
      </c>
      <c r="L101" s="3">
        <v>11582538</v>
      </c>
      <c r="M101" s="3">
        <v>60661.48</v>
      </c>
      <c r="N101" s="3">
        <v>1397155.65</v>
      </c>
      <c r="O101" s="3">
        <v>715436.63</v>
      </c>
      <c r="P101" s="3">
        <v>1953346.75</v>
      </c>
      <c r="Q101" s="3">
        <v>3552013776.1199999</v>
      </c>
      <c r="R101" s="3">
        <v>546601766.28999996</v>
      </c>
      <c r="S101" s="3">
        <v>1562313093.4400001</v>
      </c>
      <c r="T101" s="3">
        <v>2560478901.9299998</v>
      </c>
      <c r="U101" s="3">
        <v>11090217987.290001</v>
      </c>
      <c r="V101" s="3">
        <v>0</v>
      </c>
      <c r="W101" s="3">
        <v>1690770344.96</v>
      </c>
      <c r="X101" s="3">
        <v>1178040104.55</v>
      </c>
      <c r="Y101" s="3">
        <v>0</v>
      </c>
      <c r="Z101" s="3">
        <v>-21.71</v>
      </c>
      <c r="AA101" s="3">
        <v>-257.06</v>
      </c>
      <c r="AB101" s="1">
        <f>HLOOKUP(C101,IPCA!$H$5:$L$6,2,0)</f>
        <v>1.1435259627221741</v>
      </c>
      <c r="AC101" s="2">
        <f>_xlfn.XLOOKUP(B101,'Fator Regional'!$A:$A,'Fator Regional'!$E:$E)</f>
        <v>1.3879999999999999</v>
      </c>
      <c r="AD101" s="3">
        <f t="shared" si="3"/>
        <v>2559087734.9567723</v>
      </c>
      <c r="AE101" s="3">
        <f t="shared" si="4"/>
        <v>1844725433.6671469</v>
      </c>
      <c r="AF101" s="4">
        <f t="shared" si="5"/>
        <v>10728032819.714457</v>
      </c>
    </row>
    <row r="102" spans="1:32" x14ac:dyDescent="0.25">
      <c r="A102" s="1" t="s">
        <v>94</v>
      </c>
      <c r="B102" s="1" t="s">
        <v>131</v>
      </c>
      <c r="C102" s="2">
        <v>2023</v>
      </c>
      <c r="D102" s="1" t="s">
        <v>95</v>
      </c>
      <c r="E102" s="1" t="s">
        <v>96</v>
      </c>
      <c r="F102" s="3">
        <v>440022</v>
      </c>
      <c r="G102" s="3">
        <v>455826</v>
      </c>
      <c r="H102" s="3">
        <v>8419.09</v>
      </c>
      <c r="I102" s="3">
        <v>89947.36</v>
      </c>
      <c r="J102" s="3">
        <v>64324.22</v>
      </c>
      <c r="K102" s="3">
        <v>197835</v>
      </c>
      <c r="L102" s="3">
        <v>0</v>
      </c>
      <c r="M102" s="3">
        <v>3171.03</v>
      </c>
      <c r="N102" s="3">
        <v>22610.48</v>
      </c>
      <c r="O102" s="3">
        <v>22610.48</v>
      </c>
      <c r="P102" s="3">
        <v>27850.39</v>
      </c>
      <c r="Q102" s="3">
        <v>114111278.95</v>
      </c>
      <c r="R102" s="3">
        <v>10923469.859999999</v>
      </c>
      <c r="S102" s="3">
        <v>35628305.920000002</v>
      </c>
      <c r="T102" s="3">
        <v>0</v>
      </c>
      <c r="U102" s="3">
        <v>378292039.48000002</v>
      </c>
      <c r="V102" s="3">
        <v>0</v>
      </c>
      <c r="W102" s="3">
        <v>61994630.299999997</v>
      </c>
      <c r="X102" s="3">
        <v>155634354.44999999</v>
      </c>
      <c r="Y102" s="3">
        <v>0</v>
      </c>
      <c r="Z102" s="3">
        <v>-28.82</v>
      </c>
      <c r="AA102" s="3">
        <v>-160.27000000000001</v>
      </c>
      <c r="AB102" s="1">
        <f>HLOOKUP(C102,IPCA!$H$5:$L$6,2,0)</f>
        <v>1.1435259627221741</v>
      </c>
      <c r="AC102" s="2">
        <f>_xlfn.XLOOKUP(B102,'Fator Regional'!$A:$A,'Fator Regional'!$E:$E)</f>
        <v>1.024</v>
      </c>
      <c r="AD102" s="3">
        <f t="shared" si="3"/>
        <v>111436795.84960938</v>
      </c>
      <c r="AE102" s="3">
        <f t="shared" si="4"/>
        <v>0</v>
      </c>
      <c r="AF102" s="4">
        <f t="shared" si="5"/>
        <v>429528427.77434331</v>
      </c>
    </row>
    <row r="103" spans="1:32" x14ac:dyDescent="0.25">
      <c r="A103" s="1" t="s">
        <v>23</v>
      </c>
      <c r="B103" s="1" t="s">
        <v>130</v>
      </c>
      <c r="C103" s="2">
        <v>2024</v>
      </c>
      <c r="D103" s="1" t="s">
        <v>24</v>
      </c>
      <c r="E103" s="1" t="s">
        <v>25</v>
      </c>
      <c r="F103" s="3">
        <v>113994</v>
      </c>
      <c r="G103" s="3">
        <v>115956</v>
      </c>
      <c r="H103" s="3">
        <v>2405.14</v>
      </c>
      <c r="I103" s="3">
        <v>232811.28</v>
      </c>
      <c r="J103" s="3">
        <v>150938.71</v>
      </c>
      <c r="K103" s="3">
        <v>31401</v>
      </c>
      <c r="L103" s="3">
        <v>36149</v>
      </c>
      <c r="M103" s="3">
        <v>224.81</v>
      </c>
      <c r="N103" s="3">
        <v>2783.59</v>
      </c>
      <c r="O103" s="3">
        <v>2726.36</v>
      </c>
      <c r="P103" s="3">
        <v>4711.26</v>
      </c>
      <c r="Q103" s="3">
        <v>109382486.92</v>
      </c>
      <c r="R103" s="3">
        <v>7196727.8600000003</v>
      </c>
      <c r="S103" s="3">
        <v>112960895.76000001</v>
      </c>
      <c r="T103" s="3">
        <v>152048969.56</v>
      </c>
      <c r="U103" s="3">
        <v>458007507.23000002</v>
      </c>
      <c r="V103" s="3">
        <v>0</v>
      </c>
      <c r="W103" s="3">
        <v>15089752.91</v>
      </c>
      <c r="X103" s="3">
        <v>61328674.219999999</v>
      </c>
      <c r="Y103" s="3">
        <v>0</v>
      </c>
      <c r="Z103" s="3">
        <v>-30.73</v>
      </c>
      <c r="AA103" s="3">
        <v>-2038.66</v>
      </c>
      <c r="AB103" s="1">
        <f>HLOOKUP(C103,IPCA!$H$5:$L$6,2,0)</f>
        <v>1.0930156335123211</v>
      </c>
      <c r="AC103" s="2">
        <f>_xlfn.XLOOKUP(B103,'Fator Regional'!$A:$A,'Fator Regional'!$F:$F)</f>
        <v>1.3069999999999999</v>
      </c>
      <c r="AD103" s="3">
        <f t="shared" si="3"/>
        <v>83689737.505738333</v>
      </c>
      <c r="AE103" s="3">
        <f t="shared" si="4"/>
        <v>116334330.19127774</v>
      </c>
      <c r="AF103" s="4">
        <f t="shared" si="5"/>
        <v>433490129.71542686</v>
      </c>
    </row>
    <row r="104" spans="1:32" x14ac:dyDescent="0.25">
      <c r="A104" s="1" t="s">
        <v>26</v>
      </c>
      <c r="B104" s="1" t="s">
        <v>131</v>
      </c>
      <c r="C104" s="2">
        <v>2024</v>
      </c>
      <c r="D104" s="1" t="s">
        <v>27</v>
      </c>
      <c r="E104" s="1" t="s">
        <v>28</v>
      </c>
      <c r="F104" s="3">
        <v>2411</v>
      </c>
      <c r="G104" s="3">
        <v>2511</v>
      </c>
      <c r="H104" s="3">
        <v>52.13</v>
      </c>
      <c r="I104" s="3">
        <v>2077.84</v>
      </c>
      <c r="J104" s="3">
        <v>410.74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44488828.780000001</v>
      </c>
      <c r="R104" s="3">
        <v>273604.84999999998</v>
      </c>
      <c r="S104" s="3">
        <v>974702.61</v>
      </c>
      <c r="T104" s="3">
        <v>0</v>
      </c>
      <c r="U104" s="3">
        <v>50096395.369999997</v>
      </c>
      <c r="V104" s="3">
        <v>0</v>
      </c>
      <c r="W104" s="3">
        <v>128474.91</v>
      </c>
      <c r="X104" s="3">
        <v>4230784.22</v>
      </c>
      <c r="Y104" s="3">
        <v>0</v>
      </c>
      <c r="Z104" s="3">
        <v>-70.650000000000006</v>
      </c>
      <c r="AA104" s="3">
        <v>-1021.41</v>
      </c>
      <c r="AB104" s="1">
        <f>HLOOKUP(C104,IPCA!$H$5:$L$6,2,0)</f>
        <v>1.0930156335123211</v>
      </c>
      <c r="AC104" s="2">
        <f>_xlfn.XLOOKUP(B104,'Fator Regional'!$A:$A,'Fator Regional'!$F:$F)</f>
        <v>0.95199999999999996</v>
      </c>
      <c r="AD104" s="3">
        <f t="shared" si="3"/>
        <v>46731963.00420168</v>
      </c>
      <c r="AE104" s="3">
        <f t="shared" si="4"/>
        <v>0</v>
      </c>
      <c r="AF104" s="4">
        <f t="shared" si="5"/>
        <v>57207924.097143233</v>
      </c>
    </row>
    <row r="105" spans="1:32" x14ac:dyDescent="0.25">
      <c r="A105" s="1" t="s">
        <v>29</v>
      </c>
      <c r="B105" s="1" t="s">
        <v>130</v>
      </c>
      <c r="C105" s="2">
        <v>2024</v>
      </c>
      <c r="D105" s="1" t="s">
        <v>30</v>
      </c>
      <c r="E105" s="1" t="s">
        <v>31</v>
      </c>
      <c r="F105" s="3">
        <v>4339229</v>
      </c>
      <c r="G105" s="3">
        <v>5151586</v>
      </c>
      <c r="H105" s="3">
        <v>50032.99</v>
      </c>
      <c r="I105" s="3">
        <v>815019.16</v>
      </c>
      <c r="J105" s="3">
        <v>465118.45</v>
      </c>
      <c r="K105" s="3">
        <v>1687969</v>
      </c>
      <c r="L105" s="3">
        <v>2325000</v>
      </c>
      <c r="M105" s="3">
        <v>12556.3</v>
      </c>
      <c r="N105" s="3">
        <v>239609.61</v>
      </c>
      <c r="O105" s="3">
        <v>233614.46</v>
      </c>
      <c r="P105" s="3">
        <v>229709.2</v>
      </c>
      <c r="Q105" s="3">
        <v>913101460.71000004</v>
      </c>
      <c r="R105" s="3">
        <v>223775971.13</v>
      </c>
      <c r="S105" s="3">
        <v>451659667.81999999</v>
      </c>
      <c r="T105" s="3">
        <v>1116570620.8</v>
      </c>
      <c r="U105" s="3">
        <v>3306116985.1999998</v>
      </c>
      <c r="V105" s="3">
        <v>19330259.52</v>
      </c>
      <c r="W105" s="3">
        <v>183128307.53999999</v>
      </c>
      <c r="X105" s="3">
        <v>394081772.36000001</v>
      </c>
      <c r="Y105" s="3">
        <v>4468925.32</v>
      </c>
      <c r="Z105" s="3">
        <v>-38.75</v>
      </c>
      <c r="AA105" s="3">
        <v>-232.77</v>
      </c>
      <c r="AB105" s="1">
        <f>HLOOKUP(C105,IPCA!$H$5:$L$6,2,0)</f>
        <v>1.0930156335123211</v>
      </c>
      <c r="AC105" s="2">
        <f>_xlfn.XLOOKUP(B105,'Fator Regional'!$A:$A,'Fator Regional'!$F:$F)</f>
        <v>1.3069999999999999</v>
      </c>
      <c r="AD105" s="3">
        <f t="shared" si="3"/>
        <v>698623917.91124713</v>
      </c>
      <c r="AE105" s="3">
        <f t="shared" si="4"/>
        <v>854300398.46977818</v>
      </c>
      <c r="AF105" s="4">
        <f t="shared" si="5"/>
        <v>3092544790.5161934</v>
      </c>
    </row>
    <row r="106" spans="1:32" x14ac:dyDescent="0.25">
      <c r="A106" s="1" t="s">
        <v>32</v>
      </c>
      <c r="B106" s="1" t="s">
        <v>130</v>
      </c>
      <c r="C106" s="2">
        <v>2024</v>
      </c>
      <c r="D106" s="1" t="s">
        <v>33</v>
      </c>
      <c r="E106" s="1" t="s">
        <v>34</v>
      </c>
      <c r="F106" s="3">
        <v>1809501</v>
      </c>
      <c r="G106" s="3">
        <v>2048339</v>
      </c>
      <c r="H106" s="3">
        <v>18184.490000000002</v>
      </c>
      <c r="I106" s="3">
        <v>450447.4</v>
      </c>
      <c r="J106" s="3">
        <v>299623.95</v>
      </c>
      <c r="K106" s="3">
        <v>837840</v>
      </c>
      <c r="L106" s="3">
        <v>1073288</v>
      </c>
      <c r="M106" s="3">
        <v>4920.8100000000004</v>
      </c>
      <c r="N106" s="3">
        <v>92291.99</v>
      </c>
      <c r="O106" s="3">
        <v>91679.37</v>
      </c>
      <c r="P106" s="3">
        <v>113380</v>
      </c>
      <c r="Q106" s="3">
        <v>430526000</v>
      </c>
      <c r="R106" s="3">
        <v>107530643.47</v>
      </c>
      <c r="S106" s="3">
        <v>132400022.43000001</v>
      </c>
      <c r="T106" s="3">
        <v>295304706.93000001</v>
      </c>
      <c r="U106" s="3">
        <v>1892838517.1900001</v>
      </c>
      <c r="V106" s="3">
        <v>124538579.41</v>
      </c>
      <c r="W106" s="3">
        <v>303703574.19</v>
      </c>
      <c r="X106" s="3">
        <v>498834990.75999999</v>
      </c>
      <c r="Y106" s="3">
        <v>0</v>
      </c>
      <c r="Z106" s="3">
        <v>-28.86</v>
      </c>
      <c r="AA106" s="3">
        <v>-318.60000000000002</v>
      </c>
      <c r="AB106" s="1">
        <f>HLOOKUP(C106,IPCA!$H$5:$L$6,2,0)</f>
        <v>1.0930156335123211</v>
      </c>
      <c r="AC106" s="2">
        <f>_xlfn.XLOOKUP(B106,'Fator Regional'!$A:$A,'Fator Regional'!$F:$F)</f>
        <v>1.3069999999999999</v>
      </c>
      <c r="AD106" s="3">
        <f t="shared" si="3"/>
        <v>329400153.02218825</v>
      </c>
      <c r="AE106" s="3">
        <f t="shared" si="4"/>
        <v>225940862.22647285</v>
      </c>
      <c r="AF106" s="4">
        <f t="shared" si="5"/>
        <v>1882554192.6425514</v>
      </c>
    </row>
    <row r="107" spans="1:32" x14ac:dyDescent="0.25">
      <c r="A107" s="1" t="s">
        <v>35</v>
      </c>
      <c r="B107" s="1" t="s">
        <v>129</v>
      </c>
      <c r="C107" s="2">
        <v>2024</v>
      </c>
      <c r="D107" s="1" t="s">
        <v>36</v>
      </c>
      <c r="E107" s="1" t="s">
        <v>37</v>
      </c>
      <c r="F107" s="3">
        <v>742405</v>
      </c>
      <c r="G107" s="3">
        <v>1158794</v>
      </c>
      <c r="H107" s="3">
        <v>9992.15</v>
      </c>
      <c r="I107" s="3">
        <v>272930.14</v>
      </c>
      <c r="J107" s="3">
        <v>167716</v>
      </c>
      <c r="K107" s="3">
        <v>661490</v>
      </c>
      <c r="L107" s="3">
        <v>1067100</v>
      </c>
      <c r="M107" s="3">
        <v>7858.47</v>
      </c>
      <c r="N107" s="3">
        <v>137594</v>
      </c>
      <c r="O107" s="3">
        <v>137593</v>
      </c>
      <c r="P107" s="3">
        <v>146143</v>
      </c>
      <c r="Q107" s="3">
        <v>975150306.39999998</v>
      </c>
      <c r="R107" s="3">
        <v>61431651.939999998</v>
      </c>
      <c r="S107" s="3">
        <v>228838110.97999999</v>
      </c>
      <c r="T107" s="3">
        <v>306278668.13</v>
      </c>
      <c r="U107" s="3">
        <v>1863157220.3800001</v>
      </c>
      <c r="V107" s="3">
        <v>0</v>
      </c>
      <c r="W107" s="3">
        <v>202853852.72999999</v>
      </c>
      <c r="X107" s="3">
        <v>88604630.200000003</v>
      </c>
      <c r="Y107" s="3">
        <v>0</v>
      </c>
      <c r="Z107" s="3">
        <v>-31.55</v>
      </c>
      <c r="AA107" s="3">
        <v>-320.52</v>
      </c>
      <c r="AB107" s="1">
        <f>HLOOKUP(C107,IPCA!$H$5:$L$6,2,0)</f>
        <v>1.0930156335123211</v>
      </c>
      <c r="AC107" s="2">
        <f>_xlfn.XLOOKUP(B107,'Fator Regional'!$A:$A,'Fator Regional'!$F:$F)</f>
        <v>1.1240000000000001</v>
      </c>
      <c r="AD107" s="3">
        <f t="shared" si="3"/>
        <v>867571446.97508883</v>
      </c>
      <c r="AE107" s="3">
        <f t="shared" si="4"/>
        <v>272489918.2651245</v>
      </c>
      <c r="AF107" s="4">
        <f t="shared" si="5"/>
        <v>1881942962.5407028</v>
      </c>
    </row>
    <row r="108" spans="1:32" x14ac:dyDescent="0.25">
      <c r="A108" s="1" t="s">
        <v>38</v>
      </c>
      <c r="B108" s="1" t="s">
        <v>132</v>
      </c>
      <c r="C108" s="2">
        <v>2024</v>
      </c>
      <c r="D108" s="1" t="s">
        <v>39</v>
      </c>
      <c r="E108" s="1" t="s">
        <v>40</v>
      </c>
      <c r="F108" s="3">
        <v>640043</v>
      </c>
      <c r="G108" s="3">
        <v>1013738</v>
      </c>
      <c r="H108" s="3">
        <v>9447.92</v>
      </c>
      <c r="I108" s="3">
        <v>270306.14</v>
      </c>
      <c r="J108" s="3">
        <v>169423.57</v>
      </c>
      <c r="K108" s="3">
        <v>357173</v>
      </c>
      <c r="L108" s="3">
        <v>678898</v>
      </c>
      <c r="M108" s="3">
        <v>4670.87</v>
      </c>
      <c r="N108" s="3">
        <v>75275.97</v>
      </c>
      <c r="O108" s="3">
        <v>72319.94</v>
      </c>
      <c r="P108" s="3">
        <v>90467.14</v>
      </c>
      <c r="Q108" s="3">
        <v>315136067.68000001</v>
      </c>
      <c r="R108" s="3">
        <v>37666496.350000001</v>
      </c>
      <c r="S108" s="3">
        <v>106101245.17</v>
      </c>
      <c r="T108" s="3">
        <v>295074099.69999999</v>
      </c>
      <c r="U108" s="3">
        <v>894425375.20000005</v>
      </c>
      <c r="V108" s="3">
        <v>0</v>
      </c>
      <c r="W108" s="3">
        <v>7968764.54</v>
      </c>
      <c r="X108" s="3">
        <v>132478701.76000001</v>
      </c>
      <c r="Y108" s="3">
        <v>0</v>
      </c>
      <c r="Z108" s="3">
        <v>-28.52</v>
      </c>
      <c r="AA108" s="3">
        <v>-458.03</v>
      </c>
      <c r="AB108" s="1">
        <f>HLOOKUP(C108,IPCA!$H$5:$L$6,2,0)</f>
        <v>1.0930156335123211</v>
      </c>
      <c r="AC108" s="2">
        <f>_xlfn.XLOOKUP(B108,'Fator Regional'!$A:$A,'Fator Regional'!$F:$F)</f>
        <v>1.4490000000000001</v>
      </c>
      <c r="AD108" s="3">
        <f t="shared" si="3"/>
        <v>217485208.8888889</v>
      </c>
      <c r="AE108" s="3">
        <f t="shared" si="4"/>
        <v>203639820.35886818</v>
      </c>
      <c r="AF108" s="4">
        <f t="shared" si="5"/>
        <v>770947906.06034529</v>
      </c>
    </row>
    <row r="109" spans="1:32" x14ac:dyDescent="0.25">
      <c r="A109" s="1" t="s">
        <v>41</v>
      </c>
      <c r="B109" s="1" t="s">
        <v>129</v>
      </c>
      <c r="C109" s="2">
        <v>2024</v>
      </c>
      <c r="D109" s="1" t="s">
        <v>42</v>
      </c>
      <c r="E109" s="1" t="s">
        <v>43</v>
      </c>
      <c r="F109" s="3">
        <v>2506914</v>
      </c>
      <c r="G109" s="3">
        <v>2717438</v>
      </c>
      <c r="H109" s="3">
        <v>33924.300000000003</v>
      </c>
      <c r="I109" s="3">
        <v>424714.09</v>
      </c>
      <c r="J109" s="3">
        <v>325821.03999999998</v>
      </c>
      <c r="K109" s="3">
        <v>1540570</v>
      </c>
      <c r="L109" s="3">
        <v>1727934</v>
      </c>
      <c r="M109" s="3">
        <v>17357.03</v>
      </c>
      <c r="N109" s="3">
        <v>216930.31</v>
      </c>
      <c r="O109" s="3">
        <v>205325.38</v>
      </c>
      <c r="P109" s="3">
        <v>216930.31</v>
      </c>
      <c r="Q109" s="3">
        <v>1092503606.0999999</v>
      </c>
      <c r="R109" s="3">
        <v>55995393.759999998</v>
      </c>
      <c r="S109" s="3">
        <v>274617510.94999999</v>
      </c>
      <c r="T109" s="3">
        <v>94963367.709999993</v>
      </c>
      <c r="U109" s="3">
        <v>2816101506.6999998</v>
      </c>
      <c r="V109" s="3">
        <v>39753079.780000001</v>
      </c>
      <c r="W109" s="3">
        <v>375159679.69999999</v>
      </c>
      <c r="X109" s="3">
        <v>883076858.21000004</v>
      </c>
      <c r="Y109" s="3">
        <v>32010.49</v>
      </c>
      <c r="Z109" s="3">
        <v>-23.35</v>
      </c>
      <c r="AA109" s="3">
        <v>-118.42</v>
      </c>
      <c r="AB109" s="1">
        <f>HLOOKUP(C109,IPCA!$H$5:$L$6,2,0)</f>
        <v>1.0930156335123211</v>
      </c>
      <c r="AC109" s="2">
        <f>_xlfn.XLOOKUP(B109,'Fator Regional'!$A:$A,'Fator Regional'!$F:$F)</f>
        <v>1.1240000000000001</v>
      </c>
      <c r="AD109" s="3">
        <f t="shared" si="3"/>
        <v>971978297.24199271</v>
      </c>
      <c r="AE109" s="3">
        <f t="shared" si="4"/>
        <v>84486981.94839856</v>
      </c>
      <c r="AF109" s="4">
        <f t="shared" si="5"/>
        <v>2934856072.1448636</v>
      </c>
    </row>
    <row r="110" spans="1:32" x14ac:dyDescent="0.25">
      <c r="A110" s="1" t="s">
        <v>44</v>
      </c>
      <c r="B110" s="1" t="s">
        <v>130</v>
      </c>
      <c r="C110" s="2">
        <v>2024</v>
      </c>
      <c r="D110" s="1" t="s">
        <v>45</v>
      </c>
      <c r="E110" s="1" t="s">
        <v>46</v>
      </c>
      <c r="F110" s="3">
        <v>599819</v>
      </c>
      <c r="G110" s="3">
        <v>726217</v>
      </c>
      <c r="H110" s="3">
        <v>6628.84</v>
      </c>
      <c r="I110" s="3">
        <v>348831.82</v>
      </c>
      <c r="J110" s="3">
        <v>96418.95</v>
      </c>
      <c r="K110" s="3">
        <v>120485</v>
      </c>
      <c r="L110" s="3">
        <v>210471</v>
      </c>
      <c r="M110" s="3">
        <v>1325.83</v>
      </c>
      <c r="N110" s="3">
        <v>38459.29</v>
      </c>
      <c r="O110" s="3">
        <v>16346.72</v>
      </c>
      <c r="P110" s="3">
        <v>32586.66</v>
      </c>
      <c r="Q110" s="3">
        <v>502653429.08999997</v>
      </c>
      <c r="R110" s="3">
        <v>15815305.310000001</v>
      </c>
      <c r="S110" s="3">
        <v>123833344.76000001</v>
      </c>
      <c r="T110" s="3">
        <v>103709234.84</v>
      </c>
      <c r="U110" s="3">
        <v>746011314</v>
      </c>
      <c r="V110" s="3">
        <v>0</v>
      </c>
      <c r="W110" s="3">
        <v>0</v>
      </c>
      <c r="X110" s="3">
        <v>0</v>
      </c>
      <c r="Y110" s="3">
        <v>0</v>
      </c>
      <c r="Z110" s="3">
        <v>-57.55</v>
      </c>
      <c r="AA110" s="3">
        <v>-967.86</v>
      </c>
      <c r="AB110" s="1">
        <f>HLOOKUP(C110,IPCA!$H$5:$L$6,2,0)</f>
        <v>1.0930156335123211</v>
      </c>
      <c r="AC110" s="2">
        <f>_xlfn.XLOOKUP(B110,'Fator Regional'!$A:$A,'Fator Regional'!$F:$F)</f>
        <v>1.3069999999999999</v>
      </c>
      <c r="AD110" s="3">
        <f t="shared" si="3"/>
        <v>384585638.17138487</v>
      </c>
      <c r="AE110" s="3">
        <f t="shared" si="4"/>
        <v>79349070.267788842</v>
      </c>
      <c r="AF110" s="4">
        <f t="shared" si="5"/>
        <v>659726046.97839904</v>
      </c>
    </row>
    <row r="111" spans="1:32" x14ac:dyDescent="0.25">
      <c r="A111" s="1" t="s">
        <v>47</v>
      </c>
      <c r="B111" s="1" t="s">
        <v>132</v>
      </c>
      <c r="C111" s="2">
        <v>2024</v>
      </c>
      <c r="D111" s="1" t="s">
        <v>48</v>
      </c>
      <c r="E111" s="1" t="s">
        <v>49</v>
      </c>
      <c r="F111" s="3">
        <v>4691964</v>
      </c>
      <c r="G111" s="3">
        <v>5658190</v>
      </c>
      <c r="H111" s="3">
        <v>58365.22</v>
      </c>
      <c r="I111" s="3">
        <v>1133855.4099999999</v>
      </c>
      <c r="J111" s="3">
        <v>680624.99</v>
      </c>
      <c r="K111" s="3">
        <v>3216615</v>
      </c>
      <c r="L111" s="3">
        <v>4357869</v>
      </c>
      <c r="M111" s="3">
        <v>32406.25</v>
      </c>
      <c r="N111" s="3">
        <v>404004.52</v>
      </c>
      <c r="O111" s="3">
        <v>330272.45</v>
      </c>
      <c r="P111" s="3">
        <v>578329.72</v>
      </c>
      <c r="Q111" s="3">
        <v>2190673258.2399998</v>
      </c>
      <c r="R111" s="3">
        <v>139951937.69999999</v>
      </c>
      <c r="S111" s="3">
        <v>614388912.54999995</v>
      </c>
      <c r="T111" s="3">
        <v>897053651.29999995</v>
      </c>
      <c r="U111" s="3">
        <v>5060829038.4700003</v>
      </c>
      <c r="V111" s="3">
        <v>0</v>
      </c>
      <c r="W111" s="3">
        <v>1052219041.51</v>
      </c>
      <c r="X111" s="3">
        <v>166542237.16999999</v>
      </c>
      <c r="Y111" s="3">
        <v>0</v>
      </c>
      <c r="Z111" s="3">
        <v>-29.16</v>
      </c>
      <c r="AA111" s="3">
        <v>-240.4</v>
      </c>
      <c r="AB111" s="1">
        <f>HLOOKUP(C111,IPCA!$H$5:$L$6,2,0)</f>
        <v>1.0930156335123211</v>
      </c>
      <c r="AC111" s="2">
        <f>_xlfn.XLOOKUP(B111,'Fator Regional'!$A:$A,'Fator Regional'!$F:$F)</f>
        <v>1.4490000000000001</v>
      </c>
      <c r="AD111" s="3">
        <f t="shared" si="3"/>
        <v>1511851800.0276051</v>
      </c>
      <c r="AE111" s="3">
        <f t="shared" si="4"/>
        <v>619084645.47964108</v>
      </c>
      <c r="AF111" s="4">
        <f t="shared" si="5"/>
        <v>4485778322.3975296</v>
      </c>
    </row>
    <row r="112" spans="1:32" x14ac:dyDescent="0.25">
      <c r="A112" s="1" t="s">
        <v>47</v>
      </c>
      <c r="B112" s="1" t="s">
        <v>132</v>
      </c>
      <c r="C112" s="2">
        <v>2024</v>
      </c>
      <c r="D112" s="1" t="s">
        <v>50</v>
      </c>
      <c r="E112" s="1" t="s">
        <v>51</v>
      </c>
      <c r="F112" s="3">
        <v>118221</v>
      </c>
      <c r="G112" s="3">
        <v>212110</v>
      </c>
      <c r="H112" s="3">
        <v>2816.03</v>
      </c>
      <c r="I112" s="3">
        <v>14361.35</v>
      </c>
      <c r="J112" s="3">
        <v>11172.03</v>
      </c>
      <c r="K112" s="3">
        <v>57634</v>
      </c>
      <c r="L112" s="3">
        <v>56954</v>
      </c>
      <c r="M112" s="3">
        <v>2371.0700000000002</v>
      </c>
      <c r="N112" s="3">
        <v>4820.16</v>
      </c>
      <c r="O112" s="3">
        <v>3685.09</v>
      </c>
      <c r="P112" s="3">
        <v>5569.42</v>
      </c>
      <c r="Q112" s="3">
        <v>34700837.25</v>
      </c>
      <c r="R112" s="3">
        <v>4071320.19</v>
      </c>
      <c r="S112" s="3">
        <v>15452206.34</v>
      </c>
      <c r="T112" s="3">
        <v>9343225.7100000009</v>
      </c>
      <c r="U112" s="3">
        <v>72929611.629999995</v>
      </c>
      <c r="V112" s="3">
        <v>0</v>
      </c>
      <c r="W112" s="3">
        <v>8372664.5499999998</v>
      </c>
      <c r="X112" s="3">
        <v>989357.59</v>
      </c>
      <c r="Y112" s="3">
        <v>0</v>
      </c>
      <c r="Z112" s="3">
        <v>-21.86</v>
      </c>
      <c r="AA112" s="3">
        <v>-73.87</v>
      </c>
      <c r="AB112" s="1">
        <f>HLOOKUP(C112,IPCA!$H$5:$L$6,2,0)</f>
        <v>1.0930156335123211</v>
      </c>
      <c r="AC112" s="2">
        <f>_xlfn.XLOOKUP(B112,'Fator Regional'!$A:$A,'Fator Regional'!$F:$F)</f>
        <v>1.4490000000000001</v>
      </c>
      <c r="AD112" s="3">
        <f t="shared" si="3"/>
        <v>23948127.846790887</v>
      </c>
      <c r="AE112" s="3">
        <f t="shared" si="4"/>
        <v>6448050.8695652178</v>
      </c>
      <c r="AF112" s="4">
        <f t="shared" si="5"/>
        <v>64795854.814902738</v>
      </c>
    </row>
    <row r="113" spans="1:32" x14ac:dyDescent="0.25">
      <c r="A113" s="1" t="s">
        <v>52</v>
      </c>
      <c r="B113" s="1" t="s">
        <v>129</v>
      </c>
      <c r="C113" s="2">
        <v>2024</v>
      </c>
      <c r="D113" s="1" t="s">
        <v>53</v>
      </c>
      <c r="E113" s="1" t="s">
        <v>54</v>
      </c>
      <c r="F113" s="3">
        <v>568861</v>
      </c>
      <c r="G113" s="3">
        <v>591806</v>
      </c>
      <c r="H113" s="3">
        <v>10710.64</v>
      </c>
      <c r="I113" s="3">
        <v>142023.26999999999</v>
      </c>
      <c r="J113" s="3">
        <v>87429.24</v>
      </c>
      <c r="K113" s="3">
        <v>332937</v>
      </c>
      <c r="L113" s="3">
        <v>354603</v>
      </c>
      <c r="M113" s="3">
        <v>6292.89</v>
      </c>
      <c r="N113" s="3">
        <v>41622.29</v>
      </c>
      <c r="O113" s="3">
        <v>41622.29</v>
      </c>
      <c r="P113" s="3">
        <v>49885.760000000002</v>
      </c>
      <c r="Q113" s="3">
        <v>219335242.5</v>
      </c>
      <c r="R113" s="3">
        <v>12898322.5</v>
      </c>
      <c r="S113" s="3">
        <v>89141407.790000007</v>
      </c>
      <c r="T113" s="3">
        <v>278112071.05000001</v>
      </c>
      <c r="U113" s="3">
        <v>742620807.54999995</v>
      </c>
      <c r="V113" s="3">
        <v>0</v>
      </c>
      <c r="W113" s="3">
        <v>63818120.520000003</v>
      </c>
      <c r="X113" s="3">
        <v>79315643.189999998</v>
      </c>
      <c r="Y113" s="3">
        <v>0</v>
      </c>
      <c r="Z113" s="3">
        <v>-36.99</v>
      </c>
      <c r="AA113" s="3">
        <v>-257.64</v>
      </c>
      <c r="AB113" s="1">
        <f>HLOOKUP(C113,IPCA!$H$5:$L$6,2,0)</f>
        <v>1.0930156335123211</v>
      </c>
      <c r="AC113" s="2">
        <f>_xlfn.XLOOKUP(B113,'Fator Regional'!$A:$A,'Fator Regional'!$F:$F)</f>
        <v>1.1240000000000001</v>
      </c>
      <c r="AD113" s="3">
        <f t="shared" si="3"/>
        <v>195138116.10320282</v>
      </c>
      <c r="AE113" s="3">
        <f t="shared" si="4"/>
        <v>247430668.19395018</v>
      </c>
      <c r="AF113" s="4">
        <f t="shared" si="5"/>
        <v>751713062.00616968</v>
      </c>
    </row>
    <row r="114" spans="1:32" x14ac:dyDescent="0.25">
      <c r="A114" s="1" t="s">
        <v>55</v>
      </c>
      <c r="B114" s="1" t="s">
        <v>131</v>
      </c>
      <c r="C114" s="2">
        <v>2024</v>
      </c>
      <c r="D114" s="1" t="s">
        <v>56</v>
      </c>
      <c r="E114" s="1" t="s">
        <v>57</v>
      </c>
      <c r="F114" s="3">
        <v>493163</v>
      </c>
      <c r="G114" s="3">
        <v>615121</v>
      </c>
      <c r="H114" s="3">
        <v>5361</v>
      </c>
      <c r="I114" s="3">
        <v>272488.17</v>
      </c>
      <c r="J114" s="3">
        <v>123963.14</v>
      </c>
      <c r="K114" s="3">
        <v>50122</v>
      </c>
      <c r="L114" s="3">
        <v>86792</v>
      </c>
      <c r="M114" s="3">
        <v>602.46</v>
      </c>
      <c r="N114" s="3">
        <v>18041.830000000002</v>
      </c>
      <c r="O114" s="3">
        <v>18041.830000000002</v>
      </c>
      <c r="P114" s="3">
        <v>18041.830000000002</v>
      </c>
      <c r="Q114" s="3">
        <v>267775781</v>
      </c>
      <c r="R114" s="3">
        <v>52523027</v>
      </c>
      <c r="S114" s="3">
        <v>116687812.09</v>
      </c>
      <c r="T114" s="3">
        <v>9960072</v>
      </c>
      <c r="U114" s="3">
        <f>705187172.09+90047</f>
        <v>705277219.09000003</v>
      </c>
      <c r="V114" s="3">
        <v>0</v>
      </c>
      <c r="W114" s="3">
        <v>82413247</v>
      </c>
      <c r="X114" s="3">
        <v>175917280</v>
      </c>
      <c r="Y114" s="3">
        <v>0</v>
      </c>
      <c r="Z114" s="3">
        <v>-56</v>
      </c>
      <c r="AA114" s="3">
        <v>-845.23</v>
      </c>
      <c r="AB114" s="1">
        <f>HLOOKUP(C114,IPCA!$H$5:$L$6,2,0)</f>
        <v>1.0930156335123211</v>
      </c>
      <c r="AC114" s="2">
        <f>_xlfn.XLOOKUP(B114,'Fator Regional'!$A:$A,'Fator Regional'!$F:$F)</f>
        <v>0.95199999999999996</v>
      </c>
      <c r="AD114" s="3">
        <f t="shared" si="3"/>
        <v>281277080.88235295</v>
      </c>
      <c r="AE114" s="3">
        <f t="shared" si="4"/>
        <v>10462260.50420168</v>
      </c>
      <c r="AF114" s="4">
        <f t="shared" si="5"/>
        <v>786185058.15567684</v>
      </c>
    </row>
    <row r="115" spans="1:32" x14ac:dyDescent="0.25">
      <c r="A115" s="1" t="s">
        <v>58</v>
      </c>
      <c r="B115" s="1" t="s">
        <v>130</v>
      </c>
      <c r="C115" s="2">
        <v>2024</v>
      </c>
      <c r="D115" s="1" t="s">
        <v>59</v>
      </c>
      <c r="E115" s="1" t="s">
        <v>60</v>
      </c>
      <c r="F115" s="3">
        <v>1156839</v>
      </c>
      <c r="G115" s="3">
        <v>1062960</v>
      </c>
      <c r="H115" s="3">
        <v>15545.79</v>
      </c>
      <c r="I115" s="3">
        <v>239102.28</v>
      </c>
      <c r="J115" s="3">
        <v>165661</v>
      </c>
      <c r="K115" s="3">
        <v>301691</v>
      </c>
      <c r="L115" s="3">
        <v>432843</v>
      </c>
      <c r="M115" s="3">
        <v>2615.5300000000002</v>
      </c>
      <c r="N115" s="3">
        <v>58153.93</v>
      </c>
      <c r="O115" s="3">
        <v>56805.22</v>
      </c>
      <c r="P115" s="3">
        <v>70470.63</v>
      </c>
      <c r="Q115" s="3">
        <v>41669565.890000001</v>
      </c>
      <c r="R115" s="3">
        <v>31414848.289999999</v>
      </c>
      <c r="S115" s="3">
        <v>268869449.69</v>
      </c>
      <c r="T115" s="3">
        <v>24313762.82</v>
      </c>
      <c r="U115" s="3">
        <v>748039100.74000001</v>
      </c>
      <c r="V115" s="3">
        <v>3852583.85</v>
      </c>
      <c r="W115" s="3">
        <v>121786535.05</v>
      </c>
      <c r="X115" s="3">
        <v>256132355.15000001</v>
      </c>
      <c r="Y115" s="3">
        <v>0</v>
      </c>
      <c r="Z115" s="3">
        <v>-44.74</v>
      </c>
      <c r="AA115" s="3">
        <v>-287.72000000000003</v>
      </c>
      <c r="AB115" s="1">
        <f>HLOOKUP(C115,IPCA!$H$5:$L$6,2,0)</f>
        <v>1.0930156335123211</v>
      </c>
      <c r="AC115" s="2">
        <f>_xlfn.XLOOKUP(B115,'Fator Regional'!$A:$A,'Fator Regional'!$F:$F)</f>
        <v>1.3069999999999999</v>
      </c>
      <c r="AD115" s="3">
        <f t="shared" si="3"/>
        <v>31881840.772762053</v>
      </c>
      <c r="AE115" s="3">
        <f t="shared" si="4"/>
        <v>18602725.952563122</v>
      </c>
      <c r="AF115" s="4">
        <f t="shared" si="5"/>
        <v>800678042.4379822</v>
      </c>
    </row>
    <row r="116" spans="1:32" x14ac:dyDescent="0.25">
      <c r="A116" s="1" t="s">
        <v>61</v>
      </c>
      <c r="B116" s="1" t="s">
        <v>130</v>
      </c>
      <c r="C116" s="2">
        <v>2024</v>
      </c>
      <c r="D116" s="1" t="s">
        <v>62</v>
      </c>
      <c r="E116" s="1" t="s">
        <v>63</v>
      </c>
      <c r="F116" s="3">
        <v>2130041</v>
      </c>
      <c r="G116" s="3">
        <v>2564664</v>
      </c>
      <c r="H116" s="3">
        <v>22156.240000000002</v>
      </c>
      <c r="I116" s="3">
        <v>755173.71</v>
      </c>
      <c r="J116" s="3">
        <v>354713.14</v>
      </c>
      <c r="K116" s="3">
        <v>478199</v>
      </c>
      <c r="L116" s="3">
        <v>0</v>
      </c>
      <c r="M116" s="3">
        <v>5537.25</v>
      </c>
      <c r="N116" s="3">
        <v>90453.08</v>
      </c>
      <c r="O116" s="3">
        <v>90337.43</v>
      </c>
      <c r="P116" s="3">
        <v>117545.45</v>
      </c>
      <c r="Q116" s="3">
        <v>460741836.62</v>
      </c>
      <c r="R116" s="3">
        <v>151831718.09999999</v>
      </c>
      <c r="S116" s="3">
        <v>326927632.83999997</v>
      </c>
      <c r="T116" s="3">
        <v>673647975.04999995</v>
      </c>
      <c r="U116" s="3">
        <v>1928927975.8399999</v>
      </c>
      <c r="V116" s="3">
        <v>0</v>
      </c>
      <c r="W116" s="3">
        <v>113132677.90000001</v>
      </c>
      <c r="X116" s="3">
        <v>202646135.33000001</v>
      </c>
      <c r="Y116" s="3">
        <v>0</v>
      </c>
      <c r="Z116" s="3">
        <v>-43.18</v>
      </c>
      <c r="AA116" s="3">
        <v>-421.95</v>
      </c>
      <c r="AB116" s="1">
        <f>HLOOKUP(C116,IPCA!$H$5:$L$6,2,0)</f>
        <v>1.0930156335123211</v>
      </c>
      <c r="AC116" s="2">
        <f>_xlfn.XLOOKUP(B116,'Fator Regional'!$A:$A,'Fator Regional'!$F:$F)</f>
        <v>1.3069999999999999</v>
      </c>
      <c r="AD116" s="3">
        <f t="shared" si="3"/>
        <v>352518620.21423107</v>
      </c>
      <c r="AE116" s="3">
        <f t="shared" si="4"/>
        <v>515415436.15149194</v>
      </c>
      <c r="AF116" s="4">
        <f t="shared" si="5"/>
        <v>1817108127.3254886</v>
      </c>
    </row>
    <row r="117" spans="1:32" x14ac:dyDescent="0.25">
      <c r="A117" s="1" t="s">
        <v>64</v>
      </c>
      <c r="B117" s="1" t="s">
        <v>130</v>
      </c>
      <c r="C117" s="2">
        <v>2024</v>
      </c>
      <c r="D117" s="1" t="s">
        <v>65</v>
      </c>
      <c r="E117" s="1" t="s">
        <v>66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1">
        <f>HLOOKUP(C117,IPCA!$H$5:$L$6,2,0)</f>
        <v>1.0930156335123211</v>
      </c>
      <c r="AC117" s="2">
        <f>_xlfn.XLOOKUP(B117,'Fator Regional'!$A:$A,'Fator Regional'!$F:$F)</f>
        <v>1.3069999999999999</v>
      </c>
      <c r="AD117" s="3">
        <f t="shared" si="3"/>
        <v>0</v>
      </c>
      <c r="AE117" s="3">
        <f t="shared" si="4"/>
        <v>0</v>
      </c>
      <c r="AF117" s="4">
        <f t="shared" si="5"/>
        <v>0</v>
      </c>
    </row>
    <row r="118" spans="1:32" x14ac:dyDescent="0.25">
      <c r="A118" s="1" t="s">
        <v>67</v>
      </c>
      <c r="B118" s="1" t="s">
        <v>133</v>
      </c>
      <c r="C118" s="2">
        <v>2024</v>
      </c>
      <c r="D118" s="1" t="s">
        <v>68</v>
      </c>
      <c r="E118" s="1" t="s">
        <v>69</v>
      </c>
      <c r="F118" s="3">
        <v>3483522</v>
      </c>
      <c r="G118" s="3">
        <v>4332631</v>
      </c>
      <c r="H118" s="3">
        <v>66725.740000000005</v>
      </c>
      <c r="I118" s="3">
        <v>852063.21</v>
      </c>
      <c r="J118" s="3">
        <v>581861.62</v>
      </c>
      <c r="K118" s="3">
        <v>2585667</v>
      </c>
      <c r="L118" s="3">
        <v>3495677</v>
      </c>
      <c r="M118" s="3">
        <v>42340.27</v>
      </c>
      <c r="N118" s="3">
        <v>445272.97</v>
      </c>
      <c r="O118" s="3">
        <v>405959.01</v>
      </c>
      <c r="P118" s="3">
        <v>466009.95</v>
      </c>
      <c r="Q118" s="3">
        <v>1623850520.3699999</v>
      </c>
      <c r="R118" s="3">
        <v>203216373.80000001</v>
      </c>
      <c r="S118" s="3">
        <v>535005035.63</v>
      </c>
      <c r="T118" s="3">
        <v>1060952676.13</v>
      </c>
      <c r="U118" s="3">
        <v>4469253378.6700001</v>
      </c>
      <c r="V118" s="3">
        <v>0</v>
      </c>
      <c r="W118" s="3">
        <v>547905233.02999997</v>
      </c>
      <c r="X118" s="3">
        <v>498323539.70999998</v>
      </c>
      <c r="Y118" s="3">
        <v>0</v>
      </c>
      <c r="Z118" s="3">
        <v>-27.69</v>
      </c>
      <c r="AA118" s="3">
        <v>-219.23</v>
      </c>
      <c r="AB118" s="1">
        <f>HLOOKUP(C118,IPCA!$H$5:$L$6,2,0)</f>
        <v>1.0930156335123211</v>
      </c>
      <c r="AC118" s="2">
        <f>_xlfn.XLOOKUP(B118,'Fator Regional'!$A:$A,'Fator Regional'!$F:$F)</f>
        <v>1.4510000000000001</v>
      </c>
      <c r="AD118" s="3">
        <f t="shared" si="3"/>
        <v>1119125100.1860785</v>
      </c>
      <c r="AE118" s="3">
        <f t="shared" si="4"/>
        <v>731187233.72157133</v>
      </c>
      <c r="AF118" s="4">
        <f t="shared" si="5"/>
        <v>3972852254.1774511</v>
      </c>
    </row>
    <row r="119" spans="1:32" x14ac:dyDescent="0.25">
      <c r="A119" s="1" t="s">
        <v>70</v>
      </c>
      <c r="B119" s="1" t="s">
        <v>132</v>
      </c>
      <c r="C119" s="2">
        <v>2024</v>
      </c>
      <c r="D119" s="1" t="s">
        <v>71</v>
      </c>
      <c r="E119" s="1" t="s">
        <v>72</v>
      </c>
      <c r="F119" s="3">
        <v>131354</v>
      </c>
      <c r="G119" s="3">
        <v>196097</v>
      </c>
      <c r="H119" s="3">
        <v>1984.98</v>
      </c>
      <c r="I119" s="3">
        <v>1825262.87</v>
      </c>
      <c r="J119" s="3">
        <v>55036.42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1137583473.8900001</v>
      </c>
      <c r="R119" s="3">
        <v>193736333.84999999</v>
      </c>
      <c r="S119" s="3">
        <v>244782276.68000001</v>
      </c>
      <c r="T119" s="3">
        <v>341128877.42000002</v>
      </c>
      <c r="U119" s="3">
        <v>1968424736.6099999</v>
      </c>
      <c r="V119" s="3">
        <v>809428.25</v>
      </c>
      <c r="W119" s="3">
        <v>4461680.1500000004</v>
      </c>
      <c r="X119" s="3">
        <v>45922666.369999997</v>
      </c>
      <c r="Y119" s="3">
        <v>0</v>
      </c>
      <c r="Z119" s="3">
        <v>-0.82</v>
      </c>
      <c r="AA119" s="3">
        <v>-251.23</v>
      </c>
      <c r="AB119" s="1">
        <f>HLOOKUP(C119,IPCA!$H$5:$L$6,2,0)</f>
        <v>1.0930156335123211</v>
      </c>
      <c r="AC119" s="2">
        <f>_xlfn.XLOOKUP(B119,'Fator Regional'!$A:$A,'Fator Regional'!$F:$F)</f>
        <v>1.4490000000000001</v>
      </c>
      <c r="AD119" s="3">
        <f t="shared" si="3"/>
        <v>785081762.5189786</v>
      </c>
      <c r="AE119" s="3">
        <f t="shared" si="4"/>
        <v>235423655.91442373</v>
      </c>
      <c r="AF119" s="4">
        <f t="shared" si="5"/>
        <v>1650691669.4892509</v>
      </c>
    </row>
    <row r="120" spans="1:32" x14ac:dyDescent="0.25">
      <c r="A120" s="1" t="s">
        <v>73</v>
      </c>
      <c r="B120" s="1" t="s">
        <v>130</v>
      </c>
      <c r="C120" s="2">
        <v>2024</v>
      </c>
      <c r="D120" s="1" t="s">
        <v>74</v>
      </c>
      <c r="E120" s="1" t="s">
        <v>75</v>
      </c>
      <c r="F120" s="3">
        <v>764045</v>
      </c>
      <c r="G120" s="3">
        <v>869583</v>
      </c>
      <c r="H120" s="3">
        <v>12447</v>
      </c>
      <c r="I120" s="3">
        <v>241941.13</v>
      </c>
      <c r="J120" s="3">
        <v>141441.44</v>
      </c>
      <c r="K120" s="3">
        <v>216386</v>
      </c>
      <c r="L120" s="3">
        <v>281242</v>
      </c>
      <c r="M120" s="3">
        <v>1791.89</v>
      </c>
      <c r="N120" s="3">
        <v>40996.69</v>
      </c>
      <c r="O120" s="3">
        <v>40996.69</v>
      </c>
      <c r="P120" s="3">
        <v>48999.35</v>
      </c>
      <c r="Q120" s="3">
        <v>302615671.23000002</v>
      </c>
      <c r="R120" s="3">
        <v>12984247.310000001</v>
      </c>
      <c r="S120" s="3">
        <v>70384311.069999993</v>
      </c>
      <c r="T120" s="3">
        <v>55163464.25</v>
      </c>
      <c r="U120" s="3">
        <v>810088887.57000005</v>
      </c>
      <c r="V120" s="3">
        <v>98228150.75</v>
      </c>
      <c r="W120" s="3">
        <v>118832776.84999999</v>
      </c>
      <c r="X120" s="3">
        <v>151880266.11000001</v>
      </c>
      <c r="Y120" s="3">
        <v>0</v>
      </c>
      <c r="Z120" s="3">
        <v>-34.46</v>
      </c>
      <c r="AA120" s="3">
        <v>-406.74</v>
      </c>
      <c r="AB120" s="1">
        <f>HLOOKUP(C120,IPCA!$H$5:$L$6,2,0)</f>
        <v>1.0930156335123211</v>
      </c>
      <c r="AC120" s="2">
        <f>_xlfn.XLOOKUP(B120,'Fator Regional'!$A:$A,'Fator Regional'!$F:$F)</f>
        <v>1.3069999999999999</v>
      </c>
      <c r="AD120" s="3">
        <f t="shared" si="3"/>
        <v>231534561.00229535</v>
      </c>
      <c r="AE120" s="3">
        <f t="shared" si="4"/>
        <v>42206170.045906655</v>
      </c>
      <c r="AF120" s="4">
        <f t="shared" si="5"/>
        <v>793584528.7892288</v>
      </c>
    </row>
    <row r="121" spans="1:32" x14ac:dyDescent="0.25">
      <c r="A121" s="1" t="s">
        <v>76</v>
      </c>
      <c r="B121" s="1" t="s">
        <v>131</v>
      </c>
      <c r="C121" s="2">
        <v>2024</v>
      </c>
      <c r="D121" s="1" t="s">
        <v>77</v>
      </c>
      <c r="E121" s="1" t="s">
        <v>78</v>
      </c>
      <c r="F121" s="3">
        <v>147028</v>
      </c>
      <c r="G121" s="3">
        <v>162597</v>
      </c>
      <c r="H121" s="3">
        <v>3276.24</v>
      </c>
      <c r="I121" s="3">
        <v>46105.83</v>
      </c>
      <c r="J121" s="3">
        <v>27285.9</v>
      </c>
      <c r="K121" s="3">
        <v>15430</v>
      </c>
      <c r="L121" s="3">
        <v>17939</v>
      </c>
      <c r="M121" s="3">
        <v>194.38</v>
      </c>
      <c r="N121" s="3">
        <v>2294.02</v>
      </c>
      <c r="O121" s="3">
        <v>1961.93</v>
      </c>
      <c r="P121" s="3">
        <v>2594.37</v>
      </c>
      <c r="Q121" s="3">
        <v>116869706.89</v>
      </c>
      <c r="R121" s="3">
        <v>7633875.3300000001</v>
      </c>
      <c r="S121" s="3">
        <v>26885127.780000001</v>
      </c>
      <c r="T121" s="3">
        <v>28108676.199999999</v>
      </c>
      <c r="U121" s="3">
        <v>252458069.84</v>
      </c>
      <c r="V121" s="3">
        <v>0</v>
      </c>
      <c r="W121" s="3">
        <v>15966704.369999999</v>
      </c>
      <c r="X121" s="3">
        <v>56993979.270000003</v>
      </c>
      <c r="Y121" s="3">
        <v>0</v>
      </c>
      <c r="Z121" s="3">
        <v>-42.24</v>
      </c>
      <c r="AA121" s="3">
        <v>-365.83</v>
      </c>
      <c r="AB121" s="1">
        <f>HLOOKUP(C121,IPCA!$H$5:$L$6,2,0)</f>
        <v>1.0930156335123211</v>
      </c>
      <c r="AC121" s="2">
        <f>_xlfn.XLOOKUP(B121,'Fator Regional'!$A:$A,'Fator Regional'!$F:$F)</f>
        <v>0.95199999999999996</v>
      </c>
      <c r="AD121" s="3">
        <f t="shared" si="3"/>
        <v>122762297.15336135</v>
      </c>
      <c r="AE121" s="3">
        <f t="shared" si="4"/>
        <v>29525920.37815126</v>
      </c>
      <c r="AF121" s="4">
        <f t="shared" si="5"/>
        <v>283930380.4644255</v>
      </c>
    </row>
    <row r="122" spans="1:32" x14ac:dyDescent="0.25">
      <c r="A122" s="1" t="s">
        <v>79</v>
      </c>
      <c r="B122" s="1" t="s">
        <v>131</v>
      </c>
      <c r="C122" s="2">
        <v>2024</v>
      </c>
      <c r="D122" s="1" t="s">
        <v>80</v>
      </c>
      <c r="E122" s="1" t="s">
        <v>81</v>
      </c>
      <c r="F122" s="3">
        <v>132996</v>
      </c>
      <c r="G122" s="3">
        <v>134683</v>
      </c>
      <c r="H122" s="3">
        <v>2105.11</v>
      </c>
      <c r="I122" s="3">
        <v>83309.25</v>
      </c>
      <c r="J122" s="3">
        <v>24907.14</v>
      </c>
      <c r="K122" s="3">
        <v>100452</v>
      </c>
      <c r="L122" s="3">
        <v>101700</v>
      </c>
      <c r="M122" s="3">
        <v>998.24</v>
      </c>
      <c r="N122" s="3">
        <v>24674.3</v>
      </c>
      <c r="O122" s="3">
        <v>24653.3</v>
      </c>
      <c r="P122" s="3">
        <v>15054.46</v>
      </c>
      <c r="Q122" s="3">
        <v>103186313.08</v>
      </c>
      <c r="R122" s="3">
        <v>11073264.93</v>
      </c>
      <c r="S122" s="3">
        <v>20196868.899999999</v>
      </c>
      <c r="T122" s="3">
        <v>0</v>
      </c>
      <c r="U122" s="3">
        <v>186396485.08000001</v>
      </c>
      <c r="V122" s="3">
        <v>0</v>
      </c>
      <c r="W122" s="3">
        <v>19117751.27</v>
      </c>
      <c r="X122" s="3">
        <v>32822286.899999999</v>
      </c>
      <c r="Y122" s="3">
        <v>0</v>
      </c>
      <c r="Z122" s="3">
        <v>-65.97</v>
      </c>
      <c r="AA122" s="3">
        <v>-1145.21</v>
      </c>
      <c r="AB122" s="1">
        <f>HLOOKUP(C122,IPCA!$H$5:$L$6,2,0)</f>
        <v>1.0930156335123211</v>
      </c>
      <c r="AC122" s="2">
        <f>_xlfn.XLOOKUP(B122,'Fator Regional'!$A:$A,'Fator Regional'!$F:$F)</f>
        <v>0.95199999999999996</v>
      </c>
      <c r="AD122" s="3">
        <f t="shared" si="3"/>
        <v>108388984.3277311</v>
      </c>
      <c r="AE122" s="3">
        <f t="shared" si="4"/>
        <v>0</v>
      </c>
      <c r="AF122" s="4">
        <f t="shared" si="5"/>
        <v>209420873.23398125</v>
      </c>
    </row>
    <row r="123" spans="1:32" x14ac:dyDescent="0.25">
      <c r="A123" s="1" t="s">
        <v>82</v>
      </c>
      <c r="B123" s="1" t="s">
        <v>133</v>
      </c>
      <c r="C123" s="2">
        <v>2024</v>
      </c>
      <c r="D123" s="1" t="s">
        <v>83</v>
      </c>
      <c r="E123" s="1" t="s">
        <v>84</v>
      </c>
      <c r="F123" s="3">
        <v>2080846</v>
      </c>
      <c r="G123" s="3">
        <v>2973891</v>
      </c>
      <c r="H123" s="3">
        <v>29809.47</v>
      </c>
      <c r="I123" s="3">
        <v>624942.56999999995</v>
      </c>
      <c r="J123" s="3">
        <v>332393.03000000003</v>
      </c>
      <c r="K123" s="3">
        <v>324391</v>
      </c>
      <c r="L123" s="3">
        <v>643126</v>
      </c>
      <c r="M123" s="3">
        <v>5012.45</v>
      </c>
      <c r="N123" s="3">
        <v>58877.36</v>
      </c>
      <c r="O123" s="3">
        <v>58877.36</v>
      </c>
      <c r="P123" s="3">
        <v>62107.63</v>
      </c>
      <c r="Q123" s="3">
        <v>650770031.39999998</v>
      </c>
      <c r="R123" s="3">
        <v>66461057.689999998</v>
      </c>
      <c r="S123" s="3">
        <v>255427824.18000001</v>
      </c>
      <c r="T123" s="3">
        <v>754449323.62</v>
      </c>
      <c r="U123" s="3">
        <v>2468685586.6399999</v>
      </c>
      <c r="V123" s="3">
        <v>824381.95</v>
      </c>
      <c r="W123" s="3">
        <v>458902909.57999998</v>
      </c>
      <c r="X123" s="3">
        <v>281778102.31</v>
      </c>
      <c r="Y123" s="3">
        <v>71955.91</v>
      </c>
      <c r="Z123" s="3">
        <v>-32.51</v>
      </c>
      <c r="AA123" s="3">
        <v>-301.55</v>
      </c>
      <c r="AB123" s="1">
        <f>HLOOKUP(C123,IPCA!$H$5:$L$6,2,0)</f>
        <v>1.0930156335123211</v>
      </c>
      <c r="AC123" s="2">
        <f>_xlfn.XLOOKUP(B123,'Fator Regional'!$A:$A,'Fator Regional'!$F:$F)</f>
        <v>1.4510000000000001</v>
      </c>
      <c r="AD123" s="3">
        <f t="shared" si="3"/>
        <v>448497609.51068223</v>
      </c>
      <c r="AE123" s="3">
        <f t="shared" si="4"/>
        <v>519951291.26119918</v>
      </c>
      <c r="AF123" s="4">
        <f t="shared" si="5"/>
        <v>2220915005.6745844</v>
      </c>
    </row>
    <row r="124" spans="1:32" x14ac:dyDescent="0.25">
      <c r="A124" s="1" t="s">
        <v>85</v>
      </c>
      <c r="B124" s="1" t="s">
        <v>133</v>
      </c>
      <c r="C124" s="2">
        <v>2024</v>
      </c>
      <c r="D124" s="1" t="s">
        <v>86</v>
      </c>
      <c r="E124" s="1" t="s">
        <v>87</v>
      </c>
      <c r="F124" s="3">
        <v>862510</v>
      </c>
      <c r="G124" s="3">
        <v>1299064</v>
      </c>
      <c r="H124" s="3">
        <v>15672.27</v>
      </c>
      <c r="I124" s="3">
        <v>293511.26</v>
      </c>
      <c r="J124" s="3">
        <v>158573.45000000001</v>
      </c>
      <c r="K124" s="3">
        <v>165130</v>
      </c>
      <c r="L124" s="3">
        <v>412033</v>
      </c>
      <c r="M124" s="3">
        <v>2229.7800000000002</v>
      </c>
      <c r="N124" s="3">
        <v>52359.95</v>
      </c>
      <c r="O124" s="3">
        <v>48109.89</v>
      </c>
      <c r="P124" s="3">
        <v>44702.52</v>
      </c>
      <c r="Q124" s="3">
        <v>529331247.74000001</v>
      </c>
      <c r="R124" s="3">
        <v>45008224.439999998</v>
      </c>
      <c r="S124" s="3">
        <v>122060587.02</v>
      </c>
      <c r="T124" s="3">
        <v>170968337.00999999</v>
      </c>
      <c r="U124" s="3">
        <v>1385583742.51</v>
      </c>
      <c r="V124" s="3">
        <v>5197211.82</v>
      </c>
      <c r="W124" s="3">
        <v>213365507.28999999</v>
      </c>
      <c r="X124" s="3">
        <v>299652627.19</v>
      </c>
      <c r="Y124" s="3">
        <v>0</v>
      </c>
      <c r="Z124" s="3">
        <v>-28.04</v>
      </c>
      <c r="AA124" s="3">
        <v>-344.43</v>
      </c>
      <c r="AB124" s="1">
        <f>HLOOKUP(C124,IPCA!$H$5:$L$6,2,0)</f>
        <v>1.0930156335123211</v>
      </c>
      <c r="AC124" s="2">
        <f>_xlfn.XLOOKUP(B124,'Fator Regional'!$A:$A,'Fator Regional'!$F:$F)</f>
        <v>1.4510000000000001</v>
      </c>
      <c r="AD124" s="3">
        <f t="shared" si="3"/>
        <v>364804443.65265334</v>
      </c>
      <c r="AE124" s="3">
        <f t="shared" si="4"/>
        <v>117827937.29152307</v>
      </c>
      <c r="AF124" s="4">
        <f t="shared" si="5"/>
        <v>1276551035.4412627</v>
      </c>
    </row>
    <row r="125" spans="1:32" x14ac:dyDescent="0.25">
      <c r="A125" s="1" t="s">
        <v>88</v>
      </c>
      <c r="B125" s="1" t="s">
        <v>130</v>
      </c>
      <c r="C125" s="2">
        <v>2024</v>
      </c>
      <c r="D125" s="1" t="s">
        <v>89</v>
      </c>
      <c r="E125" s="1" t="s">
        <v>90</v>
      </c>
      <c r="F125" s="3">
        <v>654126</v>
      </c>
      <c r="G125" s="3">
        <v>710141</v>
      </c>
      <c r="H125" s="3">
        <v>9304.3799999999992</v>
      </c>
      <c r="I125" s="3">
        <v>194061.98</v>
      </c>
      <c r="J125" s="3">
        <v>102270.55</v>
      </c>
      <c r="K125" s="3">
        <v>235380</v>
      </c>
      <c r="L125" s="3">
        <v>251180</v>
      </c>
      <c r="M125" s="3">
        <v>894.56</v>
      </c>
      <c r="N125" s="3">
        <v>31698.78</v>
      </c>
      <c r="O125" s="3">
        <v>31698.78</v>
      </c>
      <c r="P125" s="3">
        <v>31698.78</v>
      </c>
      <c r="Q125" s="3">
        <v>252808134.97999999</v>
      </c>
      <c r="R125" s="3">
        <v>44870723.990000002</v>
      </c>
      <c r="S125" s="3">
        <v>112594502.70999999</v>
      </c>
      <c r="T125" s="3">
        <v>190678620.00999999</v>
      </c>
      <c r="U125" s="3">
        <v>683316355.63999999</v>
      </c>
      <c r="V125" s="3">
        <v>0</v>
      </c>
      <c r="W125" s="3">
        <v>55304877.659999996</v>
      </c>
      <c r="X125" s="3">
        <v>27059496.289999999</v>
      </c>
      <c r="Y125" s="3">
        <v>0</v>
      </c>
      <c r="Z125" s="3">
        <v>-54.57</v>
      </c>
      <c r="AA125" s="3">
        <v>-451.86</v>
      </c>
      <c r="AB125" s="1">
        <f>HLOOKUP(C125,IPCA!$H$5:$L$6,2,0)</f>
        <v>1.0930156335123211</v>
      </c>
      <c r="AC125" s="2">
        <f>_xlfn.XLOOKUP(B125,'Fator Regional'!$A:$A,'Fator Regional'!$F:$F)</f>
        <v>1.3069999999999999</v>
      </c>
      <c r="AD125" s="3">
        <f t="shared" si="3"/>
        <v>193426270.06885999</v>
      </c>
      <c r="AE125" s="3">
        <f t="shared" si="4"/>
        <v>145890298.40091813</v>
      </c>
      <c r="AF125" s="4">
        <f t="shared" si="5"/>
        <v>633015816.93668818</v>
      </c>
    </row>
    <row r="126" spans="1:32" x14ac:dyDescent="0.25">
      <c r="A126" s="1" t="s">
        <v>91</v>
      </c>
      <c r="B126" s="1" t="s">
        <v>132</v>
      </c>
      <c r="C126" s="2">
        <v>2024</v>
      </c>
      <c r="D126" s="1" t="s">
        <v>92</v>
      </c>
      <c r="E126" s="1" t="s">
        <v>93</v>
      </c>
      <c r="F126" s="3">
        <v>9451319</v>
      </c>
      <c r="G126" s="3">
        <v>14487986</v>
      </c>
      <c r="H126" s="3">
        <v>93577.96</v>
      </c>
      <c r="I126" s="3">
        <v>3042731.98</v>
      </c>
      <c r="J126" s="3">
        <v>2234655.4</v>
      </c>
      <c r="K126" s="3">
        <v>8166458</v>
      </c>
      <c r="L126" s="3">
        <v>11736745</v>
      </c>
      <c r="M126" s="3">
        <v>64562.42</v>
      </c>
      <c r="N126" s="3">
        <v>1438021.9</v>
      </c>
      <c r="O126" s="3">
        <v>726561.15</v>
      </c>
      <c r="P126" s="3">
        <v>2008054.89</v>
      </c>
      <c r="Q126" s="3">
        <v>3392682726.9000001</v>
      </c>
      <c r="R126" s="3">
        <v>572576590.52999997</v>
      </c>
      <c r="S126" s="3">
        <v>1562644301.6700001</v>
      </c>
      <c r="T126" s="3">
        <v>2691420355.3800001</v>
      </c>
      <c r="U126" s="3">
        <v>10461292165.82</v>
      </c>
      <c r="V126" s="3">
        <v>0</v>
      </c>
      <c r="W126" s="3">
        <v>1757707284.22</v>
      </c>
      <c r="X126" s="3">
        <v>484260907.12</v>
      </c>
      <c r="Y126" s="3">
        <v>0</v>
      </c>
      <c r="Z126" s="3">
        <v>-21.37</v>
      </c>
      <c r="AA126" s="3">
        <v>-251.12</v>
      </c>
      <c r="AB126" s="1">
        <f>HLOOKUP(C126,IPCA!$H$5:$L$6,2,0)</f>
        <v>1.0930156335123211</v>
      </c>
      <c r="AC126" s="2">
        <f>_xlfn.XLOOKUP(B126,'Fator Regional'!$A:$A,'Fator Regional'!$F:$F)</f>
        <v>1.4490000000000001</v>
      </c>
      <c r="AD126" s="3">
        <f t="shared" si="3"/>
        <v>2341395946.7908902</v>
      </c>
      <c r="AE126" s="3">
        <f t="shared" si="4"/>
        <v>1857432957.4741201</v>
      </c>
      <c r="AF126" s="4">
        <f t="shared" si="5"/>
        <v>9373721733.9537544</v>
      </c>
    </row>
    <row r="127" spans="1:32" x14ac:dyDescent="0.25">
      <c r="A127" s="1" t="s">
        <v>94</v>
      </c>
      <c r="B127" s="1" t="s">
        <v>131</v>
      </c>
      <c r="C127" s="2">
        <v>2024</v>
      </c>
      <c r="D127" s="1" t="s">
        <v>95</v>
      </c>
      <c r="E127" s="1" t="s">
        <v>96</v>
      </c>
      <c r="F127" s="3">
        <v>456342</v>
      </c>
      <c r="G127" s="3">
        <v>472791</v>
      </c>
      <c r="H127" s="3">
        <v>8543.4699999999993</v>
      </c>
      <c r="I127" s="3">
        <v>92871.57</v>
      </c>
      <c r="J127" s="3">
        <v>67230.2</v>
      </c>
      <c r="K127" s="3">
        <v>202533</v>
      </c>
      <c r="L127" s="3">
        <v>213501</v>
      </c>
      <c r="M127" s="3">
        <v>3282.4</v>
      </c>
      <c r="N127" s="3">
        <v>25873.61</v>
      </c>
      <c r="O127" s="3">
        <v>25873.61</v>
      </c>
      <c r="P127" s="3">
        <v>30542.05</v>
      </c>
      <c r="Q127" s="3">
        <v>111811359.86</v>
      </c>
      <c r="R127" s="3">
        <v>10260300.26</v>
      </c>
      <c r="S127" s="3">
        <v>36363126.68</v>
      </c>
      <c r="T127" s="3">
        <v>0</v>
      </c>
      <c r="U127" s="3">
        <v>406455336.07999998</v>
      </c>
      <c r="V127" s="3">
        <v>0</v>
      </c>
      <c r="W127" s="3">
        <v>93208886.209999993</v>
      </c>
      <c r="X127" s="3">
        <v>154811663.06999999</v>
      </c>
      <c r="Y127" s="3">
        <v>0</v>
      </c>
      <c r="Z127" s="3">
        <v>-28.19</v>
      </c>
      <c r="AA127" s="3">
        <v>-160.19</v>
      </c>
      <c r="AB127" s="1">
        <f>HLOOKUP(C127,IPCA!$H$5:$L$6,2,0)</f>
        <v>1.0930156335123211</v>
      </c>
      <c r="AC127" s="2">
        <f>_xlfn.XLOOKUP(B127,'Fator Regional'!$A:$A,'Fator Regional'!$F:$F)</f>
        <v>0.95199999999999996</v>
      </c>
      <c r="AD127" s="3">
        <f t="shared" si="3"/>
        <v>117448907.41596639</v>
      </c>
      <c r="AE127" s="3">
        <f t="shared" si="4"/>
        <v>0</v>
      </c>
      <c r="AF127" s="4">
        <f t="shared" si="5"/>
        <v>450423964.27328497</v>
      </c>
    </row>
  </sheetData>
  <autoFilter ref="A2:U127" xr:uid="{D7480E81-E797-414D-BD75-D9818A29AC74}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034D-BF9F-49B1-8D21-219D3CD9810E}">
  <dimension ref="A1:AE127"/>
  <sheetViews>
    <sheetView topLeftCell="B1" workbookViewId="0">
      <selection activeCell="B3" sqref="B3"/>
    </sheetView>
  </sheetViews>
  <sheetFormatPr defaultRowHeight="15" x14ac:dyDescent="0.25"/>
  <cols>
    <col min="1" max="1" width="7.5703125" style="1" bestFit="1" customWidth="1"/>
    <col min="2" max="2" width="18.42578125" style="1" customWidth="1"/>
    <col min="3" max="3" width="82.42578125" style="1" bestFit="1" customWidth="1"/>
    <col min="4" max="4" width="12.42578125" style="1" bestFit="1" customWidth="1"/>
    <col min="5" max="5" width="13.140625" style="5" bestFit="1" customWidth="1"/>
    <col min="6" max="6" width="21.28515625" style="5" bestFit="1" customWidth="1"/>
    <col min="7" max="7" width="10.28515625" style="5" bestFit="1" customWidth="1"/>
    <col min="8" max="9" width="13.28515625" style="5" bestFit="1" customWidth="1"/>
    <col min="10" max="10" width="13.140625" style="5" bestFit="1" customWidth="1"/>
    <col min="11" max="11" width="21.7109375" style="5" bestFit="1" customWidth="1"/>
    <col min="12" max="12" width="10.28515625" style="5" bestFit="1" customWidth="1"/>
    <col min="13" max="15" width="13.28515625" style="5" bestFit="1" customWidth="1"/>
    <col min="16" max="20" width="19.5703125" style="5" bestFit="1" customWidth="1"/>
    <col min="21" max="21" width="15.5703125" style="5" bestFit="1" customWidth="1"/>
    <col min="22" max="23" width="19.5703125" style="5" bestFit="1" customWidth="1"/>
    <col min="24" max="24" width="18.28515625" style="5" customWidth="1"/>
    <col min="25" max="25" width="19" style="5" customWidth="1"/>
    <col min="26" max="26" width="15.140625" style="5" customWidth="1"/>
    <col min="27" max="27" width="15" style="1" customWidth="1"/>
    <col min="28" max="28" width="23.5703125" style="1" customWidth="1"/>
    <col min="29" max="29" width="19" style="1" customWidth="1"/>
    <col min="30" max="31" width="20.5703125" style="1" customWidth="1"/>
    <col min="32" max="16384" width="9.140625" style="1"/>
  </cols>
  <sheetData>
    <row r="1" spans="1:31" ht="60" x14ac:dyDescent="0.25">
      <c r="E1" s="7" t="s">
        <v>98</v>
      </c>
      <c r="F1" s="7" t="s">
        <v>99</v>
      </c>
      <c r="G1" s="7" t="s">
        <v>100</v>
      </c>
      <c r="H1" s="7" t="s">
        <v>101</v>
      </c>
      <c r="I1" s="7" t="s">
        <v>102</v>
      </c>
      <c r="J1" s="7" t="s">
        <v>103</v>
      </c>
      <c r="K1" s="7" t="s">
        <v>104</v>
      </c>
      <c r="L1" s="7" t="s">
        <v>105</v>
      </c>
      <c r="M1" s="7" t="s">
        <v>106</v>
      </c>
      <c r="N1" s="7" t="s">
        <v>107</v>
      </c>
      <c r="O1" s="7" t="s">
        <v>108</v>
      </c>
      <c r="P1" s="7" t="s">
        <v>109</v>
      </c>
      <c r="Q1" s="7" t="s">
        <v>110</v>
      </c>
      <c r="R1" s="7" t="s">
        <v>111</v>
      </c>
      <c r="S1" s="7" t="s">
        <v>112</v>
      </c>
      <c r="T1" s="7" t="s">
        <v>113</v>
      </c>
      <c r="U1" s="7" t="s">
        <v>114</v>
      </c>
      <c r="V1" s="7" t="s">
        <v>115</v>
      </c>
      <c r="W1" s="7" t="s">
        <v>119</v>
      </c>
      <c r="X1" s="7" t="s">
        <v>116</v>
      </c>
      <c r="Y1" s="7" t="s">
        <v>117</v>
      </c>
      <c r="Z1" s="7" t="s">
        <v>118</v>
      </c>
      <c r="AC1" s="7" t="s">
        <v>109</v>
      </c>
      <c r="AD1" s="7" t="s">
        <v>112</v>
      </c>
      <c r="AE1" s="7" t="s">
        <v>113</v>
      </c>
    </row>
    <row r="2" spans="1:31" ht="30" x14ac:dyDescent="0.25">
      <c r="A2" s="6" t="s">
        <v>0</v>
      </c>
      <c r="B2" s="6" t="s">
        <v>134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138</v>
      </c>
      <c r="V2" s="7" t="s">
        <v>20</v>
      </c>
      <c r="W2" s="7" t="s">
        <v>139</v>
      </c>
      <c r="X2" s="7" t="s">
        <v>140</v>
      </c>
      <c r="Y2" s="7" t="s">
        <v>21</v>
      </c>
      <c r="Z2" s="7" t="s">
        <v>22</v>
      </c>
      <c r="AA2" s="8" t="s">
        <v>126</v>
      </c>
      <c r="AB2" s="8" t="s">
        <v>127</v>
      </c>
      <c r="AC2" s="7" t="s">
        <v>135</v>
      </c>
      <c r="AD2" s="7" t="s">
        <v>136</v>
      </c>
      <c r="AE2" s="7" t="s">
        <v>137</v>
      </c>
    </row>
    <row r="3" spans="1:31" x14ac:dyDescent="0.25">
      <c r="A3" s="1" t="s">
        <v>23</v>
      </c>
      <c r="B3" s="1" t="s">
        <v>130</v>
      </c>
      <c r="C3" s="1" t="s">
        <v>24</v>
      </c>
      <c r="D3" s="1" t="s">
        <v>25</v>
      </c>
      <c r="E3" s="3">
        <f>AVERAGEIF(Cálculo!$D$3:$D$127,$C3,Cálculo!F$3:F$127)</f>
        <v>200585.60000000001</v>
      </c>
      <c r="F3" s="3">
        <f>AVERAGEIF(Cálculo!$D$3:$D$127,$C3,Cálculo!G$3:G$127)</f>
        <v>217372.6</v>
      </c>
      <c r="G3" s="3">
        <f>AVERAGEIF(Cálculo!$D$3:$D$127,$C3,Cálculo!H$3:H$127)</f>
        <v>3342.8779999999997</v>
      </c>
      <c r="H3" s="3">
        <f>AVERAGEIF(Cálculo!$D$3:$D$127,$C3,Cálculo!I$3:I$127)</f>
        <v>199549.28200000004</v>
      </c>
      <c r="I3" s="3">
        <f>AVERAGEIF(Cálculo!$D$3:$D$127,$C3,Cálculo!J$3:J$127)</f>
        <v>128810.666</v>
      </c>
      <c r="J3" s="3">
        <f>AVERAGEIF(Cálculo!$D$3:$D$127,$C3,Cálculo!K$3:K$127)</f>
        <v>38492.800000000003</v>
      </c>
      <c r="K3" s="3">
        <f>AVERAGEIF(Cálculo!$D$3:$D$127,$C3,Cálculo!L$3:L$127)</f>
        <v>50790.8</v>
      </c>
      <c r="L3" s="3">
        <f>AVERAGEIF(Cálculo!$D$3:$D$127,$C3,Cálculo!M$3:M$127)</f>
        <v>276.31599999999997</v>
      </c>
      <c r="M3" s="3">
        <f>AVERAGEIF(Cálculo!$D$3:$D$127,$C3,Cálculo!N$3:N$127)</f>
        <v>6885.2939999999999</v>
      </c>
      <c r="N3" s="3">
        <f>AVERAGEIF(Cálculo!$D$3:$D$127,$C3,Cálculo!O$3:O$127)</f>
        <v>6873.848</v>
      </c>
      <c r="O3" s="3">
        <f>AVERAGEIF(Cálculo!$D$3:$D$127,$C3,Cálculo!P$3:P$127)</f>
        <v>8902.7820000000011</v>
      </c>
      <c r="P3" s="3">
        <f>AVERAGEIF(Cálculo!$D$3:$D$127,$C3,Cálculo!Q$3:Q$127)</f>
        <v>112449480.80399999</v>
      </c>
      <c r="Q3" s="3">
        <f>AVERAGEIF(Cálculo!$D$3:$D$127,$C3,Cálculo!R$3:R$127)</f>
        <v>6462283.0299999993</v>
      </c>
      <c r="R3" s="3">
        <f>AVERAGEIF(Cálculo!$D$3:$D$127,$C3,Cálculo!S$3:S$127)</f>
        <v>104284348.91199999</v>
      </c>
      <c r="S3" s="3">
        <f>AVERAGEIF(Cálculo!$D$3:$D$127,$C3,Cálculo!T$3:T$127)</f>
        <v>146880257.44600001</v>
      </c>
      <c r="T3" s="3">
        <f>AVERAGEIF(Cálculo!$D$3:$D$127,$C3,Cálculo!U$3:U$127)</f>
        <v>439612469.18199998</v>
      </c>
      <c r="U3" s="3">
        <f>AVERAGEIF(Cálculo!$D$3:$D$127,$C3,Cálculo!V$3:V$127)</f>
        <v>0</v>
      </c>
      <c r="V3" s="3">
        <f>AVERAGEIF(Cálculo!$D$3:$D$127,$C3,Cálculo!W$3:W$127)</f>
        <v>18936834.558000002</v>
      </c>
      <c r="W3" s="3">
        <f>AVERAGEIF(Cálculo!$D$3:$D$127,$C3,Cálculo!X$3:X$127)</f>
        <v>50599264.431999996</v>
      </c>
      <c r="X3" s="3">
        <f>AVERAGEIF(Cálculo!$D$3:$D$127,$C3,Cálculo!Y$3:Y$127)</f>
        <v>0</v>
      </c>
      <c r="Y3" s="3">
        <f>AVERAGEIF(Cálculo!$D$3:$D$127,$C3,Cálculo!Z$3:Z$127)</f>
        <v>-32.456000000000003</v>
      </c>
      <c r="Z3" s="3">
        <f>AVERAGEIF(Cálculo!$D$3:$D$127,$C3,Cálculo!AA$3:AA$127)</f>
        <v>-1175.3679999999999</v>
      </c>
      <c r="AA3" s="3"/>
      <c r="AB3" s="3"/>
      <c r="AC3" s="3">
        <f>AVERAGEIF(Cálculo!$D$3:$D$127,$C3,Cálculo!AD$3:AD$127)</f>
        <v>96280637.03816554</v>
      </c>
      <c r="AD3" s="3">
        <f>AVERAGEIF(Cálculo!$D$3:$D$127,$C3,Cálculo!AE$3:AE$127)</f>
        <v>124091603.05668743</v>
      </c>
      <c r="AE3" s="3">
        <f>AVERAGEIF(Cálculo!$D$3:$D$127,$C3,Cálculo!AF$3:AF$127)</f>
        <v>493546677.74841416</v>
      </c>
    </row>
    <row r="4" spans="1:31" x14ac:dyDescent="0.25">
      <c r="A4" s="1" t="s">
        <v>26</v>
      </c>
      <c r="B4" s="1" t="s">
        <v>131</v>
      </c>
      <c r="C4" s="1" t="s">
        <v>27</v>
      </c>
      <c r="D4" s="1" t="s">
        <v>28</v>
      </c>
      <c r="E4" s="3">
        <f>AVERAGEIF(Cálculo!$D$3:$D$127,$C4,Cálculo!F$3:F$127)</f>
        <v>28806.799999999999</v>
      </c>
      <c r="F4" s="3">
        <f>AVERAGEIF(Cálculo!$D$3:$D$127,$C4,Cálculo!G$3:G$127)</f>
        <v>32508.799999999999</v>
      </c>
      <c r="G4" s="3">
        <f>AVERAGEIF(Cálculo!$D$3:$D$127,$C4,Cálculo!H$3:H$127)</f>
        <v>463.46400000000006</v>
      </c>
      <c r="H4" s="3">
        <f>AVERAGEIF(Cálculo!$D$3:$D$127,$C4,Cálculo!I$3:I$127)</f>
        <v>34903.914000000004</v>
      </c>
      <c r="I4" s="3">
        <f>AVERAGEIF(Cálculo!$D$3:$D$127,$C4,Cálculo!J$3:J$127)</f>
        <v>10808.859999999999</v>
      </c>
      <c r="J4" s="3">
        <f>AVERAGEIF(Cálculo!$D$3:$D$127,$C4,Cálculo!K$3:K$127)</f>
        <v>5524.6</v>
      </c>
      <c r="K4" s="3">
        <f>AVERAGEIF(Cálculo!$D$3:$D$127,$C4,Cálculo!L$3:L$127)</f>
        <v>7406.4</v>
      </c>
      <c r="L4" s="3">
        <f>AVERAGEIF(Cálculo!$D$3:$D$127,$C4,Cálculo!M$3:M$127)</f>
        <v>54.366</v>
      </c>
      <c r="M4" s="3">
        <f>AVERAGEIF(Cálculo!$D$3:$D$127,$C4,Cálculo!N$3:N$127)</f>
        <v>1591.4580000000001</v>
      </c>
      <c r="N4" s="3">
        <f>AVERAGEIF(Cálculo!$D$3:$D$127,$C4,Cálculo!O$3:O$127)</f>
        <v>1521.1079999999997</v>
      </c>
      <c r="O4" s="3">
        <f>AVERAGEIF(Cálculo!$D$3:$D$127,$C4,Cálculo!P$3:P$127)</f>
        <v>1591.366</v>
      </c>
      <c r="P4" s="3">
        <f>AVERAGEIF(Cálculo!$D$3:$D$127,$C4,Cálculo!Q$3:Q$127)</f>
        <v>41076644.829999998</v>
      </c>
      <c r="Q4" s="3">
        <f>AVERAGEIF(Cálculo!$D$3:$D$127,$C4,Cálculo!R$3:R$127)</f>
        <v>5241849.0319999997</v>
      </c>
      <c r="R4" s="3">
        <f>AVERAGEIF(Cálculo!$D$3:$D$127,$C4,Cálculo!S$3:S$127)</f>
        <v>7345552.845999999</v>
      </c>
      <c r="S4" s="3">
        <f>AVERAGEIF(Cálculo!$D$3:$D$127,$C4,Cálculo!T$3:T$127)</f>
        <v>2001354.946</v>
      </c>
      <c r="T4" s="3">
        <f>AVERAGEIF(Cálculo!$D$3:$D$127,$C4,Cálculo!U$3:U$127)</f>
        <v>61708995.077999994</v>
      </c>
      <c r="U4" s="3">
        <f>AVERAGEIF(Cálculo!$D$3:$D$127,$C4,Cálculo!V$3:V$127)</f>
        <v>0</v>
      </c>
      <c r="V4" s="3">
        <f>AVERAGEIF(Cálculo!$D$3:$D$127,$C4,Cálculo!W$3:W$127)</f>
        <v>51389.964</v>
      </c>
      <c r="W4" s="3">
        <f>AVERAGEIF(Cálculo!$D$3:$D$127,$C4,Cálculo!X$3:X$127)</f>
        <v>5992203.459999999</v>
      </c>
      <c r="X4" s="3">
        <f>AVERAGEIF(Cálculo!$D$3:$D$127,$C4,Cálculo!Y$3:Y$127)</f>
        <v>0</v>
      </c>
      <c r="Y4" s="3">
        <f>AVERAGEIF(Cálculo!$D$3:$D$127,$C4,Cálculo!Z$3:Z$127)</f>
        <v>-67.007999999999996</v>
      </c>
      <c r="Z4" s="3">
        <f>AVERAGEIF(Cálculo!$D$3:$D$127,$C4,Cálculo!AA$3:AA$127)</f>
        <v>-1603.0980000000002</v>
      </c>
      <c r="AA4" s="3"/>
      <c r="AB4" s="3"/>
      <c r="AC4" s="3">
        <f>AVERAGEIF(Cálculo!$D$3:$D$127,$C4,Cálculo!AD$3:AD$127)</f>
        <v>45190635.41694615</v>
      </c>
      <c r="AD4" s="3">
        <f>AVERAGEIF(Cálculo!$D$3:$D$127,$C4,Cálculo!AE$3:AE$127)</f>
        <v>2267603.8162860475</v>
      </c>
      <c r="AE4" s="3">
        <f>AVERAGEIF(Cálculo!$D$3:$D$127,$C4,Cálculo!AF$3:AF$127)</f>
        <v>83244500.51729545</v>
      </c>
    </row>
    <row r="5" spans="1:31" x14ac:dyDescent="0.25">
      <c r="A5" s="1" t="s">
        <v>29</v>
      </c>
      <c r="B5" s="1" t="s">
        <v>130</v>
      </c>
      <c r="C5" s="1" t="s">
        <v>30</v>
      </c>
      <c r="D5" s="1" t="s">
        <v>31</v>
      </c>
      <c r="E5" s="3">
        <f>AVERAGEIF(Cálculo!$D$3:$D$127,$C5,Cálculo!F$3:F$127)</f>
        <v>3534861.4</v>
      </c>
      <c r="F5" s="3">
        <f>AVERAGEIF(Cálculo!$D$3:$D$127,$C5,Cálculo!G$3:G$127)</f>
        <v>4209012.4000000004</v>
      </c>
      <c r="G5" s="3">
        <f>AVERAGEIF(Cálculo!$D$3:$D$127,$C5,Cálculo!H$3:H$127)</f>
        <v>46178.688000000002</v>
      </c>
      <c r="H5" s="3">
        <f>AVERAGEIF(Cálculo!$D$3:$D$127,$C5,Cálculo!I$3:I$127)</f>
        <v>776132.47399999993</v>
      </c>
      <c r="I5" s="3">
        <f>AVERAGEIF(Cálculo!$D$3:$D$127,$C5,Cálculo!J$3:J$127)</f>
        <v>446280.01799999998</v>
      </c>
      <c r="J5" s="3">
        <f>AVERAGEIF(Cálculo!$D$3:$D$127,$C5,Cálculo!K$3:K$127)</f>
        <v>1475008.4</v>
      </c>
      <c r="K5" s="3">
        <f>AVERAGEIF(Cálculo!$D$3:$D$127,$C5,Cálculo!L$3:L$127)</f>
        <v>2056295.8</v>
      </c>
      <c r="L5" s="3">
        <f>AVERAGEIF(Cálculo!$D$3:$D$127,$C5,Cálculo!M$3:M$127)</f>
        <v>11855.261999999999</v>
      </c>
      <c r="M5" s="3">
        <f>AVERAGEIF(Cálculo!$D$3:$D$127,$C5,Cálculo!N$3:N$127)</f>
        <v>228726.94399999999</v>
      </c>
      <c r="N5" s="3">
        <f>AVERAGEIF(Cálculo!$D$3:$D$127,$C5,Cálculo!O$3:O$127)</f>
        <v>224230.712</v>
      </c>
      <c r="O5" s="3">
        <f>AVERAGEIF(Cálculo!$D$3:$D$127,$C5,Cálculo!P$3:P$127)</f>
        <v>218710.52800000002</v>
      </c>
      <c r="P5" s="3">
        <f>AVERAGEIF(Cálculo!$D$3:$D$127,$C5,Cálculo!Q$3:Q$127)</f>
        <v>871738158.84799993</v>
      </c>
      <c r="Q5" s="3">
        <f>AVERAGEIF(Cálculo!$D$3:$D$127,$C5,Cálculo!R$3:R$127)</f>
        <v>171438320.74199998</v>
      </c>
      <c r="R5" s="3">
        <f>AVERAGEIF(Cálculo!$D$3:$D$127,$C5,Cálculo!S$3:S$127)</f>
        <v>382292844.91999996</v>
      </c>
      <c r="S5" s="3">
        <f>AVERAGEIF(Cálculo!$D$3:$D$127,$C5,Cálculo!T$3:T$127)</f>
        <v>945797820.01199985</v>
      </c>
      <c r="T5" s="3">
        <f>AVERAGEIF(Cálculo!$D$3:$D$127,$C5,Cálculo!U$3:U$127)</f>
        <v>2968031522.5080004</v>
      </c>
      <c r="U5" s="3">
        <f>AVERAGEIF(Cálculo!$D$3:$D$127,$C5,Cálculo!V$3:V$127)</f>
        <v>19362965.605999999</v>
      </c>
      <c r="V5" s="3">
        <f>AVERAGEIF(Cálculo!$D$3:$D$127,$C5,Cálculo!W$3:W$127)</f>
        <v>302092600.97799999</v>
      </c>
      <c r="W5" s="3">
        <f>AVERAGEIF(Cálculo!$D$3:$D$127,$C5,Cálculo!X$3:X$127)</f>
        <v>274415026.338</v>
      </c>
      <c r="X5" s="3">
        <f>AVERAGEIF(Cálculo!$D$3:$D$127,$C5,Cálculo!Y$3:Y$127)</f>
        <v>893785.06400000001</v>
      </c>
      <c r="Y5" s="3">
        <f>AVERAGEIF(Cálculo!$D$3:$D$127,$C5,Cálculo!Z$3:Z$127)</f>
        <v>-40.463999999999999</v>
      </c>
      <c r="Z5" s="3">
        <f>AVERAGEIF(Cálculo!$D$3:$D$127,$C5,Cálculo!AA$3:AA$127)</f>
        <v>-252.25799999999998</v>
      </c>
      <c r="AA5" s="3"/>
      <c r="AB5" s="3"/>
      <c r="AC5" s="3">
        <f>AVERAGEIF(Cálculo!$D$3:$D$127,$C5,Cálculo!AD$3:AD$127)</f>
        <v>736740940.11750388</v>
      </c>
      <c r="AD5" s="3">
        <f>AVERAGEIF(Cálculo!$D$3:$D$127,$C5,Cálculo!AE$3:AE$127)</f>
        <v>791061978.73871994</v>
      </c>
      <c r="AE5" s="3">
        <f>AVERAGEIF(Cálculo!$D$3:$D$127,$C5,Cálculo!AF$3:AF$127)</f>
        <v>3291363977.077148</v>
      </c>
    </row>
    <row r="6" spans="1:31" x14ac:dyDescent="0.25">
      <c r="A6" s="1" t="s">
        <v>32</v>
      </c>
      <c r="B6" s="1" t="s">
        <v>130</v>
      </c>
      <c r="C6" s="1" t="s">
        <v>33</v>
      </c>
      <c r="D6" s="1" t="s">
        <v>34</v>
      </c>
      <c r="E6" s="3">
        <f>AVERAGEIF(Cálculo!$D$3:$D$127,$C6,Cálculo!F$3:F$127)</f>
        <v>1745839</v>
      </c>
      <c r="F6" s="3">
        <f>AVERAGEIF(Cálculo!$D$3:$D$127,$C6,Cálculo!G$3:G$127)</f>
        <v>2003350.8</v>
      </c>
      <c r="G6" s="3">
        <f>AVERAGEIF(Cálculo!$D$3:$D$127,$C6,Cálculo!H$3:H$127)</f>
        <v>16561.662000000004</v>
      </c>
      <c r="H6" s="3">
        <f>AVERAGEIF(Cálculo!$D$3:$D$127,$C6,Cálculo!I$3:I$127)</f>
        <v>421305.97199999995</v>
      </c>
      <c r="I6" s="3">
        <f>AVERAGEIF(Cálculo!$D$3:$D$127,$C6,Cálculo!J$3:J$127)</f>
        <v>283658.92799999996</v>
      </c>
      <c r="J6" s="3">
        <f>AVERAGEIF(Cálculo!$D$3:$D$127,$C6,Cálculo!K$3:K$127)</f>
        <v>756573.8</v>
      </c>
      <c r="K6" s="3">
        <f>AVERAGEIF(Cálculo!$D$3:$D$127,$C6,Cálculo!L$3:L$127)</f>
        <v>978932.8</v>
      </c>
      <c r="L6" s="3">
        <f>AVERAGEIF(Cálculo!$D$3:$D$127,$C6,Cálculo!M$3:M$127)</f>
        <v>5062.4539999999997</v>
      </c>
      <c r="M6" s="3">
        <f>AVERAGEIF(Cálculo!$D$3:$D$127,$C6,Cálculo!N$3:N$127)</f>
        <v>85377.056000000011</v>
      </c>
      <c r="N6" s="3">
        <f>AVERAGEIF(Cálculo!$D$3:$D$127,$C6,Cálculo!O$3:O$127)</f>
        <v>85142.991999999998</v>
      </c>
      <c r="O6" s="3">
        <f>AVERAGEIF(Cálculo!$D$3:$D$127,$C6,Cálculo!P$3:P$127)</f>
        <v>106907.048</v>
      </c>
      <c r="P6" s="3">
        <f>AVERAGEIF(Cálculo!$D$3:$D$127,$C6,Cálculo!Q$3:Q$127)</f>
        <v>364811563.26800001</v>
      </c>
      <c r="Q6" s="3">
        <f>AVERAGEIF(Cálculo!$D$3:$D$127,$C6,Cálculo!R$3:R$127)</f>
        <v>84267563.975999996</v>
      </c>
      <c r="R6" s="3">
        <f>AVERAGEIF(Cálculo!$D$3:$D$127,$C6,Cálculo!S$3:S$127)</f>
        <v>142822546.78600001</v>
      </c>
      <c r="S6" s="3">
        <f>AVERAGEIF(Cálculo!$D$3:$D$127,$C6,Cálculo!T$3:T$127)</f>
        <v>278999129.08200002</v>
      </c>
      <c r="T6" s="3">
        <f>AVERAGEIF(Cálculo!$D$3:$D$127,$C6,Cálculo!U$3:U$127)</f>
        <v>1542526048.2760003</v>
      </c>
      <c r="U6" s="3">
        <f>AVERAGEIF(Cálculo!$D$3:$D$127,$C6,Cálculo!V$3:V$127)</f>
        <v>97062355.887999982</v>
      </c>
      <c r="V6" s="3">
        <f>AVERAGEIF(Cálculo!$D$3:$D$127,$C6,Cálculo!W$3:W$127)</f>
        <v>240931982.84799999</v>
      </c>
      <c r="W6" s="3">
        <f>AVERAGEIF(Cálculo!$D$3:$D$127,$C6,Cálculo!X$3:X$127)</f>
        <v>333630906.42800003</v>
      </c>
      <c r="X6" s="3">
        <f>AVERAGEIF(Cálculo!$D$3:$D$127,$C6,Cálculo!Y$3:Y$127)</f>
        <v>0</v>
      </c>
      <c r="Y6" s="3">
        <f>AVERAGEIF(Cálculo!$D$3:$D$127,$C6,Cálculo!Z$3:Z$127)</f>
        <v>-39.198</v>
      </c>
      <c r="Z6" s="3">
        <f>AVERAGEIF(Cálculo!$D$3:$D$127,$C6,Cálculo!AA$3:AA$127)</f>
        <v>-297.21999999999997</v>
      </c>
      <c r="AA6" s="3"/>
      <c r="AB6" s="3"/>
      <c r="AC6" s="3">
        <f>AVERAGEIF(Cálculo!$D$3:$D$127,$C6,Cálculo!AD$3:AD$127)</f>
        <v>304523548.92161387</v>
      </c>
      <c r="AD6" s="3">
        <f>AVERAGEIF(Cálculo!$D$3:$D$127,$C6,Cálculo!AE$3:AE$127)</f>
        <v>234392812.39668521</v>
      </c>
      <c r="AE6" s="3">
        <f>AVERAGEIF(Cálculo!$D$3:$D$127,$C6,Cálculo!AF$3:AF$127)</f>
        <v>1751566245.2238331</v>
      </c>
    </row>
    <row r="7" spans="1:31" x14ac:dyDescent="0.25">
      <c r="A7" s="1" t="s">
        <v>35</v>
      </c>
      <c r="B7" s="1" t="s">
        <v>129</v>
      </c>
      <c r="C7" s="1" t="s">
        <v>36</v>
      </c>
      <c r="D7" s="1" t="s">
        <v>37</v>
      </c>
      <c r="E7" s="3">
        <f>AVERAGEIF(Cálculo!$D$3:$D$127,$C7,Cálculo!F$3:F$127)</f>
        <v>720724</v>
      </c>
      <c r="F7" s="3">
        <f>AVERAGEIF(Cálculo!$D$3:$D$127,$C7,Cálculo!G$3:G$127)</f>
        <v>1119164</v>
      </c>
      <c r="G7" s="3">
        <f>AVERAGEIF(Cálculo!$D$3:$D$127,$C7,Cálculo!H$3:H$127)</f>
        <v>9712.5580000000009</v>
      </c>
      <c r="H7" s="3">
        <f>AVERAGEIF(Cálculo!$D$3:$D$127,$C7,Cálculo!I$3:I$127)</f>
        <v>262085.01200000002</v>
      </c>
      <c r="I7" s="3">
        <f>AVERAGEIF(Cálculo!$D$3:$D$127,$C7,Cálculo!J$3:J$127)</f>
        <v>163064.6</v>
      </c>
      <c r="J7" s="3">
        <f>AVERAGEIF(Cálculo!$D$3:$D$127,$C7,Cálculo!K$3:K$127)</f>
        <v>636037.6</v>
      </c>
      <c r="K7" s="3">
        <f>AVERAGEIF(Cálculo!$D$3:$D$127,$C7,Cálculo!L$3:L$127)</f>
        <v>1012447</v>
      </c>
      <c r="L7" s="3">
        <f>AVERAGEIF(Cálculo!$D$3:$D$127,$C7,Cálculo!M$3:M$127)</f>
        <v>7646.9440000000004</v>
      </c>
      <c r="M7" s="3">
        <f>AVERAGEIF(Cálculo!$D$3:$D$127,$C7,Cálculo!N$3:N$127)</f>
        <v>136221.79999999999</v>
      </c>
      <c r="N7" s="3">
        <f>AVERAGEIF(Cálculo!$D$3:$D$127,$C7,Cálculo!O$3:O$127)</f>
        <v>136221.6</v>
      </c>
      <c r="O7" s="3">
        <f>AVERAGEIF(Cálculo!$D$3:$D$127,$C7,Cálculo!P$3:P$127)</f>
        <v>140439.4</v>
      </c>
      <c r="P7" s="3">
        <f>AVERAGEIF(Cálculo!$D$3:$D$127,$C7,Cálculo!Q$3:Q$127)</f>
        <v>907783064.25999999</v>
      </c>
      <c r="Q7" s="3">
        <f>AVERAGEIF(Cálculo!$D$3:$D$127,$C7,Cálculo!R$3:R$127)</f>
        <v>56449157.094000004</v>
      </c>
      <c r="R7" s="3">
        <f>AVERAGEIF(Cálculo!$D$3:$D$127,$C7,Cálculo!S$3:S$127)</f>
        <v>185544277.454</v>
      </c>
      <c r="S7" s="3">
        <f>AVERAGEIF(Cálculo!$D$3:$D$127,$C7,Cálculo!T$3:T$127)</f>
        <v>268945952.53400004</v>
      </c>
      <c r="T7" s="3">
        <f>AVERAGEIF(Cálculo!$D$3:$D$127,$C7,Cálculo!U$3:U$127)</f>
        <v>1631059952.9879999</v>
      </c>
      <c r="U7" s="3">
        <f>AVERAGEIF(Cálculo!$D$3:$D$127,$C7,Cálculo!V$3:V$127)</f>
        <v>0</v>
      </c>
      <c r="V7" s="3">
        <f>AVERAGEIF(Cálculo!$D$3:$D$127,$C7,Cálculo!W$3:W$127)</f>
        <v>124568529.43399999</v>
      </c>
      <c r="W7" s="3">
        <f>AVERAGEIF(Cálculo!$D$3:$D$127,$C7,Cálculo!X$3:X$127)</f>
        <v>87768972.211999997</v>
      </c>
      <c r="X7" s="3">
        <f>AVERAGEIF(Cálculo!$D$3:$D$127,$C7,Cálculo!Y$3:Y$127)</f>
        <v>0</v>
      </c>
      <c r="Y7" s="3">
        <f>AVERAGEIF(Cálculo!$D$3:$D$127,$C7,Cálculo!Z$3:Z$127)</f>
        <v>-33.097999999999999</v>
      </c>
      <c r="Z7" s="3">
        <f>AVERAGEIF(Cálculo!$D$3:$D$127,$C7,Cálculo!AA$3:AA$127)</f>
        <v>-320.94400000000002</v>
      </c>
      <c r="AA7" s="3"/>
      <c r="AB7" s="3"/>
      <c r="AC7" s="3">
        <f>AVERAGEIF(Cálculo!$D$3:$D$127,$C7,Cálculo!AD$3:AD$127)</f>
        <v>906389773.20237231</v>
      </c>
      <c r="AD7" s="3">
        <f>AVERAGEIF(Cálculo!$D$3:$D$127,$C7,Cálculo!AE$3:AE$127)</f>
        <v>268893203.28170192</v>
      </c>
      <c r="AE7" s="3">
        <f>AVERAGEIF(Cálculo!$D$3:$D$127,$C7,Cálculo!AF$3:AF$127)</f>
        <v>1993745527.1755669</v>
      </c>
    </row>
    <row r="8" spans="1:31" x14ac:dyDescent="0.25">
      <c r="A8" s="1" t="s">
        <v>38</v>
      </c>
      <c r="B8" s="1" t="s">
        <v>132</v>
      </c>
      <c r="C8" s="1" t="s">
        <v>39</v>
      </c>
      <c r="D8" s="1" t="s">
        <v>40</v>
      </c>
      <c r="E8" s="3">
        <f>AVERAGEIF(Cálculo!$D$3:$D$127,$C8,Cálculo!F$3:F$127)</f>
        <v>614468</v>
      </c>
      <c r="F8" s="3">
        <f>AVERAGEIF(Cálculo!$D$3:$D$127,$C8,Cálculo!G$3:G$127)</f>
        <v>968228.8</v>
      </c>
      <c r="G8" s="3">
        <f>AVERAGEIF(Cálculo!$D$3:$D$127,$C8,Cálculo!H$3:H$127)</f>
        <v>9113.8760000000002</v>
      </c>
      <c r="H8" s="3">
        <f>AVERAGEIF(Cálculo!$D$3:$D$127,$C8,Cálculo!I$3:I$127)</f>
        <v>256956.98799999998</v>
      </c>
      <c r="I8" s="3">
        <f>AVERAGEIF(Cálculo!$D$3:$D$127,$C8,Cálculo!J$3:J$127)</f>
        <v>169229.948</v>
      </c>
      <c r="J8" s="3">
        <f>AVERAGEIF(Cálculo!$D$3:$D$127,$C8,Cálculo!K$3:K$127)</f>
        <v>310776.2</v>
      </c>
      <c r="K8" s="3">
        <f>AVERAGEIF(Cálculo!$D$3:$D$127,$C8,Cálculo!L$3:L$127)</f>
        <v>607796.19999999995</v>
      </c>
      <c r="L8" s="3">
        <f>AVERAGEIF(Cálculo!$D$3:$D$127,$C8,Cálculo!M$3:M$127)</f>
        <v>4083.21</v>
      </c>
      <c r="M8" s="3">
        <f>AVERAGEIF(Cálculo!$D$3:$D$127,$C8,Cálculo!N$3:N$127)</f>
        <v>74312.33</v>
      </c>
      <c r="N8" s="3">
        <f>AVERAGEIF(Cálculo!$D$3:$D$127,$C8,Cálculo!O$3:O$127)</f>
        <v>71056.582000000009</v>
      </c>
      <c r="O8" s="3">
        <f>AVERAGEIF(Cálculo!$D$3:$D$127,$C8,Cálculo!P$3:P$127)</f>
        <v>84383.540000000008</v>
      </c>
      <c r="P8" s="3">
        <f>AVERAGEIF(Cálculo!$D$3:$D$127,$C8,Cálculo!Q$3:Q$127)</f>
        <v>271251607.80800003</v>
      </c>
      <c r="Q8" s="3">
        <f>AVERAGEIF(Cálculo!$D$3:$D$127,$C8,Cálculo!R$3:R$127)</f>
        <v>32487582.614</v>
      </c>
      <c r="R8" s="3">
        <f>AVERAGEIF(Cálculo!$D$3:$D$127,$C8,Cálculo!S$3:S$127)</f>
        <v>114306004.28599998</v>
      </c>
      <c r="S8" s="3">
        <f>AVERAGEIF(Cálculo!$D$3:$D$127,$C8,Cálculo!T$3:T$127)</f>
        <v>214553389.09999999</v>
      </c>
      <c r="T8" s="3">
        <f>AVERAGEIF(Cálculo!$D$3:$D$127,$C8,Cálculo!U$3:U$127)</f>
        <v>801818284.63999999</v>
      </c>
      <c r="U8" s="3">
        <f>AVERAGEIF(Cálculo!$D$3:$D$127,$C8,Cálculo!V$3:V$127)</f>
        <v>0</v>
      </c>
      <c r="V8" s="3">
        <f>AVERAGEIF(Cálculo!$D$3:$D$127,$C8,Cálculo!W$3:W$127)</f>
        <v>72553432.35800001</v>
      </c>
      <c r="W8" s="3">
        <f>AVERAGEIF(Cálculo!$D$3:$D$127,$C8,Cálculo!X$3:X$127)</f>
        <v>96666268.474000007</v>
      </c>
      <c r="X8" s="3">
        <f>AVERAGEIF(Cálculo!$D$3:$D$127,$C8,Cálculo!Y$3:Y$127)</f>
        <v>0</v>
      </c>
      <c r="Y8" s="3">
        <f>AVERAGEIF(Cálculo!$D$3:$D$127,$C8,Cálculo!Z$3:Z$127)</f>
        <v>-35.226000000000006</v>
      </c>
      <c r="Z8" s="3">
        <f>AVERAGEIF(Cálculo!$D$3:$D$127,$C8,Cálculo!AA$3:AA$127)</f>
        <v>-452.67199999999991</v>
      </c>
      <c r="AA8" s="3"/>
      <c r="AB8" s="3"/>
      <c r="AC8" s="3">
        <f>AVERAGEIF(Cálculo!$D$3:$D$127,$C8,Cálculo!AD$3:AD$127)</f>
        <v>207379957.63478604</v>
      </c>
      <c r="AD8" s="3">
        <f>AVERAGEIF(Cálculo!$D$3:$D$127,$C8,Cálculo!AE$3:AE$127)</f>
        <v>162462472.16599661</v>
      </c>
      <c r="AE8" s="3">
        <f>AVERAGEIF(Cálculo!$D$3:$D$127,$C8,Cálculo!AF$3:AF$127)</f>
        <v>839868416.0841558</v>
      </c>
    </row>
    <row r="9" spans="1:31" x14ac:dyDescent="0.25">
      <c r="A9" s="1" t="s">
        <v>41</v>
      </c>
      <c r="B9" s="1" t="s">
        <v>129</v>
      </c>
      <c r="C9" s="1" t="s">
        <v>42</v>
      </c>
      <c r="D9" s="1" t="s">
        <v>43</v>
      </c>
      <c r="E9" s="3">
        <f>AVERAGEIF(Cálculo!$D$3:$D$127,$C9,Cálculo!F$3:F$127)</f>
        <v>2386317.6</v>
      </c>
      <c r="F9" s="3">
        <f>AVERAGEIF(Cálculo!$D$3:$D$127,$C9,Cálculo!G$3:G$127)</f>
        <v>2589917</v>
      </c>
      <c r="G9" s="3">
        <f>AVERAGEIF(Cálculo!$D$3:$D$127,$C9,Cálculo!H$3:H$127)</f>
        <v>32636.719999999994</v>
      </c>
      <c r="H9" s="3">
        <f>AVERAGEIF(Cálculo!$D$3:$D$127,$C9,Cálculo!I$3:I$127)</f>
        <v>403936.16399999999</v>
      </c>
      <c r="I9" s="3">
        <f>AVERAGEIF(Cálculo!$D$3:$D$127,$C9,Cálculo!J$3:J$127)</f>
        <v>312340.74199999997</v>
      </c>
      <c r="J9" s="3">
        <f>AVERAGEIF(Cálculo!$D$3:$D$127,$C9,Cálculo!K$3:K$127)</f>
        <v>1412957</v>
      </c>
      <c r="K9" s="3">
        <f>AVERAGEIF(Cálculo!$D$3:$D$127,$C9,Cálculo!L$3:L$127)</f>
        <v>1589214.4</v>
      </c>
      <c r="L9" s="3">
        <f>AVERAGEIF(Cálculo!$D$3:$D$127,$C9,Cálculo!M$3:M$127)</f>
        <v>15544</v>
      </c>
      <c r="M9" s="3">
        <f>AVERAGEIF(Cálculo!$D$3:$D$127,$C9,Cálculo!N$3:N$127)</f>
        <v>192650.36200000002</v>
      </c>
      <c r="N9" s="3">
        <f>AVERAGEIF(Cálculo!$D$3:$D$127,$C9,Cálculo!O$3:O$127)</f>
        <v>180845.66200000001</v>
      </c>
      <c r="O9" s="3">
        <f>AVERAGEIF(Cálculo!$D$3:$D$127,$C9,Cálculo!P$3:P$127)</f>
        <v>192650.36200000002</v>
      </c>
      <c r="P9" s="3">
        <f>AVERAGEIF(Cálculo!$D$3:$D$127,$C9,Cálculo!Q$3:Q$127)</f>
        <v>827205222.426</v>
      </c>
      <c r="Q9" s="3">
        <f>AVERAGEIF(Cálculo!$D$3:$D$127,$C9,Cálculo!R$3:R$127)</f>
        <v>46169900.093999997</v>
      </c>
      <c r="R9" s="3">
        <f>AVERAGEIF(Cálculo!$D$3:$D$127,$C9,Cálculo!S$3:S$127)</f>
        <v>249748244.51599997</v>
      </c>
      <c r="S9" s="3">
        <f>AVERAGEIF(Cálculo!$D$3:$D$127,$C9,Cálculo!T$3:T$127)</f>
        <v>132310576.448</v>
      </c>
      <c r="T9" s="3">
        <f>AVERAGEIF(Cálculo!$D$3:$D$127,$C9,Cálculo!U$3:U$127)</f>
        <v>2412150365.5</v>
      </c>
      <c r="U9" s="3">
        <f>AVERAGEIF(Cálculo!$D$3:$D$127,$C9,Cálculo!V$3:V$127)</f>
        <v>31733358.584000003</v>
      </c>
      <c r="V9" s="3">
        <f>AVERAGEIF(Cálculo!$D$3:$D$127,$C9,Cálculo!W$3:W$127)</f>
        <v>321244884.67800003</v>
      </c>
      <c r="W9" s="3">
        <f>AVERAGEIF(Cálculo!$D$3:$D$127,$C9,Cálculo!X$3:X$127)</f>
        <v>803731776.65600002</v>
      </c>
      <c r="X9" s="3">
        <f>AVERAGEIF(Cálculo!$D$3:$D$127,$C9,Cálculo!Y$3:Y$127)</f>
        <v>6402.098</v>
      </c>
      <c r="Y9" s="3">
        <f>AVERAGEIF(Cálculo!$D$3:$D$127,$C9,Cálculo!Z$3:Z$127)</f>
        <v>-25.788</v>
      </c>
      <c r="Z9" s="3">
        <f>AVERAGEIF(Cálculo!$D$3:$D$127,$C9,Cálculo!AA$3:AA$127)</f>
        <v>-126.624</v>
      </c>
      <c r="AA9" s="3"/>
      <c r="AB9" s="3"/>
      <c r="AC9" s="3">
        <f>AVERAGEIF(Cálculo!$D$3:$D$127,$C9,Cálculo!AD$3:AD$127)</f>
        <v>821665691.18400764</v>
      </c>
      <c r="AD9" s="3">
        <f>AVERAGEIF(Cálculo!$D$3:$D$127,$C9,Cálculo!AE$3:AE$127)</f>
        <v>133326636.20165806</v>
      </c>
      <c r="AE9" s="3">
        <f>AVERAGEIF(Cálculo!$D$3:$D$127,$C9,Cálculo!AF$3:AF$127)</f>
        <v>2940935671.9220896</v>
      </c>
    </row>
    <row r="10" spans="1:31" x14ac:dyDescent="0.25">
      <c r="A10" s="1" t="s">
        <v>44</v>
      </c>
      <c r="B10" s="1" t="s">
        <v>130</v>
      </c>
      <c r="C10" s="1" t="s">
        <v>45</v>
      </c>
      <c r="D10" s="1" t="s">
        <v>46</v>
      </c>
      <c r="E10" s="3">
        <f>AVERAGEIF(Cálculo!$D$3:$D$127,$C10,Cálculo!F$3:F$127)</f>
        <v>571470.4</v>
      </c>
      <c r="F10" s="3">
        <f>AVERAGEIF(Cálculo!$D$3:$D$127,$C10,Cálculo!G$3:G$127)</f>
        <v>688319.4</v>
      </c>
      <c r="G10" s="3">
        <f>AVERAGEIF(Cálculo!$D$3:$D$127,$C10,Cálculo!H$3:H$127)</f>
        <v>13213.148000000001</v>
      </c>
      <c r="H10" s="3">
        <f>AVERAGEIF(Cálculo!$D$3:$D$127,$C10,Cálculo!I$3:I$127)</f>
        <v>342640.4</v>
      </c>
      <c r="I10" s="3">
        <f>AVERAGEIF(Cálculo!$D$3:$D$127,$C10,Cálculo!J$3:J$127)</f>
        <v>102038.352</v>
      </c>
      <c r="J10" s="3">
        <f>AVERAGEIF(Cálculo!$D$3:$D$127,$C10,Cálculo!K$3:K$127)</f>
        <v>118275.8</v>
      </c>
      <c r="K10" s="3">
        <f>AVERAGEIF(Cálculo!$D$3:$D$127,$C10,Cálculo!L$3:L$127)</f>
        <v>167284.6</v>
      </c>
      <c r="L10" s="3">
        <f>AVERAGEIF(Cálculo!$D$3:$D$127,$C10,Cálculo!M$3:M$127)</f>
        <v>1334.9860000000001</v>
      </c>
      <c r="M10" s="3">
        <f>AVERAGEIF(Cálculo!$D$3:$D$127,$C10,Cálculo!N$3:N$127)</f>
        <v>39942.186000000002</v>
      </c>
      <c r="N10" s="3">
        <f>AVERAGEIF(Cálculo!$D$3:$D$127,$C10,Cálculo!O$3:O$127)</f>
        <v>15006.505999999999</v>
      </c>
      <c r="O10" s="3">
        <f>AVERAGEIF(Cálculo!$D$3:$D$127,$C10,Cálculo!P$3:P$127)</f>
        <v>34551.554000000004</v>
      </c>
      <c r="P10" s="3">
        <f>AVERAGEIF(Cálculo!$D$3:$D$127,$C10,Cálculo!Q$3:Q$127)</f>
        <v>364092823.64999998</v>
      </c>
      <c r="Q10" s="3">
        <f>AVERAGEIF(Cálculo!$D$3:$D$127,$C10,Cálculo!R$3:R$127)</f>
        <v>15849527.01</v>
      </c>
      <c r="R10" s="3">
        <f>AVERAGEIF(Cálculo!$D$3:$D$127,$C10,Cálculo!S$3:S$127)</f>
        <v>111797550.454</v>
      </c>
      <c r="S10" s="3">
        <f>AVERAGEIF(Cálculo!$D$3:$D$127,$C10,Cálculo!T$3:T$127)</f>
        <v>126035299.66200002</v>
      </c>
      <c r="T10" s="3">
        <f>AVERAGEIF(Cálculo!$D$3:$D$127,$C10,Cálculo!U$3:U$127)</f>
        <v>617815480.55799997</v>
      </c>
      <c r="U10" s="3">
        <f>AVERAGEIF(Cálculo!$D$3:$D$127,$C10,Cálculo!V$3:V$127)</f>
        <v>0</v>
      </c>
      <c r="V10" s="3">
        <f>AVERAGEIF(Cálculo!$D$3:$D$127,$C10,Cálculo!W$3:W$127)</f>
        <v>0</v>
      </c>
      <c r="W10" s="3">
        <f>AVERAGEIF(Cálculo!$D$3:$D$127,$C10,Cálculo!X$3:X$127)</f>
        <v>40279.781999999999</v>
      </c>
      <c r="X10" s="3">
        <f>AVERAGEIF(Cálculo!$D$3:$D$127,$C10,Cálculo!Y$3:Y$127)</f>
        <v>0</v>
      </c>
      <c r="Y10" s="3">
        <f>AVERAGEIF(Cálculo!$D$3:$D$127,$C10,Cálculo!Z$3:Z$127)</f>
        <v>-62.067999999999998</v>
      </c>
      <c r="Z10" s="3">
        <f>AVERAGEIF(Cálculo!$D$3:$D$127,$C10,Cálculo!AA$3:AA$127)</f>
        <v>-985.11799999999982</v>
      </c>
      <c r="AA10" s="3"/>
      <c r="AB10" s="3"/>
      <c r="AC10" s="3">
        <f>AVERAGEIF(Cálculo!$D$3:$D$127,$C10,Cálculo!AD$3:AD$127)</f>
        <v>301395889.56506443</v>
      </c>
      <c r="AD10" s="3">
        <f>AVERAGEIF(Cálculo!$D$3:$D$127,$C10,Cálculo!AE$3:AE$127)</f>
        <v>106120742.00075866</v>
      </c>
      <c r="AE10" s="3">
        <f>AVERAGEIF(Cálculo!$D$3:$D$127,$C10,Cálculo!AF$3:AF$127)</f>
        <v>655166803.56116033</v>
      </c>
    </row>
    <row r="11" spans="1:31" x14ac:dyDescent="0.25">
      <c r="A11" s="1" t="s">
        <v>47</v>
      </c>
      <c r="B11" s="1" t="s">
        <v>132</v>
      </c>
      <c r="C11" s="1" t="s">
        <v>48</v>
      </c>
      <c r="D11" s="1" t="s">
        <v>49</v>
      </c>
      <c r="E11" s="3">
        <f>AVERAGEIF(Cálculo!$D$3:$D$127,$C11,Cálculo!F$3:F$127)</f>
        <v>4552361.8</v>
      </c>
      <c r="F11" s="3">
        <f>AVERAGEIF(Cálculo!$D$3:$D$127,$C11,Cálculo!G$3:G$127)</f>
        <v>5520385</v>
      </c>
      <c r="G11" s="3">
        <f>AVERAGEIF(Cálculo!$D$3:$D$127,$C11,Cálculo!H$3:H$127)</f>
        <v>58462.84199999999</v>
      </c>
      <c r="H11" s="3">
        <f>AVERAGEIF(Cálculo!$D$3:$D$127,$C11,Cálculo!I$3:I$127)</f>
        <v>1068150.5660000001</v>
      </c>
      <c r="I11" s="3">
        <f>AVERAGEIF(Cálculo!$D$3:$D$127,$C11,Cálculo!J$3:J$127)</f>
        <v>640561.95400000014</v>
      </c>
      <c r="J11" s="3">
        <f>AVERAGEIF(Cálculo!$D$3:$D$127,$C11,Cálculo!K$3:K$127)</f>
        <v>3092729.6</v>
      </c>
      <c r="K11" s="3">
        <f>AVERAGEIF(Cálculo!$D$3:$D$127,$C11,Cálculo!L$3:L$127)</f>
        <v>3973551.4</v>
      </c>
      <c r="L11" s="3">
        <f>AVERAGEIF(Cálculo!$D$3:$D$127,$C11,Cálculo!M$3:M$127)</f>
        <v>30666.22</v>
      </c>
      <c r="M11" s="3">
        <f>AVERAGEIF(Cálculo!$D$3:$D$127,$C11,Cálculo!N$3:N$127)</f>
        <v>367071.9</v>
      </c>
      <c r="N11" s="3">
        <f>AVERAGEIF(Cálculo!$D$3:$D$127,$C11,Cálculo!O$3:O$127)</f>
        <v>298975.946</v>
      </c>
      <c r="O11" s="3">
        <f>AVERAGEIF(Cálculo!$D$3:$D$127,$C11,Cálculo!P$3:P$127)</f>
        <v>467996.00400000002</v>
      </c>
      <c r="P11" s="3">
        <f>AVERAGEIF(Cálculo!$D$3:$D$127,$C11,Cálculo!Q$3:Q$127)</f>
        <v>1804422415.6879997</v>
      </c>
      <c r="Q11" s="3">
        <f>AVERAGEIF(Cálculo!$D$3:$D$127,$C11,Cálculo!R$3:R$127)</f>
        <v>113190440.76599999</v>
      </c>
      <c r="R11" s="3">
        <f>AVERAGEIF(Cálculo!$D$3:$D$127,$C11,Cálculo!S$3:S$127)</f>
        <v>550860441.27600002</v>
      </c>
      <c r="S11" s="3">
        <f>AVERAGEIF(Cálculo!$D$3:$D$127,$C11,Cálculo!T$3:T$127)</f>
        <v>597318059.71000004</v>
      </c>
      <c r="T11" s="3">
        <f>AVERAGEIF(Cálculo!$D$3:$D$127,$C11,Cálculo!U$3:U$127)</f>
        <v>3824687122.6900001</v>
      </c>
      <c r="U11" s="3">
        <f>AVERAGEIF(Cálculo!$D$3:$D$127,$C11,Cálculo!V$3:V$127)</f>
        <v>0</v>
      </c>
      <c r="V11" s="3">
        <f>AVERAGEIF(Cálculo!$D$3:$D$127,$C11,Cálculo!W$3:W$127)</f>
        <v>602153828.78400004</v>
      </c>
      <c r="W11" s="3">
        <f>AVERAGEIF(Cálculo!$D$3:$D$127,$C11,Cálculo!X$3:X$127)</f>
        <v>156741936.46599999</v>
      </c>
      <c r="X11" s="3">
        <f>AVERAGEIF(Cálculo!$D$3:$D$127,$C11,Cálculo!Y$3:Y$127)</f>
        <v>0</v>
      </c>
      <c r="Y11" s="3">
        <f>AVERAGEIF(Cálculo!$D$3:$D$127,$C11,Cálculo!Z$3:Z$127)</f>
        <v>-37.281999999999996</v>
      </c>
      <c r="Z11" s="3">
        <f>AVERAGEIF(Cálculo!$D$3:$D$127,$C11,Cálculo!AA$3:AA$127)</f>
        <v>-249.33600000000001</v>
      </c>
      <c r="AA11" s="3"/>
      <c r="AB11" s="3"/>
      <c r="AC11" s="3">
        <f>AVERAGEIF(Cálculo!$D$3:$D$127,$C11,Cálculo!AD$3:AD$127)</f>
        <v>1383941348.4449615</v>
      </c>
      <c r="AD11" s="3">
        <f>AVERAGEIF(Cálculo!$D$3:$D$127,$C11,Cálculo!AE$3:AE$127)</f>
        <v>449419150.07236099</v>
      </c>
      <c r="AE11" s="3">
        <f>AVERAGEIF(Cálculo!$D$3:$D$127,$C11,Cálculo!AF$3:AF$127)</f>
        <v>3946261734.0062461</v>
      </c>
    </row>
    <row r="12" spans="1:31" x14ac:dyDescent="0.25">
      <c r="A12" s="1" t="s">
        <v>47</v>
      </c>
      <c r="B12" s="1" t="s">
        <v>132</v>
      </c>
      <c r="C12" s="1" t="s">
        <v>50</v>
      </c>
      <c r="D12" s="1" t="s">
        <v>51</v>
      </c>
      <c r="E12" s="3">
        <f>AVERAGEIF(Cálculo!$D$3:$D$127,$C12,Cálculo!F$3:F$127)</f>
        <v>114364.6</v>
      </c>
      <c r="F12" s="3">
        <f>AVERAGEIF(Cálculo!$D$3:$D$127,$C12,Cálculo!G$3:G$127)</f>
        <v>135988.20000000001</v>
      </c>
      <c r="G12" s="3">
        <f>AVERAGEIF(Cálculo!$D$3:$D$127,$C12,Cálculo!H$3:H$127)</f>
        <v>2965.2780000000002</v>
      </c>
      <c r="H12" s="3">
        <f>AVERAGEIF(Cálculo!$D$3:$D$127,$C12,Cálculo!I$3:I$127)</f>
        <v>15624.208000000002</v>
      </c>
      <c r="I12" s="3">
        <f>AVERAGEIF(Cálculo!$D$3:$D$127,$C12,Cálculo!J$3:J$127)</f>
        <v>10136.594000000001</v>
      </c>
      <c r="J12" s="3">
        <f>AVERAGEIF(Cálculo!$D$3:$D$127,$C12,Cálculo!K$3:K$127)</f>
        <v>55129</v>
      </c>
      <c r="K12" s="3">
        <f>AVERAGEIF(Cálculo!$D$3:$D$127,$C12,Cálculo!L$3:L$127)</f>
        <v>57841.75</v>
      </c>
      <c r="L12" s="3">
        <f>AVERAGEIF(Cálculo!$D$3:$D$127,$C12,Cálculo!M$3:M$127)</f>
        <v>1319.568</v>
      </c>
      <c r="M12" s="3">
        <f>AVERAGEIF(Cálculo!$D$3:$D$127,$C12,Cálculo!N$3:N$127)</f>
        <v>4643.3420000000006</v>
      </c>
      <c r="N12" s="3">
        <f>AVERAGEIF(Cálculo!$D$3:$D$127,$C12,Cálculo!O$3:O$127)</f>
        <v>2921.0980000000004</v>
      </c>
      <c r="O12" s="3">
        <f>AVERAGEIF(Cálculo!$D$3:$D$127,$C12,Cálculo!P$3:P$127)</f>
        <v>4633.3600000000006</v>
      </c>
      <c r="P12" s="3">
        <f>AVERAGEIF(Cálculo!$D$3:$D$127,$C12,Cálculo!Q$3:Q$127)</f>
        <v>23772934.432</v>
      </c>
      <c r="Q12" s="3">
        <f>AVERAGEIF(Cálculo!$D$3:$D$127,$C12,Cálculo!R$3:R$127)</f>
        <v>3252506.5219999999</v>
      </c>
      <c r="R12" s="3">
        <f>AVERAGEIF(Cálculo!$D$3:$D$127,$C12,Cálculo!S$3:S$127)</f>
        <v>12002418.025999999</v>
      </c>
      <c r="S12" s="3">
        <f>AVERAGEIF(Cálculo!$D$3:$D$127,$C12,Cálculo!T$3:T$127)</f>
        <v>6705570.1880000001</v>
      </c>
      <c r="T12" s="3">
        <f>AVERAGEIF(Cálculo!$D$3:$D$127,$C12,Cálculo!U$3:U$127)</f>
        <v>55274716.978</v>
      </c>
      <c r="U12" s="3">
        <f>AVERAGEIF(Cálculo!$D$3:$D$127,$C12,Cálculo!V$3:V$127)</f>
        <v>0</v>
      </c>
      <c r="V12" s="3">
        <f>AVERAGEIF(Cálculo!$D$3:$D$127,$C12,Cálculo!W$3:W$127)</f>
        <v>5059022.4520000005</v>
      </c>
      <c r="W12" s="3">
        <f>AVERAGEIF(Cálculo!$D$3:$D$127,$C12,Cálculo!X$3:X$127)</f>
        <v>4482265.3579999991</v>
      </c>
      <c r="X12" s="3">
        <f>AVERAGEIF(Cálculo!$D$3:$D$127,$C12,Cálculo!Y$3:Y$127)</f>
        <v>0</v>
      </c>
      <c r="Y12" s="3">
        <f>AVERAGEIF(Cálculo!$D$3:$D$127,$C12,Cálculo!Z$3:Z$127)</f>
        <v>-32.280000000000008</v>
      </c>
      <c r="Z12" s="3">
        <f>AVERAGEIF(Cálculo!$D$3:$D$127,$C12,Cálculo!AA$3:AA$127)</f>
        <v>-124.08999999999999</v>
      </c>
      <c r="AA12" s="3"/>
      <c r="AB12" s="3"/>
      <c r="AC12" s="3">
        <f>AVERAGEIF(Cálculo!$D$3:$D$127,$C12,Cálculo!AD$3:AD$127)</f>
        <v>17937024.177327357</v>
      </c>
      <c r="AD12" s="3">
        <f>AVERAGEIF(Cálculo!$D$3:$D$127,$C12,Cálculo!AE$3:AE$127)</f>
        <v>5065098.7767613064</v>
      </c>
      <c r="AE12" s="3">
        <f>AVERAGEIF(Cálculo!$D$3:$D$127,$C12,Cálculo!AF$3:AF$127)</f>
        <v>57742443.194826387</v>
      </c>
    </row>
    <row r="13" spans="1:31" x14ac:dyDescent="0.25">
      <c r="A13" s="1" t="s">
        <v>52</v>
      </c>
      <c r="B13" s="1" t="s">
        <v>129</v>
      </c>
      <c r="C13" s="1" t="s">
        <v>53</v>
      </c>
      <c r="D13" s="1" t="s">
        <v>54</v>
      </c>
      <c r="E13" s="3">
        <f>AVERAGEIF(Cálculo!$D$3:$D$127,$C13,Cálculo!F$3:F$127)</f>
        <v>538752.19999999995</v>
      </c>
      <c r="F13" s="3">
        <f>AVERAGEIF(Cálculo!$D$3:$D$127,$C13,Cálculo!G$3:G$127)</f>
        <v>561091.19999999995</v>
      </c>
      <c r="G13" s="3">
        <f>AVERAGEIF(Cálculo!$D$3:$D$127,$C13,Cálculo!H$3:H$127)</f>
        <v>10165.49</v>
      </c>
      <c r="H13" s="3">
        <f>AVERAGEIF(Cálculo!$D$3:$D$127,$C13,Cálculo!I$3:I$127)</f>
        <v>135890.18800000002</v>
      </c>
      <c r="I13" s="3">
        <f>AVERAGEIF(Cálculo!$D$3:$D$127,$C13,Cálculo!J$3:J$127)</f>
        <v>85671.005999999994</v>
      </c>
      <c r="J13" s="3">
        <f>AVERAGEIF(Cálculo!$D$3:$D$127,$C13,Cálculo!K$3:K$127)</f>
        <v>281180.40000000002</v>
      </c>
      <c r="K13" s="3">
        <f>AVERAGEIF(Cálculo!$D$3:$D$127,$C13,Cálculo!L$3:L$127)</f>
        <v>301073.40000000002</v>
      </c>
      <c r="L13" s="3">
        <f>AVERAGEIF(Cálculo!$D$3:$D$127,$C13,Cálculo!M$3:M$127)</f>
        <v>5071.1319999999996</v>
      </c>
      <c r="M13" s="3">
        <f>AVERAGEIF(Cálculo!$D$3:$D$127,$C13,Cálculo!N$3:N$127)</f>
        <v>32815.180000000008</v>
      </c>
      <c r="N13" s="3">
        <f>AVERAGEIF(Cálculo!$D$3:$D$127,$C13,Cálculo!O$3:O$127)</f>
        <v>32812.616000000002</v>
      </c>
      <c r="O13" s="3">
        <f>AVERAGEIF(Cálculo!$D$3:$D$127,$C13,Cálculo!P$3:P$127)</f>
        <v>43481.608000000007</v>
      </c>
      <c r="P13" s="3">
        <f>AVERAGEIF(Cálculo!$D$3:$D$127,$C13,Cálculo!Q$3:Q$127)</f>
        <v>190038284.99400002</v>
      </c>
      <c r="Q13" s="3">
        <f>AVERAGEIF(Cálculo!$D$3:$D$127,$C13,Cálculo!R$3:R$127)</f>
        <v>10312983.018000001</v>
      </c>
      <c r="R13" s="3">
        <f>AVERAGEIF(Cálculo!$D$3:$D$127,$C13,Cálculo!S$3:S$127)</f>
        <v>82948978.806000009</v>
      </c>
      <c r="S13" s="3">
        <f>AVERAGEIF(Cálculo!$D$3:$D$127,$C13,Cálculo!T$3:T$127)</f>
        <v>215127274.014</v>
      </c>
      <c r="T13" s="3">
        <f>AVERAGEIF(Cálculo!$D$3:$D$127,$C13,Cálculo!U$3:U$127)</f>
        <v>612565035.95799994</v>
      </c>
      <c r="U13" s="3">
        <f>AVERAGEIF(Cálculo!$D$3:$D$127,$C13,Cálculo!V$3:V$127)</f>
        <v>0</v>
      </c>
      <c r="V13" s="3">
        <f>AVERAGEIF(Cálculo!$D$3:$D$127,$C13,Cálculo!W$3:W$127)</f>
        <v>49134924.640000001</v>
      </c>
      <c r="W13" s="3">
        <f>AVERAGEIF(Cálculo!$D$3:$D$127,$C13,Cálculo!X$3:X$127)</f>
        <v>65002590.486000001</v>
      </c>
      <c r="X13" s="3">
        <f>AVERAGEIF(Cálculo!$D$3:$D$127,$C13,Cálculo!Y$3:Y$127)</f>
        <v>0</v>
      </c>
      <c r="Y13" s="3">
        <f>AVERAGEIF(Cálculo!$D$3:$D$127,$C13,Cálculo!Z$3:Z$127)</f>
        <v>-39.950000000000003</v>
      </c>
      <c r="Z13" s="3">
        <f>AVERAGEIF(Cálculo!$D$3:$D$127,$C13,Cálculo!AA$3:AA$127)</f>
        <v>-279.23</v>
      </c>
      <c r="AA13" s="3"/>
      <c r="AB13" s="3"/>
      <c r="AC13" s="3">
        <f>AVERAGEIF(Cálculo!$D$3:$D$127,$C13,Cálculo!AD$3:AD$127)</f>
        <v>189753246.15169734</v>
      </c>
      <c r="AD13" s="3">
        <f>AVERAGEIF(Cálculo!$D$3:$D$127,$C13,Cálculo!AE$3:AE$127)</f>
        <v>213686258.52908963</v>
      </c>
      <c r="AE13" s="3">
        <f>AVERAGEIF(Cálculo!$D$3:$D$127,$C13,Cálculo!AF$3:AF$127)</f>
        <v>744720756.54593885</v>
      </c>
    </row>
    <row r="14" spans="1:31" x14ac:dyDescent="0.25">
      <c r="A14" s="1" t="s">
        <v>55</v>
      </c>
      <c r="B14" s="1" t="s">
        <v>131</v>
      </c>
      <c r="C14" s="1" t="s">
        <v>56</v>
      </c>
      <c r="D14" s="1" t="s">
        <v>57</v>
      </c>
      <c r="E14" s="3">
        <f>AVERAGEIF(Cálculo!$D$3:$D$127,$C14,Cálculo!F$3:F$127)</f>
        <v>478325.6</v>
      </c>
      <c r="F14" s="3">
        <f>AVERAGEIF(Cálculo!$D$3:$D$127,$C14,Cálculo!G$3:G$127)</f>
        <v>596378.19999999995</v>
      </c>
      <c r="G14" s="3">
        <f>AVERAGEIF(Cálculo!$D$3:$D$127,$C14,Cálculo!H$3:H$127)</f>
        <v>5350.3980000000001</v>
      </c>
      <c r="H14" s="3">
        <f>AVERAGEIF(Cálculo!$D$3:$D$127,$C14,Cálculo!I$3:I$127)</f>
        <v>207604.64799999999</v>
      </c>
      <c r="I14" s="3">
        <f>AVERAGEIF(Cálculo!$D$3:$D$127,$C14,Cálculo!J$3:J$127)</f>
        <v>110100.356</v>
      </c>
      <c r="J14" s="3">
        <f>AVERAGEIF(Cálculo!$D$3:$D$127,$C14,Cálculo!K$3:K$127)</f>
        <v>52579.6</v>
      </c>
      <c r="K14" s="3">
        <f>AVERAGEIF(Cálculo!$D$3:$D$127,$C14,Cálculo!L$3:L$127)</f>
        <v>86286</v>
      </c>
      <c r="L14" s="3">
        <f>AVERAGEIF(Cálculo!$D$3:$D$127,$C14,Cálculo!M$3:M$127)</f>
        <v>651.70799999999997</v>
      </c>
      <c r="M14" s="3">
        <f>AVERAGEIF(Cálculo!$D$3:$D$127,$C14,Cálculo!N$3:N$127)</f>
        <v>10450.833999999999</v>
      </c>
      <c r="N14" s="3">
        <f>AVERAGEIF(Cálculo!$D$3:$D$127,$C14,Cálculo!O$3:O$127)</f>
        <v>9158.3119999999999</v>
      </c>
      <c r="O14" s="3">
        <f>AVERAGEIF(Cálculo!$D$3:$D$127,$C14,Cálculo!P$3:P$127)</f>
        <v>17582.545999999998</v>
      </c>
      <c r="P14" s="3">
        <f>AVERAGEIF(Cálculo!$D$3:$D$127,$C14,Cálculo!Q$3:Q$127)</f>
        <v>231912716.19999999</v>
      </c>
      <c r="Q14" s="3">
        <f>AVERAGEIF(Cálculo!$D$3:$D$127,$C14,Cálculo!R$3:R$127)</f>
        <v>30653046.191999994</v>
      </c>
      <c r="R14" s="3">
        <f>AVERAGEIF(Cálculo!$D$3:$D$127,$C14,Cálculo!S$3:S$127)</f>
        <v>112760225.71600001</v>
      </c>
      <c r="S14" s="3">
        <f>AVERAGEIF(Cálculo!$D$3:$D$127,$C14,Cálculo!T$3:T$127)</f>
        <v>82939043.951999992</v>
      </c>
      <c r="T14" s="3">
        <f>AVERAGEIF(Cálculo!$D$3:$D$127,$C14,Cálculo!U$3:U$127)</f>
        <v>578984891.29000008</v>
      </c>
      <c r="U14" s="3">
        <f>AVERAGEIF(Cálculo!$D$3:$D$127,$C14,Cálculo!V$3:V$127)</f>
        <v>0</v>
      </c>
      <c r="V14" s="3">
        <f>AVERAGEIF(Cálculo!$D$3:$D$127,$C14,Cálculo!W$3:W$127)</f>
        <v>48129481.115999997</v>
      </c>
      <c r="W14" s="3">
        <f>AVERAGEIF(Cálculo!$D$3:$D$127,$C14,Cálculo!X$3:X$127)</f>
        <v>72590378.113999993</v>
      </c>
      <c r="X14" s="3">
        <f>AVERAGEIF(Cálculo!$D$3:$D$127,$C14,Cálculo!Y$3:Y$127)</f>
        <v>0</v>
      </c>
      <c r="Y14" s="3">
        <f>AVERAGEIF(Cálculo!$D$3:$D$127,$C14,Cálculo!Z$3:Z$127)</f>
        <v>-56.653999999999996</v>
      </c>
      <c r="Z14" s="3">
        <f>AVERAGEIF(Cálculo!$D$3:$D$127,$C14,Cálculo!AA$3:AA$127)</f>
        <v>-325069.29200000002</v>
      </c>
      <c r="AA14" s="3"/>
      <c r="AB14" s="3"/>
      <c r="AC14" s="3">
        <f>AVERAGEIF(Cálculo!$D$3:$D$127,$C14,Cálculo!AD$3:AD$127)</f>
        <v>253265308.61514816</v>
      </c>
      <c r="AD14" s="3">
        <f>AVERAGEIF(Cálculo!$D$3:$D$127,$C14,Cálculo!AE$3:AE$127)</f>
        <v>94524182.312459752</v>
      </c>
      <c r="AE14" s="3">
        <f>AVERAGEIF(Cálculo!$D$3:$D$127,$C14,Cálculo!AF$3:AF$127)</f>
        <v>747558076.82429147</v>
      </c>
    </row>
    <row r="15" spans="1:31" x14ac:dyDescent="0.25">
      <c r="A15" s="1" t="s">
        <v>58</v>
      </c>
      <c r="B15" s="1" t="s">
        <v>130</v>
      </c>
      <c r="C15" s="1" t="s">
        <v>59</v>
      </c>
      <c r="D15" s="1" t="s">
        <v>60</v>
      </c>
      <c r="E15" s="3">
        <f>AVERAGEIF(Cálculo!$D$3:$D$127,$C15,Cálculo!F$3:F$127)</f>
        <v>915361.6</v>
      </c>
      <c r="F15" s="3">
        <f>AVERAGEIF(Cálculo!$D$3:$D$127,$C15,Cálculo!G$3:G$127)</f>
        <v>1001926</v>
      </c>
      <c r="G15" s="3">
        <f>AVERAGEIF(Cálculo!$D$3:$D$127,$C15,Cálculo!H$3:H$127)</f>
        <v>10717.621999999999</v>
      </c>
      <c r="H15" s="3">
        <f>AVERAGEIF(Cálculo!$D$3:$D$127,$C15,Cálculo!I$3:I$127)</f>
        <v>210606.36799999996</v>
      </c>
      <c r="I15" s="3">
        <f>AVERAGEIF(Cálculo!$D$3:$D$127,$C15,Cálculo!J$3:J$127)</f>
        <v>154900.08199999999</v>
      </c>
      <c r="J15" s="3">
        <f>AVERAGEIF(Cálculo!$D$3:$D$127,$C15,Cálculo!K$3:K$127)</f>
        <v>287627.2</v>
      </c>
      <c r="K15" s="3">
        <f>AVERAGEIF(Cálculo!$D$3:$D$127,$C15,Cálculo!L$3:L$127)</f>
        <v>405964.79999999999</v>
      </c>
      <c r="L15" s="3">
        <f>AVERAGEIF(Cálculo!$D$3:$D$127,$C15,Cálculo!M$3:M$127)</f>
        <v>2354.7020000000002</v>
      </c>
      <c r="M15" s="3">
        <f>AVERAGEIF(Cálculo!$D$3:$D$127,$C15,Cálculo!N$3:N$127)</f>
        <v>50969.930000000008</v>
      </c>
      <c r="N15" s="3">
        <f>AVERAGEIF(Cálculo!$D$3:$D$127,$C15,Cálculo!O$3:O$127)</f>
        <v>50474.067999999999</v>
      </c>
      <c r="O15" s="3">
        <f>AVERAGEIF(Cálculo!$D$3:$D$127,$C15,Cálculo!P$3:P$127)</f>
        <v>62573.45</v>
      </c>
      <c r="P15" s="3">
        <f>AVERAGEIF(Cálculo!$D$3:$D$127,$C15,Cálculo!Q$3:Q$127)</f>
        <v>283940135.48800004</v>
      </c>
      <c r="Q15" s="3">
        <f>AVERAGEIF(Cálculo!$D$3:$D$127,$C15,Cálculo!R$3:R$127)</f>
        <v>35217065.538000003</v>
      </c>
      <c r="R15" s="3">
        <f>AVERAGEIF(Cálculo!$D$3:$D$127,$C15,Cálculo!S$3:S$127)</f>
        <v>166250981.46799999</v>
      </c>
      <c r="S15" s="3">
        <f>AVERAGEIF(Cálculo!$D$3:$D$127,$C15,Cálculo!T$3:T$127)</f>
        <v>75935848.967999995</v>
      </c>
      <c r="T15" s="3">
        <f>AVERAGEIF(Cálculo!$D$3:$D$127,$C15,Cálculo!U$3:U$127)</f>
        <v>817799794.176</v>
      </c>
      <c r="U15" s="3">
        <f>AVERAGEIF(Cálculo!$D$3:$D$127,$C15,Cálculo!V$3:V$127)</f>
        <v>1634225.4260000002</v>
      </c>
      <c r="V15" s="3">
        <f>AVERAGEIF(Cálculo!$D$3:$D$127,$C15,Cálculo!W$3:W$127)</f>
        <v>108365981.16399999</v>
      </c>
      <c r="W15" s="3">
        <f>AVERAGEIF(Cálculo!$D$3:$D$127,$C15,Cálculo!X$3:X$127)</f>
        <v>146455556.12400001</v>
      </c>
      <c r="X15" s="3">
        <f>AVERAGEIF(Cálculo!$D$3:$D$127,$C15,Cálculo!Y$3:Y$127)</f>
        <v>0</v>
      </c>
      <c r="Y15" s="3">
        <f>AVERAGEIF(Cálculo!$D$3:$D$127,$C15,Cálculo!Z$3:Z$127)</f>
        <v>-37.548000000000002</v>
      </c>
      <c r="Z15" s="3">
        <f>AVERAGEIF(Cálculo!$D$3:$D$127,$C15,Cálculo!AA$3:AA$127)</f>
        <v>-236.16199999999998</v>
      </c>
      <c r="AA15" s="3"/>
      <c r="AB15" s="3"/>
      <c r="AC15" s="3">
        <f>AVERAGEIF(Cálculo!$D$3:$D$127,$C15,Cálculo!AD$3:AD$127)</f>
        <v>253077240.55874258</v>
      </c>
      <c r="AD15" s="3">
        <f>AVERAGEIF(Cálculo!$D$3:$D$127,$C15,Cálculo!AE$3:AE$127)</f>
        <v>67023728.828352213</v>
      </c>
      <c r="AE15" s="3">
        <f>AVERAGEIF(Cálculo!$D$3:$D$127,$C15,Cálculo!AF$3:AF$127)</f>
        <v>963489109.27161407</v>
      </c>
    </row>
    <row r="16" spans="1:31" x14ac:dyDescent="0.25">
      <c r="A16" s="1" t="s">
        <v>61</v>
      </c>
      <c r="B16" s="1" t="s">
        <v>130</v>
      </c>
      <c r="C16" s="1" t="s">
        <v>62</v>
      </c>
      <c r="D16" s="1" t="s">
        <v>63</v>
      </c>
      <c r="E16" s="3">
        <f>AVERAGEIF(Cálculo!$D$3:$D$127,$C16,Cálculo!F$3:F$127)</f>
        <v>2082571.6</v>
      </c>
      <c r="F16" s="3">
        <f>AVERAGEIF(Cálculo!$D$3:$D$127,$C16,Cálculo!G$3:G$127)</f>
        <v>2508310.2000000002</v>
      </c>
      <c r="G16" s="3">
        <f>AVERAGEIF(Cálculo!$D$3:$D$127,$C16,Cálculo!H$3:H$127)</f>
        <v>22499.684000000001</v>
      </c>
      <c r="H16" s="3">
        <f>AVERAGEIF(Cálculo!$D$3:$D$127,$C16,Cálculo!I$3:I$127)</f>
        <v>687414.43400000001</v>
      </c>
      <c r="I16" s="3">
        <f>AVERAGEIF(Cálculo!$D$3:$D$127,$C16,Cálculo!J$3:J$127)</f>
        <v>343623.34</v>
      </c>
      <c r="J16" s="3">
        <f>AVERAGEIF(Cálculo!$D$3:$D$127,$C16,Cálculo!K$3:K$127)</f>
        <v>448757.4</v>
      </c>
      <c r="K16" s="3">
        <f>AVERAGEIF(Cálculo!$D$3:$D$127,$C16,Cálculo!L$3:L$127)</f>
        <v>410061.4</v>
      </c>
      <c r="L16" s="3">
        <f>AVERAGEIF(Cálculo!$D$3:$D$127,$C16,Cálculo!M$3:M$127)</f>
        <v>6371.3240000000005</v>
      </c>
      <c r="M16" s="3">
        <f>AVERAGEIF(Cálculo!$D$3:$D$127,$C16,Cálculo!N$3:N$127)</f>
        <v>96243.796000000002</v>
      </c>
      <c r="N16" s="3">
        <f>AVERAGEIF(Cálculo!$D$3:$D$127,$C16,Cálculo!O$3:O$127)</f>
        <v>96110.686000000002</v>
      </c>
      <c r="O16" s="3">
        <f>AVERAGEIF(Cálculo!$D$3:$D$127,$C16,Cálculo!P$3:P$127)</f>
        <v>113993.246</v>
      </c>
      <c r="P16" s="3">
        <f>AVERAGEIF(Cálculo!$D$3:$D$127,$C16,Cálculo!Q$3:Q$127)</f>
        <v>418088948.56000006</v>
      </c>
      <c r="Q16" s="3">
        <f>AVERAGEIF(Cálculo!$D$3:$D$127,$C16,Cálculo!R$3:R$127)</f>
        <v>104864011.704</v>
      </c>
      <c r="R16" s="3">
        <f>AVERAGEIF(Cálculo!$D$3:$D$127,$C16,Cálculo!S$3:S$127)</f>
        <v>305544749.55599999</v>
      </c>
      <c r="S16" s="3">
        <f>AVERAGEIF(Cálculo!$D$3:$D$127,$C16,Cálculo!T$3:T$127)</f>
        <v>625097378.07000005</v>
      </c>
      <c r="T16" s="3">
        <f>AVERAGEIF(Cálculo!$D$3:$D$127,$C16,Cálculo!U$3:U$127)</f>
        <v>1743372984.4539998</v>
      </c>
      <c r="U16" s="3">
        <f>AVERAGEIF(Cálculo!$D$3:$D$127,$C16,Cálculo!V$3:V$127)</f>
        <v>0</v>
      </c>
      <c r="V16" s="3">
        <f>AVERAGEIF(Cálculo!$D$3:$D$127,$C16,Cálculo!W$3:W$127)</f>
        <v>96034380.113999993</v>
      </c>
      <c r="W16" s="3">
        <f>AVERAGEIF(Cálculo!$D$3:$D$127,$C16,Cálculo!X$3:X$127)</f>
        <v>193743516.44999999</v>
      </c>
      <c r="X16" s="3">
        <f>AVERAGEIF(Cálculo!$D$3:$D$127,$C16,Cálculo!Y$3:Y$127)</f>
        <v>0</v>
      </c>
      <c r="Y16" s="3">
        <f>AVERAGEIF(Cálculo!$D$3:$D$127,$C16,Cálculo!Z$3:Z$127)</f>
        <v>-45.796000000000006</v>
      </c>
      <c r="Z16" s="3">
        <f>AVERAGEIF(Cálculo!$D$3:$D$127,$C16,Cálculo!AA$3:AA$127)</f>
        <v>-385.04399999999998</v>
      </c>
      <c r="AA16" s="3"/>
      <c r="AB16" s="3"/>
      <c r="AC16" s="3">
        <f>AVERAGEIF(Cálculo!$D$3:$D$127,$C16,Cálculo!AD$3:AD$127)</f>
        <v>352439498.60569847</v>
      </c>
      <c r="AD16" s="3">
        <f>AVERAGEIF(Cálculo!$D$3:$D$127,$C16,Cálculo!AE$3:AE$127)</f>
        <v>525819755.1200918</v>
      </c>
      <c r="AE16" s="3">
        <f>AVERAGEIF(Cálculo!$D$3:$D$127,$C16,Cálculo!AF$3:AF$127)</f>
        <v>1941677650.5365264</v>
      </c>
    </row>
    <row r="17" spans="1:31" x14ac:dyDescent="0.25">
      <c r="A17" s="1" t="s">
        <v>64</v>
      </c>
      <c r="B17" s="1" t="s">
        <v>130</v>
      </c>
      <c r="C17" s="1" t="s">
        <v>65</v>
      </c>
      <c r="D17" s="1" t="s">
        <v>66</v>
      </c>
      <c r="E17" s="3">
        <f>AVERAGEIF(Cálculo!$D$3:$D$127,$C17,Cálculo!F$3:F$127)</f>
        <v>344031</v>
      </c>
      <c r="F17" s="3">
        <f>AVERAGEIF(Cálculo!$D$3:$D$127,$C17,Cálculo!G$3:G$127)</f>
        <v>353497.59999999998</v>
      </c>
      <c r="G17" s="3">
        <f>AVERAGEIF(Cálculo!$D$3:$D$127,$C17,Cálculo!H$3:H$127)</f>
        <v>4362.4179999999997</v>
      </c>
      <c r="H17" s="3">
        <f>AVERAGEIF(Cálculo!$D$3:$D$127,$C17,Cálculo!I$3:I$127)</f>
        <v>93564.12000000001</v>
      </c>
      <c r="I17" s="3">
        <f>AVERAGEIF(Cálculo!$D$3:$D$127,$C17,Cálculo!J$3:J$127)</f>
        <v>51900.946000000004</v>
      </c>
      <c r="J17" s="3">
        <f>AVERAGEIF(Cálculo!$D$3:$D$127,$C17,Cálculo!K$3:K$127)</f>
        <v>41265</v>
      </c>
      <c r="K17" s="3">
        <f>AVERAGEIF(Cálculo!$D$3:$D$127,$C17,Cálculo!L$3:L$127)</f>
        <v>42871.8</v>
      </c>
      <c r="L17" s="3">
        <f>AVERAGEIF(Cálculo!$D$3:$D$127,$C17,Cálculo!M$3:M$127)</f>
        <v>932.99</v>
      </c>
      <c r="M17" s="3">
        <f>AVERAGEIF(Cálculo!$D$3:$D$127,$C17,Cálculo!N$3:N$127)</f>
        <v>4950.4560000000001</v>
      </c>
      <c r="N17" s="3">
        <f>AVERAGEIF(Cálculo!$D$3:$D$127,$C17,Cálculo!O$3:O$127)</f>
        <v>4950.4560000000001</v>
      </c>
      <c r="O17" s="3">
        <f>AVERAGEIF(Cálculo!$D$3:$D$127,$C17,Cálculo!P$3:P$127)</f>
        <v>5938.3599999999988</v>
      </c>
      <c r="P17" s="3">
        <f>AVERAGEIF(Cálculo!$D$3:$D$127,$C17,Cálculo!Q$3:Q$127)</f>
        <v>105140484.10200001</v>
      </c>
      <c r="Q17" s="3">
        <f>AVERAGEIF(Cálculo!$D$3:$D$127,$C17,Cálculo!R$3:R$127)</f>
        <v>5488832.648</v>
      </c>
      <c r="R17" s="3">
        <f>AVERAGEIF(Cálculo!$D$3:$D$127,$C17,Cálculo!S$3:S$127)</f>
        <v>39709661.969999999</v>
      </c>
      <c r="S17" s="3">
        <f>AVERAGEIF(Cálculo!$D$3:$D$127,$C17,Cálculo!T$3:T$127)</f>
        <v>41099052.881999999</v>
      </c>
      <c r="T17" s="3">
        <f>AVERAGEIF(Cálculo!$D$3:$D$127,$C17,Cálculo!U$3:U$127)</f>
        <v>204568049.954</v>
      </c>
      <c r="U17" s="3">
        <f>AVERAGEIF(Cálculo!$D$3:$D$127,$C17,Cálculo!V$3:V$127)</f>
        <v>0</v>
      </c>
      <c r="V17" s="3">
        <f>AVERAGEIF(Cálculo!$D$3:$D$127,$C17,Cálculo!W$3:W$127)</f>
        <v>6633780.8080000002</v>
      </c>
      <c r="W17" s="3">
        <f>AVERAGEIF(Cálculo!$D$3:$D$127,$C17,Cálculo!X$3:X$127)</f>
        <v>6496237.5439999998</v>
      </c>
      <c r="X17" s="3">
        <f>AVERAGEIF(Cálculo!$D$3:$D$127,$C17,Cálculo!Y$3:Y$127)</f>
        <v>0</v>
      </c>
      <c r="Y17" s="3">
        <f>AVERAGEIF(Cálculo!$D$3:$D$127,$C17,Cálculo!Z$3:Z$127)</f>
        <v>-41.887999999999998</v>
      </c>
      <c r="Z17" s="3">
        <f>AVERAGEIF(Cálculo!$D$3:$D$127,$C17,Cálculo!AA$3:AA$127)</f>
        <v>-314.44799999999998</v>
      </c>
      <c r="AA17" s="3"/>
      <c r="AB17" s="3"/>
      <c r="AC17" s="3">
        <f>AVERAGEIF(Cálculo!$D$3:$D$127,$C17,Cálculo!AD$3:AD$127)</f>
        <v>97421087.132769048</v>
      </c>
      <c r="AD17" s="3">
        <f>AVERAGEIF(Cálculo!$D$3:$D$127,$C17,Cálculo!AE$3:AE$127)</f>
        <v>37159186.934361286</v>
      </c>
      <c r="AE17" s="3">
        <f>AVERAGEIF(Cálculo!$D$3:$D$127,$C17,Cálculo!AF$3:AF$127)</f>
        <v>254608068.92463452</v>
      </c>
    </row>
    <row r="18" spans="1:31" x14ac:dyDescent="0.25">
      <c r="A18" s="1" t="s">
        <v>67</v>
      </c>
      <c r="B18" s="1" t="s">
        <v>133</v>
      </c>
      <c r="C18" s="1" t="s">
        <v>68</v>
      </c>
      <c r="D18" s="1" t="s">
        <v>69</v>
      </c>
      <c r="E18" s="3">
        <f>AVERAGEIF(Cálculo!$D$3:$D$127,$C18,Cálculo!F$3:F$127)</f>
        <v>3393069</v>
      </c>
      <c r="F18" s="3">
        <f>AVERAGEIF(Cálculo!$D$3:$D$127,$C18,Cálculo!G$3:G$127)</f>
        <v>4221217.8</v>
      </c>
      <c r="G18" s="3">
        <f>AVERAGEIF(Cálculo!$D$3:$D$127,$C18,Cálculo!H$3:H$127)</f>
        <v>55413.09199999999</v>
      </c>
      <c r="H18" s="3">
        <f>AVERAGEIF(Cálculo!$D$3:$D$127,$C18,Cálculo!I$3:I$127)</f>
        <v>792918.21400000004</v>
      </c>
      <c r="I18" s="3">
        <f>AVERAGEIF(Cálculo!$D$3:$D$127,$C18,Cálculo!J$3:J$127)</f>
        <v>542243.51799999992</v>
      </c>
      <c r="J18" s="3">
        <f>AVERAGEIF(Cálculo!$D$3:$D$127,$C18,Cálculo!K$3:K$127)</f>
        <v>2447389.2000000002</v>
      </c>
      <c r="K18" s="3">
        <f>AVERAGEIF(Cálculo!$D$3:$D$127,$C18,Cálculo!L$3:L$127)</f>
        <v>3303058.2</v>
      </c>
      <c r="L18" s="3">
        <f>AVERAGEIF(Cálculo!$D$3:$D$127,$C18,Cálculo!M$3:M$127)</f>
        <v>39617.966</v>
      </c>
      <c r="M18" s="3">
        <f>AVERAGEIF(Cálculo!$D$3:$D$127,$C18,Cálculo!N$3:N$127)</f>
        <v>401724.99200000003</v>
      </c>
      <c r="N18" s="3">
        <f>AVERAGEIF(Cálculo!$D$3:$D$127,$C18,Cálculo!O$3:O$127)</f>
        <v>386472.83200000005</v>
      </c>
      <c r="O18" s="3">
        <f>AVERAGEIF(Cálculo!$D$3:$D$127,$C18,Cálculo!P$3:P$127)</f>
        <v>422508.49000000005</v>
      </c>
      <c r="P18" s="3">
        <f>AVERAGEIF(Cálculo!$D$3:$D$127,$C18,Cálculo!Q$3:Q$127)</f>
        <v>1336387602.2660003</v>
      </c>
      <c r="Q18" s="3">
        <f>AVERAGEIF(Cálculo!$D$3:$D$127,$C18,Cálculo!R$3:R$127)</f>
        <v>179894024.71000004</v>
      </c>
      <c r="R18" s="3">
        <f>AVERAGEIF(Cálculo!$D$3:$D$127,$C18,Cálculo!S$3:S$127)</f>
        <v>523049170.77200001</v>
      </c>
      <c r="S18" s="3">
        <f>AVERAGEIF(Cálculo!$D$3:$D$127,$C18,Cálculo!T$3:T$127)</f>
        <v>805662435.48600006</v>
      </c>
      <c r="T18" s="3">
        <f>AVERAGEIF(Cálculo!$D$3:$D$127,$C18,Cálculo!U$3:U$127)</f>
        <v>3576356508.2580004</v>
      </c>
      <c r="U18" s="3">
        <f>AVERAGEIF(Cálculo!$D$3:$D$127,$C18,Cálculo!V$3:V$127)</f>
        <v>0</v>
      </c>
      <c r="V18" s="3">
        <f>AVERAGEIF(Cálculo!$D$3:$D$127,$C18,Cálculo!W$3:W$127)</f>
        <v>456245208.94599992</v>
      </c>
      <c r="W18" s="3">
        <f>AVERAGEIF(Cálculo!$D$3:$D$127,$C18,Cálculo!X$3:X$127)</f>
        <v>275118066.07800001</v>
      </c>
      <c r="X18" s="3">
        <f>AVERAGEIF(Cálculo!$D$3:$D$127,$C18,Cálculo!Y$3:Y$127)</f>
        <v>0</v>
      </c>
      <c r="Y18" s="3">
        <f>AVERAGEIF(Cálculo!$D$3:$D$127,$C18,Cálculo!Z$3:Z$127)</f>
        <v>-32.064</v>
      </c>
      <c r="Z18" s="3">
        <f>AVERAGEIF(Cálculo!$D$3:$D$127,$C18,Cálculo!AA$3:AA$127)</f>
        <v>-217.23000000000002</v>
      </c>
      <c r="AA18" s="3"/>
      <c r="AB18" s="3"/>
      <c r="AC18" s="3">
        <f>AVERAGEIF(Cálculo!$D$3:$D$127,$C18,Cálculo!AD$3:AD$127)</f>
        <v>951701210.4035809</v>
      </c>
      <c r="AD18" s="3">
        <f>AVERAGEIF(Cálculo!$D$3:$D$127,$C18,Cálculo!AE$3:AE$127)</f>
        <v>572579851.85471368</v>
      </c>
      <c r="AE18" s="3">
        <f>AVERAGEIF(Cálculo!$D$3:$D$127,$C18,Cálculo!AF$3:AF$127)</f>
        <v>3605324646.3849382</v>
      </c>
    </row>
    <row r="19" spans="1:31" x14ac:dyDescent="0.25">
      <c r="A19" s="1" t="s">
        <v>70</v>
      </c>
      <c r="B19" s="1" t="s">
        <v>132</v>
      </c>
      <c r="C19" s="1" t="s">
        <v>71</v>
      </c>
      <c r="D19" s="1" t="s">
        <v>72</v>
      </c>
      <c r="E19" s="3">
        <f>AVERAGEIF(Cálculo!$D$3:$D$127,$C19,Cálculo!F$3:F$127)</f>
        <v>1194950</v>
      </c>
      <c r="F19" s="3">
        <f>AVERAGEIF(Cálculo!$D$3:$D$127,$C19,Cálculo!G$3:G$127)</f>
        <v>2047012.8</v>
      </c>
      <c r="G19" s="3">
        <f>AVERAGEIF(Cálculo!$D$3:$D$127,$C19,Cálculo!H$3:H$127)</f>
        <v>11084.320000000002</v>
      </c>
      <c r="H19" s="3">
        <f>AVERAGEIF(Cálculo!$D$3:$D$127,$C19,Cálculo!I$3:I$127)</f>
        <v>1918936.6199999999</v>
      </c>
      <c r="I19" s="3">
        <f>AVERAGEIF(Cálculo!$D$3:$D$127,$C19,Cálculo!J$3:J$127)</f>
        <v>995610.62200000009</v>
      </c>
      <c r="J19" s="3">
        <f>AVERAGEIF(Cálculo!$D$3:$D$127,$C19,Cálculo!K$3:K$127)</f>
        <v>354673</v>
      </c>
      <c r="K19" s="3">
        <f>AVERAGEIF(Cálculo!$D$3:$D$127,$C19,Cálculo!L$3:L$127)</f>
        <v>901229.4</v>
      </c>
      <c r="L19" s="3">
        <f>AVERAGEIF(Cálculo!$D$3:$D$127,$C19,Cálculo!M$3:M$127)</f>
        <v>3122.0459999999998</v>
      </c>
      <c r="M19" s="3">
        <f>AVERAGEIF(Cálculo!$D$3:$D$127,$C19,Cálculo!N$3:N$127)</f>
        <v>175818.49599999998</v>
      </c>
      <c r="N19" s="3">
        <f>AVERAGEIF(Cálculo!$D$3:$D$127,$C19,Cálculo!O$3:O$127)</f>
        <v>132468.524</v>
      </c>
      <c r="O19" s="3">
        <f>AVERAGEIF(Cálculo!$D$3:$D$127,$C19,Cálculo!P$3:P$127)</f>
        <v>147613.31</v>
      </c>
      <c r="P19" s="3">
        <f>AVERAGEIF(Cálculo!$D$3:$D$127,$C19,Cálculo!Q$3:Q$127)</f>
        <v>1168180199.3040001</v>
      </c>
      <c r="Q19" s="3">
        <f>AVERAGEIF(Cálculo!$D$3:$D$127,$C19,Cálculo!R$3:R$127)</f>
        <v>188952526.31</v>
      </c>
      <c r="R19" s="3">
        <f>AVERAGEIF(Cálculo!$D$3:$D$127,$C19,Cálculo!S$3:S$127)</f>
        <v>575593874.15999997</v>
      </c>
      <c r="S19" s="3">
        <f>AVERAGEIF(Cálculo!$D$3:$D$127,$C19,Cálculo!T$3:T$127)</f>
        <v>470356998.676</v>
      </c>
      <c r="T19" s="3">
        <f>AVERAGEIF(Cálculo!$D$3:$D$127,$C19,Cálculo!U$3:U$127)</f>
        <v>2654339476.3520002</v>
      </c>
      <c r="U19" s="3">
        <f>AVERAGEIF(Cálculo!$D$3:$D$127,$C19,Cálculo!V$3:V$127)</f>
        <v>584780.51199999999</v>
      </c>
      <c r="V19" s="3">
        <f>AVERAGEIF(Cálculo!$D$3:$D$127,$C19,Cálculo!W$3:W$127)</f>
        <v>130658343.71199998</v>
      </c>
      <c r="W19" s="3">
        <f>AVERAGEIF(Cálculo!$D$3:$D$127,$C19,Cálculo!X$3:X$127)</f>
        <v>120012753.678</v>
      </c>
      <c r="X19" s="3">
        <f>AVERAGEIF(Cálculo!$D$3:$D$127,$C19,Cálculo!Y$3:Y$127)</f>
        <v>0</v>
      </c>
      <c r="Y19" s="3">
        <f>AVERAGEIF(Cálculo!$D$3:$D$127,$C19,Cálculo!Z$3:Z$127)</f>
        <v>-19.47</v>
      </c>
      <c r="Z19" s="3">
        <f>AVERAGEIF(Cálculo!$D$3:$D$127,$C19,Cálculo!AA$3:AA$127)</f>
        <v>-471.34199999999998</v>
      </c>
      <c r="AA19" s="3"/>
      <c r="AB19" s="3"/>
      <c r="AC19" s="3">
        <f>AVERAGEIF(Cálculo!$D$3:$D$127,$C19,Cálculo!AD$3:AD$127)</f>
        <v>912180220.75790381</v>
      </c>
      <c r="AD19" s="3">
        <f>AVERAGEIF(Cálculo!$D$3:$D$127,$C19,Cálculo!AE$3:AE$127)</f>
        <v>374712986.63776076</v>
      </c>
      <c r="AE19" s="3">
        <f>AVERAGEIF(Cálculo!$D$3:$D$127,$C19,Cálculo!AF$3:AF$127)</f>
        <v>2915954592.5663443</v>
      </c>
    </row>
    <row r="20" spans="1:31" x14ac:dyDescent="0.25">
      <c r="A20" s="1" t="s">
        <v>73</v>
      </c>
      <c r="B20" s="1" t="s">
        <v>130</v>
      </c>
      <c r="C20" s="1" t="s">
        <v>74</v>
      </c>
      <c r="D20" s="1" t="s">
        <v>75</v>
      </c>
      <c r="E20" s="3">
        <f>AVERAGEIF(Cálculo!$D$3:$D$127,$C20,Cálculo!F$3:F$127)</f>
        <v>750605.4</v>
      </c>
      <c r="F20" s="3">
        <f>AVERAGEIF(Cálculo!$D$3:$D$127,$C20,Cálculo!G$3:G$127)</f>
        <v>851037.8</v>
      </c>
      <c r="G20" s="3">
        <f>AVERAGEIF(Cálculo!$D$3:$D$127,$C20,Cálculo!H$3:H$127)</f>
        <v>12119.807999999999</v>
      </c>
      <c r="H20" s="3">
        <f>AVERAGEIF(Cálculo!$D$3:$D$127,$C20,Cálculo!I$3:I$127)</f>
        <v>230551.92399999997</v>
      </c>
      <c r="I20" s="3">
        <f>AVERAGEIF(Cálculo!$D$3:$D$127,$C20,Cálculo!J$3:J$127)</f>
        <v>136311.88199999998</v>
      </c>
      <c r="J20" s="3">
        <f>AVERAGEIF(Cálculo!$D$3:$D$127,$C20,Cálculo!K$3:K$127)</f>
        <v>208331.8</v>
      </c>
      <c r="K20" s="3">
        <f>AVERAGEIF(Cálculo!$D$3:$D$127,$C20,Cálculo!L$3:L$127)</f>
        <v>269885.8</v>
      </c>
      <c r="L20" s="3">
        <f>AVERAGEIF(Cálculo!$D$3:$D$127,$C20,Cálculo!M$3:M$127)</f>
        <v>1736.9759999999999</v>
      </c>
      <c r="M20" s="3">
        <f>AVERAGEIF(Cálculo!$D$3:$D$127,$C20,Cálculo!N$3:N$127)</f>
        <v>38170.65</v>
      </c>
      <c r="N20" s="3">
        <f>AVERAGEIF(Cálculo!$D$3:$D$127,$C20,Cálculo!O$3:O$127)</f>
        <v>37504.012000000002</v>
      </c>
      <c r="O20" s="3">
        <f>AVERAGEIF(Cálculo!$D$3:$D$127,$C20,Cálculo!P$3:P$127)</f>
        <v>45944.227999999996</v>
      </c>
      <c r="P20" s="3">
        <f>AVERAGEIF(Cálculo!$D$3:$D$127,$C20,Cálculo!Q$3:Q$127)</f>
        <v>281605001.736</v>
      </c>
      <c r="Q20" s="3">
        <f>AVERAGEIF(Cálculo!$D$3:$D$127,$C20,Cálculo!R$3:R$127)</f>
        <v>10639475.764000002</v>
      </c>
      <c r="R20" s="3">
        <f>AVERAGEIF(Cálculo!$D$3:$D$127,$C20,Cálculo!S$3:S$127)</f>
        <v>95078932.414000005</v>
      </c>
      <c r="S20" s="3">
        <f>AVERAGEIF(Cálculo!$D$3:$D$127,$C20,Cálculo!T$3:T$127)</f>
        <v>80915339.327999994</v>
      </c>
      <c r="T20" s="3">
        <f>AVERAGEIF(Cálculo!$D$3:$D$127,$C20,Cálculo!U$3:U$127)</f>
        <v>694487611.31999993</v>
      </c>
      <c r="U20" s="3">
        <f>AVERAGEIF(Cálculo!$D$3:$D$127,$C20,Cálculo!V$3:V$127)</f>
        <v>39291260.299999997</v>
      </c>
      <c r="V20" s="3">
        <f>AVERAGEIF(Cálculo!$D$3:$D$127,$C20,Cálculo!W$3:W$127)</f>
        <v>101752587.69400001</v>
      </c>
      <c r="W20" s="3">
        <f>AVERAGEIF(Cálculo!$D$3:$D$127,$C20,Cálculo!X$3:X$127)</f>
        <v>85205014.083999991</v>
      </c>
      <c r="X20" s="3">
        <f>AVERAGEIF(Cálculo!$D$3:$D$127,$C20,Cálculo!Y$3:Y$127)</f>
        <v>0</v>
      </c>
      <c r="Y20" s="3">
        <f>AVERAGEIF(Cálculo!$D$3:$D$127,$C20,Cálculo!Z$3:Z$127)</f>
        <v>-47.730000000000004</v>
      </c>
      <c r="Z20" s="3">
        <f>AVERAGEIF(Cálculo!$D$3:$D$127,$C20,Cálculo!AA$3:AA$127)</f>
        <v>-422.48400000000004</v>
      </c>
      <c r="AA20" s="3"/>
      <c r="AB20" s="3"/>
      <c r="AC20" s="3">
        <f>AVERAGEIF(Cálculo!$D$3:$D$127,$C20,Cálculo!AD$3:AD$127)</f>
        <v>237982995.62178081</v>
      </c>
      <c r="AD20" s="3">
        <f>AVERAGEIF(Cálculo!$D$3:$D$127,$C20,Cálculo!AE$3:AE$127)</f>
        <v>68839087.067468658</v>
      </c>
      <c r="AE20" s="3">
        <f>AVERAGEIF(Cálculo!$D$3:$D$127,$C20,Cálculo!AF$3:AF$127)</f>
        <v>781393458.49428999</v>
      </c>
    </row>
    <row r="21" spans="1:31" x14ac:dyDescent="0.25">
      <c r="A21" s="1" t="s">
        <v>76</v>
      </c>
      <c r="B21" s="1" t="s">
        <v>131</v>
      </c>
      <c r="C21" s="1" t="s">
        <v>77</v>
      </c>
      <c r="D21" s="1" t="s">
        <v>78</v>
      </c>
      <c r="E21" s="3">
        <f>AVERAGEIF(Cálculo!$D$3:$D$127,$C21,Cálculo!F$3:F$127)</f>
        <v>144509.79999999999</v>
      </c>
      <c r="F21" s="3">
        <f>AVERAGEIF(Cálculo!$D$3:$D$127,$C21,Cálculo!G$3:G$127)</f>
        <v>157555</v>
      </c>
      <c r="G21" s="3">
        <f>AVERAGEIF(Cálculo!$D$3:$D$127,$C21,Cálculo!H$3:H$127)</f>
        <v>3253.924</v>
      </c>
      <c r="H21" s="3">
        <f>AVERAGEIF(Cálculo!$D$3:$D$127,$C21,Cálculo!I$3:I$127)</f>
        <v>60328.623999999996</v>
      </c>
      <c r="I21" s="3">
        <f>AVERAGEIF(Cálculo!$D$3:$D$127,$C21,Cálculo!J$3:J$127)</f>
        <v>25481.26</v>
      </c>
      <c r="J21" s="3">
        <f>AVERAGEIF(Cálculo!$D$3:$D$127,$C21,Cálculo!K$3:K$127)</f>
        <v>12852.2</v>
      </c>
      <c r="K21" s="3">
        <f>AVERAGEIF(Cálculo!$D$3:$D$127,$C21,Cálculo!L$3:L$127)</f>
        <v>14444.6</v>
      </c>
      <c r="L21" s="3">
        <f>AVERAGEIF(Cálculo!$D$3:$D$127,$C21,Cálculo!M$3:M$127)</f>
        <v>160.654</v>
      </c>
      <c r="M21" s="3">
        <f>AVERAGEIF(Cálculo!$D$3:$D$127,$C21,Cálculo!N$3:N$127)</f>
        <v>2034.932</v>
      </c>
      <c r="N21" s="3">
        <f>AVERAGEIF(Cálculo!$D$3:$D$127,$C21,Cálculo!O$3:O$127)</f>
        <v>925.84600000000012</v>
      </c>
      <c r="O21" s="3">
        <f>AVERAGEIF(Cálculo!$D$3:$D$127,$C21,Cálculo!P$3:P$127)</f>
        <v>2281.7239999999997</v>
      </c>
      <c r="P21" s="3">
        <f>AVERAGEIF(Cálculo!$D$3:$D$127,$C21,Cálculo!Q$3:Q$127)</f>
        <v>102785923.26000001</v>
      </c>
      <c r="Q21" s="3">
        <f>AVERAGEIF(Cálculo!$D$3:$D$127,$C21,Cálculo!R$3:R$127)</f>
        <v>6113536.7980000004</v>
      </c>
      <c r="R21" s="3">
        <f>AVERAGEIF(Cálculo!$D$3:$D$127,$C21,Cálculo!S$3:S$127)</f>
        <v>22434378.952</v>
      </c>
      <c r="S21" s="3">
        <f>AVERAGEIF(Cálculo!$D$3:$D$127,$C21,Cálculo!T$3:T$127)</f>
        <v>20623353.424000002</v>
      </c>
      <c r="T21" s="3">
        <f>AVERAGEIF(Cálculo!$D$3:$D$127,$C21,Cálculo!U$3:U$127)</f>
        <v>210772913.73400003</v>
      </c>
      <c r="U21" s="3">
        <f>AVERAGEIF(Cálculo!$D$3:$D$127,$C21,Cálculo!V$3:V$127)</f>
        <v>0</v>
      </c>
      <c r="V21" s="3">
        <f>AVERAGEIF(Cálculo!$D$3:$D$127,$C21,Cálculo!W$3:W$127)</f>
        <v>20482692.672000002</v>
      </c>
      <c r="W21" s="3">
        <f>AVERAGEIF(Cálculo!$D$3:$D$127,$C21,Cálculo!X$3:X$127)</f>
        <v>38333028.628000006</v>
      </c>
      <c r="X21" s="3">
        <f>AVERAGEIF(Cálculo!$D$3:$D$127,$C21,Cálculo!Y$3:Y$127)</f>
        <v>0</v>
      </c>
      <c r="Y21" s="3">
        <f>AVERAGEIF(Cálculo!$D$3:$D$127,$C21,Cálculo!Z$3:Z$127)</f>
        <v>-57.884</v>
      </c>
      <c r="Z21" s="3">
        <f>AVERAGEIF(Cálculo!$D$3:$D$127,$C21,Cálculo!AA$3:AA$127)</f>
        <v>-701.62400000000002</v>
      </c>
      <c r="AA21" s="3"/>
      <c r="AB21" s="3"/>
      <c r="AC21" s="3">
        <f>AVERAGEIF(Cálculo!$D$3:$D$127,$C21,Cálculo!AD$3:AD$127)</f>
        <v>112917868.74229178</v>
      </c>
      <c r="AD21" s="3">
        <f>AVERAGEIF(Cálculo!$D$3:$D$127,$C21,Cálculo!AE$3:AE$127)</f>
        <v>22184514.267253943</v>
      </c>
      <c r="AE21" s="3">
        <f>AVERAGEIF(Cálculo!$D$3:$D$127,$C21,Cálculo!AF$3:AF$127)</f>
        <v>272058809.00525987</v>
      </c>
    </row>
    <row r="22" spans="1:31" x14ac:dyDescent="0.25">
      <c r="A22" s="1" t="s">
        <v>79</v>
      </c>
      <c r="B22" s="1" t="s">
        <v>131</v>
      </c>
      <c r="C22" s="1" t="s">
        <v>80</v>
      </c>
      <c r="D22" s="1" t="s">
        <v>81</v>
      </c>
      <c r="E22" s="3">
        <f>AVERAGEIF(Cálculo!$D$3:$D$127,$C22,Cálculo!F$3:F$127)</f>
        <v>126068.2</v>
      </c>
      <c r="F22" s="3">
        <f>AVERAGEIF(Cálculo!$D$3:$D$127,$C22,Cálculo!G$3:G$127)</f>
        <v>127437.6</v>
      </c>
      <c r="G22" s="3">
        <f>AVERAGEIF(Cálculo!$D$3:$D$127,$C22,Cálculo!H$3:H$127)</f>
        <v>2028.6619999999998</v>
      </c>
      <c r="H22" s="3">
        <f>AVERAGEIF(Cálculo!$D$3:$D$127,$C22,Cálculo!I$3:I$127)</f>
        <v>71137.039999999994</v>
      </c>
      <c r="I22" s="3">
        <f>AVERAGEIF(Cálculo!$D$3:$D$127,$C22,Cálculo!J$3:J$127)</f>
        <v>23177.737999999998</v>
      </c>
      <c r="J22" s="3">
        <f>AVERAGEIF(Cálculo!$D$3:$D$127,$C22,Cálculo!K$3:K$127)</f>
        <v>102547.6</v>
      </c>
      <c r="K22" s="3">
        <f>AVERAGEIF(Cálculo!$D$3:$D$127,$C22,Cálculo!L$3:L$127)</f>
        <v>103433.4</v>
      </c>
      <c r="L22" s="3">
        <f>AVERAGEIF(Cálculo!$D$3:$D$127,$C22,Cálculo!M$3:M$127)</f>
        <v>994.44200000000001</v>
      </c>
      <c r="M22" s="3">
        <f>AVERAGEIF(Cálculo!$D$3:$D$127,$C22,Cálculo!N$3:N$127)</f>
        <v>21064.128000000001</v>
      </c>
      <c r="N22" s="3">
        <f>AVERAGEIF(Cálculo!$D$3:$D$127,$C22,Cálculo!O$3:O$127)</f>
        <v>21051.527999999998</v>
      </c>
      <c r="O22" s="3">
        <f>AVERAGEIF(Cálculo!$D$3:$D$127,$C22,Cálculo!P$3:P$127)</f>
        <v>14085.407999999999</v>
      </c>
      <c r="P22" s="3">
        <f>AVERAGEIF(Cálculo!$D$3:$D$127,$C22,Cálculo!Q$3:Q$127)</f>
        <v>83794433.969999999</v>
      </c>
      <c r="Q22" s="3">
        <f>AVERAGEIF(Cálculo!$D$3:$D$127,$C22,Cálculo!R$3:R$127)</f>
        <v>8789769.4019999988</v>
      </c>
      <c r="R22" s="3">
        <f>AVERAGEIF(Cálculo!$D$3:$D$127,$C22,Cálculo!S$3:S$127)</f>
        <v>17207101.704</v>
      </c>
      <c r="S22" s="3">
        <f>AVERAGEIF(Cálculo!$D$3:$D$127,$C22,Cálculo!T$3:T$127)</f>
        <v>13015720.209999999</v>
      </c>
      <c r="T22" s="3">
        <f>AVERAGEIF(Cálculo!$D$3:$D$127,$C22,Cálculo!U$3:U$127)</f>
        <v>158474583.16000003</v>
      </c>
      <c r="U22" s="3">
        <f>AVERAGEIF(Cálculo!$D$3:$D$127,$C22,Cálculo!V$3:V$127)</f>
        <v>0</v>
      </c>
      <c r="V22" s="3">
        <f>AVERAGEIF(Cálculo!$D$3:$D$127,$C22,Cálculo!W$3:W$127)</f>
        <v>14011912.01</v>
      </c>
      <c r="W22" s="3">
        <f>AVERAGEIF(Cálculo!$D$3:$D$127,$C22,Cálculo!X$3:X$127)</f>
        <v>21655645.864</v>
      </c>
      <c r="X22" s="3">
        <f>AVERAGEIF(Cálculo!$D$3:$D$127,$C22,Cálculo!Y$3:Y$127)</f>
        <v>0</v>
      </c>
      <c r="Y22" s="3">
        <f>AVERAGEIF(Cálculo!$D$3:$D$127,$C22,Cálculo!Z$3:Z$127)</f>
        <v>-62.463999999999984</v>
      </c>
      <c r="Z22" s="3">
        <f>AVERAGEIF(Cálculo!$D$3:$D$127,$C22,Cálculo!AA$3:AA$127)</f>
        <v>-971.02600000000007</v>
      </c>
      <c r="AA22" s="3"/>
      <c r="AB22" s="3"/>
      <c r="AC22" s="3">
        <f>AVERAGEIF(Cálculo!$D$3:$D$127,$C22,Cálculo!AD$3:AD$127)</f>
        <v>90677846.421986654</v>
      </c>
      <c r="AD22" s="3">
        <f>AVERAGEIF(Cálculo!$D$3:$D$127,$C22,Cálculo!AE$3:AE$127)</f>
        <v>14548692.788124751</v>
      </c>
      <c r="AE22" s="3">
        <f>AVERAGEIF(Cálculo!$D$3:$D$127,$C22,Cálculo!AF$3:AF$127)</f>
        <v>204049708.91414958</v>
      </c>
    </row>
    <row r="23" spans="1:31" x14ac:dyDescent="0.25">
      <c r="A23" s="1" t="s">
        <v>82</v>
      </c>
      <c r="B23" s="1" t="s">
        <v>133</v>
      </c>
      <c r="C23" s="1" t="s">
        <v>83</v>
      </c>
      <c r="D23" s="1" t="s">
        <v>84</v>
      </c>
      <c r="E23" s="3">
        <f>AVERAGEIF(Cálculo!$D$3:$D$127,$C23,Cálculo!F$3:F$127)</f>
        <v>2036667.6</v>
      </c>
      <c r="F23" s="3">
        <f>AVERAGEIF(Cálculo!$D$3:$D$127,$C23,Cálculo!G$3:G$127)</f>
        <v>2871066.8</v>
      </c>
      <c r="G23" s="3">
        <f>AVERAGEIF(Cálculo!$D$3:$D$127,$C23,Cálculo!H$3:H$127)</f>
        <v>29540.6</v>
      </c>
      <c r="H23" s="3">
        <f>AVERAGEIF(Cálculo!$D$3:$D$127,$C23,Cálculo!I$3:I$127)</f>
        <v>599417.92999999993</v>
      </c>
      <c r="I23" s="3">
        <f>AVERAGEIF(Cálculo!$D$3:$D$127,$C23,Cálculo!J$3:J$127)</f>
        <v>318697.19600000005</v>
      </c>
      <c r="J23" s="3">
        <f>AVERAGEIF(Cálculo!$D$3:$D$127,$C23,Cálculo!K$3:K$127)</f>
        <v>275665.59999999998</v>
      </c>
      <c r="K23" s="3">
        <f>AVERAGEIF(Cálculo!$D$3:$D$127,$C23,Cálculo!L$3:L$127)</f>
        <v>549154.6</v>
      </c>
      <c r="L23" s="3">
        <f>AVERAGEIF(Cálculo!$D$3:$D$127,$C23,Cálculo!M$3:M$127)</f>
        <v>5208.1840000000002</v>
      </c>
      <c r="M23" s="3">
        <f>AVERAGEIF(Cálculo!$D$3:$D$127,$C23,Cálculo!N$3:N$127)</f>
        <v>58563.92</v>
      </c>
      <c r="N23" s="3">
        <f>AVERAGEIF(Cálculo!$D$3:$D$127,$C23,Cálculo!O$3:O$127)</f>
        <v>51714.576000000001</v>
      </c>
      <c r="O23" s="3">
        <f>AVERAGEIF(Cálculo!$D$3:$D$127,$C23,Cálculo!P$3:P$127)</f>
        <v>53955.216</v>
      </c>
      <c r="P23" s="3">
        <f>AVERAGEIF(Cálculo!$D$3:$D$127,$C23,Cálculo!Q$3:Q$127)</f>
        <v>1025496082.066</v>
      </c>
      <c r="Q23" s="3">
        <f>AVERAGEIF(Cálculo!$D$3:$D$127,$C23,Cálculo!R$3:R$127)</f>
        <v>83687645.390000001</v>
      </c>
      <c r="R23" s="3">
        <f>AVERAGEIF(Cálculo!$D$3:$D$127,$C23,Cálculo!S$3:S$127)</f>
        <v>295284072.05799997</v>
      </c>
      <c r="S23" s="3">
        <f>AVERAGEIF(Cálculo!$D$3:$D$127,$C23,Cálculo!T$3:T$127)</f>
        <v>574866354.38400006</v>
      </c>
      <c r="T23" s="3">
        <f>AVERAGEIF(Cálculo!$D$3:$D$127,$C23,Cálculo!U$3:U$127)</f>
        <v>2656555026.8759999</v>
      </c>
      <c r="U23" s="3">
        <f>AVERAGEIF(Cálculo!$D$3:$D$127,$C23,Cálculo!V$3:V$127)</f>
        <v>1646247.5260000001</v>
      </c>
      <c r="V23" s="3">
        <f>AVERAGEIF(Cálculo!$D$3:$D$127,$C23,Cálculo!W$3:W$127)</f>
        <v>354188987.36399996</v>
      </c>
      <c r="W23" s="3">
        <f>AVERAGEIF(Cálculo!$D$3:$D$127,$C23,Cálculo!X$3:X$127)</f>
        <v>321371246.90600002</v>
      </c>
      <c r="X23" s="3">
        <f>AVERAGEIF(Cálculo!$D$3:$D$127,$C23,Cálculo!Y$3:Y$127)</f>
        <v>14391.182000000001</v>
      </c>
      <c r="Y23" s="3">
        <f>AVERAGEIF(Cálculo!$D$3:$D$127,$C23,Cálculo!Z$3:Z$127)</f>
        <v>-37.119999999999997</v>
      </c>
      <c r="Z23" s="3">
        <f>AVERAGEIF(Cálculo!$D$3:$D$127,$C23,Cálculo!AA$3:AA$127)</f>
        <v>-300.55599999999998</v>
      </c>
      <c r="AA23" s="3"/>
      <c r="AB23" s="3"/>
      <c r="AC23" s="3">
        <f>AVERAGEIF(Cálculo!$D$3:$D$127,$C23,Cálculo!AD$3:AD$127)</f>
        <v>743904521.37404418</v>
      </c>
      <c r="AD23" s="3">
        <f>AVERAGEIF(Cálculo!$D$3:$D$127,$C23,Cálculo!AE$3:AE$127)</f>
        <v>403858121.4540807</v>
      </c>
      <c r="AE23" s="3">
        <f>AVERAGEIF(Cálculo!$D$3:$D$127,$C23,Cálculo!AF$3:AF$127)</f>
        <v>2722770995.1447396</v>
      </c>
    </row>
    <row r="24" spans="1:31" x14ac:dyDescent="0.25">
      <c r="A24" s="1" t="s">
        <v>85</v>
      </c>
      <c r="B24" s="1" t="s">
        <v>133</v>
      </c>
      <c r="C24" s="1" t="s">
        <v>86</v>
      </c>
      <c r="D24" s="1" t="s">
        <v>87</v>
      </c>
      <c r="E24" s="3">
        <f>AVERAGEIF(Cálculo!$D$3:$D$127,$C24,Cálculo!F$3:F$127)</f>
        <v>828101</v>
      </c>
      <c r="F24" s="3">
        <f>AVERAGEIF(Cálculo!$D$3:$D$127,$C24,Cálculo!G$3:G$127)</f>
        <v>1276315.3999999999</v>
      </c>
      <c r="G24" s="3">
        <f>AVERAGEIF(Cálculo!$D$3:$D$127,$C24,Cálculo!H$3:H$127)</f>
        <v>15186.861999999999</v>
      </c>
      <c r="H24" s="3">
        <f>AVERAGEIF(Cálculo!$D$3:$D$127,$C24,Cálculo!I$3:I$127)</f>
        <v>273695.924</v>
      </c>
      <c r="I24" s="3">
        <f>AVERAGEIF(Cálculo!$D$3:$D$127,$C24,Cálculo!J$3:J$127)</f>
        <v>153046.39199999999</v>
      </c>
      <c r="J24" s="3">
        <f>AVERAGEIF(Cálculo!$D$3:$D$127,$C24,Cálculo!K$3:K$127)</f>
        <v>139047</v>
      </c>
      <c r="K24" s="3">
        <f>AVERAGEIF(Cálculo!$D$3:$D$127,$C24,Cálculo!L$3:L$127)</f>
        <v>352444.4</v>
      </c>
      <c r="L24" s="3">
        <f>AVERAGEIF(Cálculo!$D$3:$D$127,$C24,Cálculo!M$3:M$127)</f>
        <v>1958.7</v>
      </c>
      <c r="M24" s="3">
        <f>AVERAGEIF(Cálculo!$D$3:$D$127,$C24,Cálculo!N$3:N$127)</f>
        <v>45696.278000000006</v>
      </c>
      <c r="N24" s="3">
        <f>AVERAGEIF(Cálculo!$D$3:$D$127,$C24,Cálculo!O$3:O$127)</f>
        <v>43220.906000000003</v>
      </c>
      <c r="O24" s="3">
        <f>AVERAGEIF(Cálculo!$D$3:$D$127,$C24,Cálculo!P$3:P$127)</f>
        <v>39374.885999999999</v>
      </c>
      <c r="P24" s="3">
        <f>AVERAGEIF(Cálculo!$D$3:$D$127,$C24,Cálculo!Q$3:Q$127)</f>
        <v>451951869.75600004</v>
      </c>
      <c r="Q24" s="3">
        <f>AVERAGEIF(Cálculo!$D$3:$D$127,$C24,Cálculo!R$3:R$127)</f>
        <v>39506692.359999999</v>
      </c>
      <c r="R24" s="3">
        <f>AVERAGEIF(Cálculo!$D$3:$D$127,$C24,Cálculo!S$3:S$127)</f>
        <v>121426206.25799999</v>
      </c>
      <c r="S24" s="3">
        <f>AVERAGEIF(Cálculo!$D$3:$D$127,$C24,Cálculo!T$3:T$127)</f>
        <v>152478778.34600002</v>
      </c>
      <c r="T24" s="3">
        <f>AVERAGEIF(Cálculo!$D$3:$D$127,$C24,Cálculo!U$3:U$127)</f>
        <v>1142252485.0320001</v>
      </c>
      <c r="U24" s="3">
        <f>AVERAGEIF(Cálculo!$D$3:$D$127,$C24,Cálculo!V$3:V$127)</f>
        <v>4750196.3480000002</v>
      </c>
      <c r="V24" s="3">
        <f>AVERAGEIF(Cálculo!$D$3:$D$127,$C24,Cálculo!W$3:W$127)</f>
        <v>172908185.148</v>
      </c>
      <c r="W24" s="3">
        <f>AVERAGEIF(Cálculo!$D$3:$D$127,$C24,Cálculo!X$3:X$127)</f>
        <v>199129035.52600002</v>
      </c>
      <c r="X24" s="3">
        <f>AVERAGEIF(Cálculo!$D$3:$D$127,$C24,Cálculo!Y$3:Y$127)</f>
        <v>101521.29000000001</v>
      </c>
      <c r="Y24" s="3">
        <f>AVERAGEIF(Cálculo!$D$3:$D$127,$C24,Cálculo!Z$3:Z$127)</f>
        <v>-34.607999999999997</v>
      </c>
      <c r="Z24" s="3">
        <f>AVERAGEIF(Cálculo!$D$3:$D$127,$C24,Cálculo!AA$3:AA$127)</f>
        <v>-348.00600000000003</v>
      </c>
      <c r="AA24" s="3"/>
      <c r="AB24" s="3"/>
      <c r="AC24" s="3">
        <f>AVERAGEIF(Cálculo!$D$3:$D$127,$C24,Cálculo!AD$3:AD$127)</f>
        <v>321559218.7402547</v>
      </c>
      <c r="AD24" s="3">
        <f>AVERAGEIF(Cálculo!$D$3:$D$127,$C24,Cálculo!AE$3:AE$127)</f>
        <v>108302085.33500402</v>
      </c>
      <c r="AE24" s="3">
        <f>AVERAGEIF(Cálculo!$D$3:$D$127,$C24,Cálculo!AF$3:AF$127)</f>
        <v>1174829383.0263162</v>
      </c>
    </row>
    <row r="25" spans="1:31" x14ac:dyDescent="0.25">
      <c r="A25" s="1" t="s">
        <v>88</v>
      </c>
      <c r="B25" s="1" t="s">
        <v>130</v>
      </c>
      <c r="C25" s="1" t="s">
        <v>89</v>
      </c>
      <c r="D25" s="1" t="s">
        <v>90</v>
      </c>
      <c r="E25" s="3">
        <f>AVERAGEIF(Cálculo!$D$3:$D$127,$C25,Cálculo!F$3:F$127)</f>
        <v>619944.6</v>
      </c>
      <c r="F25" s="3">
        <f>AVERAGEIF(Cálculo!$D$3:$D$127,$C25,Cálculo!G$3:G$127)</f>
        <v>683991</v>
      </c>
      <c r="G25" s="3">
        <f>AVERAGEIF(Cálculo!$D$3:$D$127,$C25,Cálculo!H$3:H$127)</f>
        <v>8416.8719999999994</v>
      </c>
      <c r="H25" s="3">
        <f>AVERAGEIF(Cálculo!$D$3:$D$127,$C25,Cálculo!I$3:I$127)</f>
        <v>167920.87599999999</v>
      </c>
      <c r="I25" s="3">
        <f>AVERAGEIF(Cálculo!$D$3:$D$127,$C25,Cálculo!J$3:J$127)</f>
        <v>97819.258000000002</v>
      </c>
      <c r="J25" s="3">
        <f>AVERAGEIF(Cálculo!$D$3:$D$127,$C25,Cálculo!K$3:K$127)</f>
        <v>189632.6</v>
      </c>
      <c r="K25" s="3">
        <f>AVERAGEIF(Cálculo!$D$3:$D$127,$C25,Cálculo!L$3:L$127)</f>
        <v>230093.8</v>
      </c>
      <c r="L25" s="3">
        <f>AVERAGEIF(Cálculo!$D$3:$D$127,$C25,Cálculo!M$3:M$127)</f>
        <v>951.34799999999996</v>
      </c>
      <c r="M25" s="3">
        <f>AVERAGEIF(Cálculo!$D$3:$D$127,$C25,Cálculo!N$3:N$127)</f>
        <v>28059.105999999992</v>
      </c>
      <c r="N25" s="3">
        <f>AVERAGEIF(Cálculo!$D$3:$D$127,$C25,Cálculo!O$3:O$127)</f>
        <v>28049.407999999996</v>
      </c>
      <c r="O25" s="3">
        <f>AVERAGEIF(Cálculo!$D$3:$D$127,$C25,Cálculo!P$3:P$127)</f>
        <v>28729.528000000002</v>
      </c>
      <c r="P25" s="3">
        <f>AVERAGEIF(Cálculo!$D$3:$D$127,$C25,Cálculo!Q$3:Q$127)</f>
        <v>260973556.11999997</v>
      </c>
      <c r="Q25" s="3">
        <f>AVERAGEIF(Cálculo!$D$3:$D$127,$C25,Cálculo!R$3:R$127)</f>
        <v>35099458.695999995</v>
      </c>
      <c r="R25" s="3">
        <f>AVERAGEIF(Cálculo!$D$3:$D$127,$C25,Cálculo!S$3:S$127)</f>
        <v>105608140.712</v>
      </c>
      <c r="S25" s="3">
        <f>AVERAGEIF(Cálculo!$D$3:$D$127,$C25,Cálculo!T$3:T$127)</f>
        <v>142030040.93799999</v>
      </c>
      <c r="T25" s="3">
        <f>AVERAGEIF(Cálculo!$D$3:$D$127,$C25,Cálculo!U$3:U$127)</f>
        <v>651622519.36799991</v>
      </c>
      <c r="U25" s="3">
        <f>AVERAGEIF(Cálculo!$D$3:$D$127,$C25,Cálculo!V$3:V$127)</f>
        <v>738862.86999999988</v>
      </c>
      <c r="V25" s="3">
        <f>AVERAGEIF(Cálculo!$D$3:$D$127,$C25,Cálculo!W$3:W$127)</f>
        <v>75076565.933999985</v>
      </c>
      <c r="W25" s="3">
        <f>AVERAGEIF(Cálculo!$D$3:$D$127,$C25,Cálculo!X$3:X$127)</f>
        <v>32095894.098000001</v>
      </c>
      <c r="X25" s="3">
        <f>AVERAGEIF(Cálculo!$D$3:$D$127,$C25,Cálculo!Y$3:Y$127)</f>
        <v>0</v>
      </c>
      <c r="Y25" s="3">
        <f>AVERAGEIF(Cálculo!$D$3:$D$127,$C25,Cálculo!Z$3:Z$127)</f>
        <v>-50.738</v>
      </c>
      <c r="Z25" s="3">
        <f>AVERAGEIF(Cálculo!$D$3:$D$127,$C25,Cálculo!AA$3:AA$127)</f>
        <v>-374.04400000000004</v>
      </c>
      <c r="AA25" s="3"/>
      <c r="AB25" s="3"/>
      <c r="AC25" s="3">
        <f>AVERAGEIF(Cálculo!$D$3:$D$127,$C25,Cálculo!AD$3:AD$127)</f>
        <v>221656695.2666792</v>
      </c>
      <c r="AD25" s="3">
        <f>AVERAGEIF(Cálculo!$D$3:$D$127,$C25,Cálculo!AE$3:AE$127)</f>
        <v>116730751.14315251</v>
      </c>
      <c r="AE25" s="3">
        <f>AVERAGEIF(Cálculo!$D$3:$D$127,$C25,Cálculo!AF$3:AF$127)</f>
        <v>723722950.12889218</v>
      </c>
    </row>
    <row r="26" spans="1:31" x14ac:dyDescent="0.25">
      <c r="A26" s="1" t="s">
        <v>91</v>
      </c>
      <c r="B26" s="1" t="s">
        <v>132</v>
      </c>
      <c r="C26" s="1" t="s">
        <v>92</v>
      </c>
      <c r="D26" s="1" t="s">
        <v>93</v>
      </c>
      <c r="E26" s="3">
        <f>AVERAGEIF(Cálculo!$D$3:$D$127,$C26,Cálculo!F$3:F$127)</f>
        <v>9286190.5999999996</v>
      </c>
      <c r="F26" s="3">
        <f>AVERAGEIF(Cálculo!$D$3:$D$127,$C26,Cálculo!G$3:G$127)</f>
        <v>13105329.800000001</v>
      </c>
      <c r="G26" s="3">
        <f>AVERAGEIF(Cálculo!$D$3:$D$127,$C26,Cálculo!H$3:H$127)</f>
        <v>91245.000000000015</v>
      </c>
      <c r="H26" s="3">
        <f>AVERAGEIF(Cálculo!$D$3:$D$127,$C26,Cálculo!I$3:I$127)</f>
        <v>2934234.8480000002</v>
      </c>
      <c r="I26" s="3">
        <f>AVERAGEIF(Cálculo!$D$3:$D$127,$C26,Cálculo!J$3:J$127)</f>
        <v>2179283.094</v>
      </c>
      <c r="J26" s="3">
        <f>AVERAGEIF(Cálculo!$D$3:$D$127,$C26,Cálculo!K$3:K$127)</f>
        <v>7973756.4000000004</v>
      </c>
      <c r="K26" s="3">
        <f>AVERAGEIF(Cálculo!$D$3:$D$127,$C26,Cálculo!L$3:L$127)</f>
        <v>11343476.800000001</v>
      </c>
      <c r="L26" s="3">
        <f>AVERAGEIF(Cálculo!$D$3:$D$127,$C26,Cálculo!M$3:M$127)</f>
        <v>61896.73</v>
      </c>
      <c r="M26" s="3">
        <f>AVERAGEIF(Cálculo!$D$3:$D$127,$C26,Cálculo!N$3:N$127)</f>
        <v>1365816.8740000003</v>
      </c>
      <c r="N26" s="3">
        <f>AVERAGEIF(Cálculo!$D$3:$D$127,$C26,Cálculo!O$3:O$127)</f>
        <v>992764.49400000018</v>
      </c>
      <c r="O26" s="3">
        <f>AVERAGEIF(Cálculo!$D$3:$D$127,$C26,Cálculo!P$3:P$127)</f>
        <v>1912412.838</v>
      </c>
      <c r="P26" s="3">
        <f>AVERAGEIF(Cálculo!$D$3:$D$127,$C26,Cálculo!Q$3:Q$127)</f>
        <v>3048689604.4219999</v>
      </c>
      <c r="Q26" s="3">
        <f>AVERAGEIF(Cálculo!$D$3:$D$127,$C26,Cálculo!R$3:R$127)</f>
        <v>484293638.30000001</v>
      </c>
      <c r="R26" s="3">
        <f>AVERAGEIF(Cálculo!$D$3:$D$127,$C26,Cálculo!S$3:S$127)</f>
        <v>1461744034.8540001</v>
      </c>
      <c r="S26" s="3">
        <f>AVERAGEIF(Cálculo!$D$3:$D$127,$C26,Cálculo!T$3:T$127)</f>
        <v>2279946918.4660006</v>
      </c>
      <c r="T26" s="3">
        <f>AVERAGEIF(Cálculo!$D$3:$D$127,$C26,Cálculo!U$3:U$127)</f>
        <v>10049119789.108</v>
      </c>
      <c r="U26" s="3">
        <f>AVERAGEIF(Cálculo!$D$3:$D$127,$C26,Cálculo!V$3:V$127)</f>
        <v>0</v>
      </c>
      <c r="V26" s="3">
        <f>AVERAGEIF(Cálculo!$D$3:$D$127,$C26,Cálculo!W$3:W$127)</f>
        <v>1477310415.6960001</v>
      </c>
      <c r="W26" s="3">
        <f>AVERAGEIF(Cálculo!$D$3:$D$127,$C26,Cálculo!X$3:X$127)</f>
        <v>1297135177.3700001</v>
      </c>
      <c r="X26" s="3">
        <f>AVERAGEIF(Cálculo!$D$3:$D$127,$C26,Cálculo!Y$3:Y$127)</f>
        <v>0</v>
      </c>
      <c r="Y26" s="3">
        <f>AVERAGEIF(Cálculo!$D$3:$D$127,$C26,Cálculo!Z$3:Z$127)</f>
        <v>-28.256</v>
      </c>
      <c r="Z26" s="3">
        <f>AVERAGEIF(Cálculo!$D$3:$D$127,$C26,Cálculo!AA$3:AA$127)</f>
        <v>-260.62</v>
      </c>
      <c r="AA26" s="3"/>
      <c r="AB26" s="3"/>
      <c r="AC26" s="3">
        <f>AVERAGEIF(Cálculo!$D$3:$D$127,$C26,Cálculo!AD$3:AD$127)</f>
        <v>2345882980.0995679</v>
      </c>
      <c r="AD26" s="3">
        <f>AVERAGEIF(Cálculo!$D$3:$D$127,$C26,Cálculo!AE$3:AE$127)</f>
        <v>1750709253.3473449</v>
      </c>
      <c r="AE26" s="3">
        <f>AVERAGEIF(Cálculo!$D$3:$D$127,$C26,Cálculo!AF$3:AF$127)</f>
        <v>10833544949.464142</v>
      </c>
    </row>
    <row r="27" spans="1:31" x14ac:dyDescent="0.25">
      <c r="A27" s="1" t="s">
        <v>94</v>
      </c>
      <c r="B27" s="1" t="s">
        <v>131</v>
      </c>
      <c r="C27" s="1" t="s">
        <v>95</v>
      </c>
      <c r="D27" s="1" t="s">
        <v>96</v>
      </c>
      <c r="E27" s="3">
        <f>AVERAGEIF(Cálculo!$D$3:$D$127,$C27,Cálculo!F$3:F$127)</f>
        <v>439250.2</v>
      </c>
      <c r="F27" s="3">
        <f>AVERAGEIF(Cálculo!$D$3:$D$127,$C27,Cálculo!G$3:G$127)</f>
        <v>455719.2</v>
      </c>
      <c r="G27" s="3">
        <f>AVERAGEIF(Cálculo!$D$3:$D$127,$C27,Cálculo!H$3:H$127)</f>
        <v>8238.3679999999986</v>
      </c>
      <c r="H27" s="3">
        <f>AVERAGEIF(Cálculo!$D$3:$D$127,$C27,Cálculo!I$3:I$127)</f>
        <v>87060.933999999994</v>
      </c>
      <c r="I27" s="3">
        <f>AVERAGEIF(Cálculo!$D$3:$D$127,$C27,Cálculo!J$3:J$127)</f>
        <v>64862.329999999994</v>
      </c>
      <c r="J27" s="3">
        <f>AVERAGEIF(Cálculo!$D$3:$D$127,$C27,Cálculo!K$3:K$127)</f>
        <v>178676.6</v>
      </c>
      <c r="K27" s="3">
        <f>AVERAGEIF(Cálculo!$D$3:$D$127,$C27,Cálculo!L$3:L$127)</f>
        <v>147080.6</v>
      </c>
      <c r="L27" s="3">
        <f>AVERAGEIF(Cálculo!$D$3:$D$127,$C27,Cálculo!M$3:M$127)</f>
        <v>2933.4780000000001</v>
      </c>
      <c r="M27" s="3">
        <f>AVERAGEIF(Cálculo!$D$3:$D$127,$C27,Cálculo!N$3:N$127)</f>
        <v>21278.057999999997</v>
      </c>
      <c r="N27" s="3">
        <f>AVERAGEIF(Cálculo!$D$3:$D$127,$C27,Cálculo!O$3:O$127)</f>
        <v>21318.995999999999</v>
      </c>
      <c r="O27" s="3">
        <f>AVERAGEIF(Cálculo!$D$3:$D$127,$C27,Cálculo!P$3:P$127)</f>
        <v>26913.376</v>
      </c>
      <c r="P27" s="3">
        <f>AVERAGEIF(Cálculo!$D$3:$D$127,$C27,Cálculo!Q$3:Q$127)</f>
        <v>103418622.13</v>
      </c>
      <c r="Q27" s="3">
        <f>AVERAGEIF(Cálculo!$D$3:$D$127,$C27,Cálculo!R$3:R$127)</f>
        <v>8229706.0999999996</v>
      </c>
      <c r="R27" s="3">
        <f>AVERAGEIF(Cálculo!$D$3:$D$127,$C27,Cálculo!S$3:S$127)</f>
        <v>33664283.170000002</v>
      </c>
      <c r="S27" s="3">
        <f>AVERAGEIF(Cálculo!$D$3:$D$127,$C27,Cálculo!T$3:T$127)</f>
        <v>16823735.292000003</v>
      </c>
      <c r="T27" s="3">
        <f>AVERAGEIF(Cálculo!$D$3:$D$127,$C27,Cálculo!U$3:U$127)</f>
        <v>338225316.366</v>
      </c>
      <c r="U27" s="3">
        <f>AVERAGEIF(Cálculo!$D$3:$D$127,$C27,Cálculo!V$3:V$127)</f>
        <v>0</v>
      </c>
      <c r="V27" s="3">
        <f>AVERAGEIF(Cálculo!$D$3:$D$127,$C27,Cálculo!W$3:W$127)</f>
        <v>61714698.214000002</v>
      </c>
      <c r="W27" s="3">
        <f>AVERAGEIF(Cálculo!$D$3:$D$127,$C27,Cálculo!X$3:X$127)</f>
        <v>114374271.45999999</v>
      </c>
      <c r="X27" s="3">
        <f>AVERAGEIF(Cálculo!$D$3:$D$127,$C27,Cálculo!Y$3:Y$127)</f>
        <v>0</v>
      </c>
      <c r="Y27" s="3">
        <f>AVERAGEIF(Cálculo!$D$3:$D$127,$C27,Cálculo!Z$3:Z$127)</f>
        <v>-30.4</v>
      </c>
      <c r="Z27" s="3">
        <f>AVERAGEIF(Cálculo!$D$3:$D$127,$C27,Cálculo!AA$3:AA$127)</f>
        <v>-163.74</v>
      </c>
      <c r="AA27" s="3"/>
      <c r="AB27" s="3"/>
      <c r="AC27" s="3">
        <f>AVERAGEIF(Cálculo!$D$3:$D$127,$C27,Cálculo!AD$3:AD$127)</f>
        <v>113333037.58210628</v>
      </c>
      <c r="AD27" s="3">
        <f>AVERAGEIF(Cálculo!$D$3:$D$127,$C27,Cálculo!AE$3:AE$127)</f>
        <v>20058086.195463412</v>
      </c>
      <c r="AE27" s="3">
        <f>AVERAGEIF(Cálculo!$D$3:$D$127,$C27,Cálculo!AF$3:AF$127)</f>
        <v>429869266.32497168</v>
      </c>
    </row>
    <row r="28" spans="1:31" x14ac:dyDescent="0.25">
      <c r="A28" s="1" t="s">
        <v>23</v>
      </c>
      <c r="B28" s="1" t="s">
        <v>130</v>
      </c>
      <c r="C28" s="1" t="s">
        <v>24</v>
      </c>
      <c r="D28" s="1" t="s">
        <v>25</v>
      </c>
      <c r="E28" s="3">
        <f>AVERAGEIF(Cálculo!$D$3:$D$127,$C28,Cálculo!F$3:F$127)</f>
        <v>200585.60000000001</v>
      </c>
      <c r="F28" s="3">
        <f>AVERAGEIF(Cálculo!$D$3:$D$127,$C28,Cálculo!G$3:G$127)</f>
        <v>217372.6</v>
      </c>
      <c r="G28" s="3">
        <f>AVERAGEIF(Cálculo!$D$3:$D$127,$C28,Cálculo!H$3:H$127)</f>
        <v>3342.8779999999997</v>
      </c>
      <c r="H28" s="3">
        <f>AVERAGEIF(Cálculo!$D$3:$D$127,$C28,Cálculo!I$3:I$127)</f>
        <v>199549.28200000004</v>
      </c>
      <c r="I28" s="3">
        <f>AVERAGEIF(Cálculo!$D$3:$D$127,$C28,Cálculo!J$3:J$127)</f>
        <v>128810.666</v>
      </c>
      <c r="J28" s="3">
        <f>AVERAGEIF(Cálculo!$D$3:$D$127,$C28,Cálculo!K$3:K$127)</f>
        <v>38492.800000000003</v>
      </c>
      <c r="K28" s="3">
        <f>AVERAGEIF(Cálculo!$D$3:$D$127,$C28,Cálculo!L$3:L$127)</f>
        <v>50790.8</v>
      </c>
      <c r="L28" s="3">
        <f>AVERAGEIF(Cálculo!$D$3:$D$127,$C28,Cálculo!M$3:M$127)</f>
        <v>276.31599999999997</v>
      </c>
      <c r="M28" s="3">
        <f>AVERAGEIF(Cálculo!$D$3:$D$127,$C28,Cálculo!N$3:N$127)</f>
        <v>6885.2939999999999</v>
      </c>
      <c r="N28" s="3">
        <f>AVERAGEIF(Cálculo!$D$3:$D$127,$C28,Cálculo!O$3:O$127)</f>
        <v>6873.848</v>
      </c>
      <c r="O28" s="3">
        <f>AVERAGEIF(Cálculo!$D$3:$D$127,$C28,Cálculo!P$3:P$127)</f>
        <v>8902.7820000000011</v>
      </c>
      <c r="P28" s="3">
        <f>AVERAGEIF(Cálculo!$D$3:$D$127,$C28,Cálculo!Q$3:Q$127)</f>
        <v>112449480.80399999</v>
      </c>
      <c r="Q28" s="3">
        <f>AVERAGEIF(Cálculo!$D$3:$D$127,$C28,Cálculo!R$3:R$127)</f>
        <v>6462283.0299999993</v>
      </c>
      <c r="R28" s="3">
        <f>AVERAGEIF(Cálculo!$D$3:$D$127,$C28,Cálculo!S$3:S$127)</f>
        <v>104284348.91199999</v>
      </c>
      <c r="S28" s="3">
        <f>AVERAGEIF(Cálculo!$D$3:$D$127,$C28,Cálculo!T$3:T$127)</f>
        <v>146880257.44600001</v>
      </c>
      <c r="T28" s="3">
        <f>AVERAGEIF(Cálculo!$D$3:$D$127,$C28,Cálculo!U$3:U$127)</f>
        <v>439612469.18199998</v>
      </c>
      <c r="U28" s="3">
        <f>AVERAGEIF(Cálculo!$D$3:$D$127,$C28,Cálculo!V$3:V$127)</f>
        <v>0</v>
      </c>
      <c r="V28" s="3">
        <f>AVERAGEIF(Cálculo!$D$3:$D$127,$C28,Cálculo!W$3:W$127)</f>
        <v>18936834.558000002</v>
      </c>
      <c r="W28" s="3">
        <f>AVERAGEIF(Cálculo!$D$3:$D$127,$C28,Cálculo!X$3:X$127)</f>
        <v>50599264.431999996</v>
      </c>
      <c r="X28" s="3">
        <f>AVERAGEIF(Cálculo!$D$3:$D$127,$C28,Cálculo!Y$3:Y$127)</f>
        <v>0</v>
      </c>
      <c r="Y28" s="3">
        <f>AVERAGEIF(Cálculo!$D$3:$D$127,$C28,Cálculo!Z$3:Z$127)</f>
        <v>-32.456000000000003</v>
      </c>
      <c r="Z28" s="3">
        <f>AVERAGEIF(Cálculo!$D$3:$D$127,$C28,Cálculo!AA$3:AA$127)</f>
        <v>-1175.3679999999999</v>
      </c>
      <c r="AA28" s="3"/>
      <c r="AB28" s="3"/>
      <c r="AC28" s="3">
        <f>AVERAGEIF(Cálculo!$D$3:$D$127,$C28,Cálculo!AD$3:AD$127)</f>
        <v>96280637.03816554</v>
      </c>
      <c r="AD28" s="3">
        <f>AVERAGEIF(Cálculo!$D$3:$D$127,$C28,Cálculo!AE$3:AE$127)</f>
        <v>124091603.05668743</v>
      </c>
      <c r="AE28" s="3">
        <f>AVERAGEIF(Cálculo!$D$3:$D$127,$C28,Cálculo!AF$3:AF$127)</f>
        <v>493546677.74841416</v>
      </c>
    </row>
    <row r="29" spans="1:31" x14ac:dyDescent="0.25">
      <c r="A29" s="1" t="s">
        <v>26</v>
      </c>
      <c r="B29" s="1" t="s">
        <v>131</v>
      </c>
      <c r="C29" s="1" t="s">
        <v>27</v>
      </c>
      <c r="D29" s="1" t="s">
        <v>28</v>
      </c>
      <c r="E29" s="3">
        <f>AVERAGEIF(Cálculo!$D$3:$D$127,$C29,Cálculo!F$3:F$127)</f>
        <v>28806.799999999999</v>
      </c>
      <c r="F29" s="3">
        <f>AVERAGEIF(Cálculo!$D$3:$D$127,$C29,Cálculo!G$3:G$127)</f>
        <v>32508.799999999999</v>
      </c>
      <c r="G29" s="3">
        <f>AVERAGEIF(Cálculo!$D$3:$D$127,$C29,Cálculo!H$3:H$127)</f>
        <v>463.46400000000006</v>
      </c>
      <c r="H29" s="3">
        <f>AVERAGEIF(Cálculo!$D$3:$D$127,$C29,Cálculo!I$3:I$127)</f>
        <v>34903.914000000004</v>
      </c>
      <c r="I29" s="3">
        <f>AVERAGEIF(Cálculo!$D$3:$D$127,$C29,Cálculo!J$3:J$127)</f>
        <v>10808.859999999999</v>
      </c>
      <c r="J29" s="3">
        <f>AVERAGEIF(Cálculo!$D$3:$D$127,$C29,Cálculo!K$3:K$127)</f>
        <v>5524.6</v>
      </c>
      <c r="K29" s="3">
        <f>AVERAGEIF(Cálculo!$D$3:$D$127,$C29,Cálculo!L$3:L$127)</f>
        <v>7406.4</v>
      </c>
      <c r="L29" s="3">
        <f>AVERAGEIF(Cálculo!$D$3:$D$127,$C29,Cálculo!M$3:M$127)</f>
        <v>54.366</v>
      </c>
      <c r="M29" s="3">
        <f>AVERAGEIF(Cálculo!$D$3:$D$127,$C29,Cálculo!N$3:N$127)</f>
        <v>1591.4580000000001</v>
      </c>
      <c r="N29" s="3">
        <f>AVERAGEIF(Cálculo!$D$3:$D$127,$C29,Cálculo!O$3:O$127)</f>
        <v>1521.1079999999997</v>
      </c>
      <c r="O29" s="3">
        <f>AVERAGEIF(Cálculo!$D$3:$D$127,$C29,Cálculo!P$3:P$127)</f>
        <v>1591.366</v>
      </c>
      <c r="P29" s="3">
        <f>AVERAGEIF(Cálculo!$D$3:$D$127,$C29,Cálculo!Q$3:Q$127)</f>
        <v>41076644.829999998</v>
      </c>
      <c r="Q29" s="3">
        <f>AVERAGEIF(Cálculo!$D$3:$D$127,$C29,Cálculo!R$3:R$127)</f>
        <v>5241849.0319999997</v>
      </c>
      <c r="R29" s="3">
        <f>AVERAGEIF(Cálculo!$D$3:$D$127,$C29,Cálculo!S$3:S$127)</f>
        <v>7345552.845999999</v>
      </c>
      <c r="S29" s="3">
        <f>AVERAGEIF(Cálculo!$D$3:$D$127,$C29,Cálculo!T$3:T$127)</f>
        <v>2001354.946</v>
      </c>
      <c r="T29" s="3">
        <f>AVERAGEIF(Cálculo!$D$3:$D$127,$C29,Cálculo!U$3:U$127)</f>
        <v>61708995.077999994</v>
      </c>
      <c r="U29" s="3">
        <f>AVERAGEIF(Cálculo!$D$3:$D$127,$C29,Cálculo!V$3:V$127)</f>
        <v>0</v>
      </c>
      <c r="V29" s="3">
        <f>AVERAGEIF(Cálculo!$D$3:$D$127,$C29,Cálculo!W$3:W$127)</f>
        <v>51389.964</v>
      </c>
      <c r="W29" s="3">
        <f>AVERAGEIF(Cálculo!$D$3:$D$127,$C29,Cálculo!X$3:X$127)</f>
        <v>5992203.459999999</v>
      </c>
      <c r="X29" s="3">
        <f>AVERAGEIF(Cálculo!$D$3:$D$127,$C29,Cálculo!Y$3:Y$127)</f>
        <v>0</v>
      </c>
      <c r="Y29" s="3">
        <f>AVERAGEIF(Cálculo!$D$3:$D$127,$C29,Cálculo!Z$3:Z$127)</f>
        <v>-67.007999999999996</v>
      </c>
      <c r="Z29" s="3">
        <f>AVERAGEIF(Cálculo!$D$3:$D$127,$C29,Cálculo!AA$3:AA$127)</f>
        <v>-1603.0980000000002</v>
      </c>
      <c r="AA29" s="3"/>
      <c r="AB29" s="3"/>
      <c r="AC29" s="3">
        <f>AVERAGEIF(Cálculo!$D$3:$D$127,$C29,Cálculo!AD$3:AD$127)</f>
        <v>45190635.41694615</v>
      </c>
      <c r="AD29" s="3">
        <f>AVERAGEIF(Cálculo!$D$3:$D$127,$C29,Cálculo!AE$3:AE$127)</f>
        <v>2267603.8162860475</v>
      </c>
      <c r="AE29" s="3">
        <f>AVERAGEIF(Cálculo!$D$3:$D$127,$C29,Cálculo!AF$3:AF$127)</f>
        <v>83244500.51729545</v>
      </c>
    </row>
    <row r="30" spans="1:31" x14ac:dyDescent="0.25">
      <c r="A30" s="1" t="s">
        <v>29</v>
      </c>
      <c r="B30" s="1" t="s">
        <v>130</v>
      </c>
      <c r="C30" s="1" t="s">
        <v>30</v>
      </c>
      <c r="D30" s="1" t="s">
        <v>31</v>
      </c>
      <c r="E30" s="3">
        <f>AVERAGEIF(Cálculo!$D$3:$D$127,$C30,Cálculo!F$3:F$127)</f>
        <v>3534861.4</v>
      </c>
      <c r="F30" s="3">
        <f>AVERAGEIF(Cálculo!$D$3:$D$127,$C30,Cálculo!G$3:G$127)</f>
        <v>4209012.4000000004</v>
      </c>
      <c r="G30" s="3">
        <f>AVERAGEIF(Cálculo!$D$3:$D$127,$C30,Cálculo!H$3:H$127)</f>
        <v>46178.688000000002</v>
      </c>
      <c r="H30" s="3">
        <f>AVERAGEIF(Cálculo!$D$3:$D$127,$C30,Cálculo!I$3:I$127)</f>
        <v>776132.47399999993</v>
      </c>
      <c r="I30" s="3">
        <f>AVERAGEIF(Cálculo!$D$3:$D$127,$C30,Cálculo!J$3:J$127)</f>
        <v>446280.01799999998</v>
      </c>
      <c r="J30" s="3">
        <f>AVERAGEIF(Cálculo!$D$3:$D$127,$C30,Cálculo!K$3:K$127)</f>
        <v>1475008.4</v>
      </c>
      <c r="K30" s="3">
        <f>AVERAGEIF(Cálculo!$D$3:$D$127,$C30,Cálculo!L$3:L$127)</f>
        <v>2056295.8</v>
      </c>
      <c r="L30" s="3">
        <f>AVERAGEIF(Cálculo!$D$3:$D$127,$C30,Cálculo!M$3:M$127)</f>
        <v>11855.261999999999</v>
      </c>
      <c r="M30" s="3">
        <f>AVERAGEIF(Cálculo!$D$3:$D$127,$C30,Cálculo!N$3:N$127)</f>
        <v>228726.94399999999</v>
      </c>
      <c r="N30" s="3">
        <f>AVERAGEIF(Cálculo!$D$3:$D$127,$C30,Cálculo!O$3:O$127)</f>
        <v>224230.712</v>
      </c>
      <c r="O30" s="3">
        <f>AVERAGEIF(Cálculo!$D$3:$D$127,$C30,Cálculo!P$3:P$127)</f>
        <v>218710.52800000002</v>
      </c>
      <c r="P30" s="3">
        <f>AVERAGEIF(Cálculo!$D$3:$D$127,$C30,Cálculo!Q$3:Q$127)</f>
        <v>871738158.84799993</v>
      </c>
      <c r="Q30" s="3">
        <f>AVERAGEIF(Cálculo!$D$3:$D$127,$C30,Cálculo!R$3:R$127)</f>
        <v>171438320.74199998</v>
      </c>
      <c r="R30" s="3">
        <f>AVERAGEIF(Cálculo!$D$3:$D$127,$C30,Cálculo!S$3:S$127)</f>
        <v>382292844.91999996</v>
      </c>
      <c r="S30" s="3">
        <f>AVERAGEIF(Cálculo!$D$3:$D$127,$C30,Cálculo!T$3:T$127)</f>
        <v>945797820.01199985</v>
      </c>
      <c r="T30" s="3">
        <f>AVERAGEIF(Cálculo!$D$3:$D$127,$C30,Cálculo!U$3:U$127)</f>
        <v>2968031522.5080004</v>
      </c>
      <c r="U30" s="3">
        <f>AVERAGEIF(Cálculo!$D$3:$D$127,$C30,Cálculo!V$3:V$127)</f>
        <v>19362965.605999999</v>
      </c>
      <c r="V30" s="3">
        <f>AVERAGEIF(Cálculo!$D$3:$D$127,$C30,Cálculo!W$3:W$127)</f>
        <v>302092600.97799999</v>
      </c>
      <c r="W30" s="3">
        <f>AVERAGEIF(Cálculo!$D$3:$D$127,$C30,Cálculo!X$3:X$127)</f>
        <v>274415026.338</v>
      </c>
      <c r="X30" s="3">
        <f>AVERAGEIF(Cálculo!$D$3:$D$127,$C30,Cálculo!Y$3:Y$127)</f>
        <v>893785.06400000001</v>
      </c>
      <c r="Y30" s="3">
        <f>AVERAGEIF(Cálculo!$D$3:$D$127,$C30,Cálculo!Z$3:Z$127)</f>
        <v>-40.463999999999999</v>
      </c>
      <c r="Z30" s="3">
        <f>AVERAGEIF(Cálculo!$D$3:$D$127,$C30,Cálculo!AA$3:AA$127)</f>
        <v>-252.25799999999998</v>
      </c>
      <c r="AA30" s="3"/>
      <c r="AB30" s="3"/>
      <c r="AC30" s="3">
        <f>AVERAGEIF(Cálculo!$D$3:$D$127,$C30,Cálculo!AD$3:AD$127)</f>
        <v>736740940.11750388</v>
      </c>
      <c r="AD30" s="3">
        <f>AVERAGEIF(Cálculo!$D$3:$D$127,$C30,Cálculo!AE$3:AE$127)</f>
        <v>791061978.73871994</v>
      </c>
      <c r="AE30" s="3">
        <f>AVERAGEIF(Cálculo!$D$3:$D$127,$C30,Cálculo!AF$3:AF$127)</f>
        <v>3291363977.077148</v>
      </c>
    </row>
    <row r="31" spans="1:31" x14ac:dyDescent="0.25">
      <c r="A31" s="1" t="s">
        <v>32</v>
      </c>
      <c r="B31" s="1" t="s">
        <v>130</v>
      </c>
      <c r="C31" s="1" t="s">
        <v>33</v>
      </c>
      <c r="D31" s="1" t="s">
        <v>34</v>
      </c>
      <c r="E31" s="3">
        <f>AVERAGEIF(Cálculo!$D$3:$D$127,$C31,Cálculo!F$3:F$127)</f>
        <v>1745839</v>
      </c>
      <c r="F31" s="3">
        <f>AVERAGEIF(Cálculo!$D$3:$D$127,$C31,Cálculo!G$3:G$127)</f>
        <v>2003350.8</v>
      </c>
      <c r="G31" s="3">
        <f>AVERAGEIF(Cálculo!$D$3:$D$127,$C31,Cálculo!H$3:H$127)</f>
        <v>16561.662000000004</v>
      </c>
      <c r="H31" s="3">
        <f>AVERAGEIF(Cálculo!$D$3:$D$127,$C31,Cálculo!I$3:I$127)</f>
        <v>421305.97199999995</v>
      </c>
      <c r="I31" s="3">
        <f>AVERAGEIF(Cálculo!$D$3:$D$127,$C31,Cálculo!J$3:J$127)</f>
        <v>283658.92799999996</v>
      </c>
      <c r="J31" s="3">
        <f>AVERAGEIF(Cálculo!$D$3:$D$127,$C31,Cálculo!K$3:K$127)</f>
        <v>756573.8</v>
      </c>
      <c r="K31" s="3">
        <f>AVERAGEIF(Cálculo!$D$3:$D$127,$C31,Cálculo!L$3:L$127)</f>
        <v>978932.8</v>
      </c>
      <c r="L31" s="3">
        <f>AVERAGEIF(Cálculo!$D$3:$D$127,$C31,Cálculo!M$3:M$127)</f>
        <v>5062.4539999999997</v>
      </c>
      <c r="M31" s="3">
        <f>AVERAGEIF(Cálculo!$D$3:$D$127,$C31,Cálculo!N$3:N$127)</f>
        <v>85377.056000000011</v>
      </c>
      <c r="N31" s="3">
        <f>AVERAGEIF(Cálculo!$D$3:$D$127,$C31,Cálculo!O$3:O$127)</f>
        <v>85142.991999999998</v>
      </c>
      <c r="O31" s="3">
        <f>AVERAGEIF(Cálculo!$D$3:$D$127,$C31,Cálculo!P$3:P$127)</f>
        <v>106907.048</v>
      </c>
      <c r="P31" s="3">
        <f>AVERAGEIF(Cálculo!$D$3:$D$127,$C31,Cálculo!Q$3:Q$127)</f>
        <v>364811563.26800001</v>
      </c>
      <c r="Q31" s="3">
        <f>AVERAGEIF(Cálculo!$D$3:$D$127,$C31,Cálculo!R$3:R$127)</f>
        <v>84267563.975999996</v>
      </c>
      <c r="R31" s="3">
        <f>AVERAGEIF(Cálculo!$D$3:$D$127,$C31,Cálculo!S$3:S$127)</f>
        <v>142822546.78600001</v>
      </c>
      <c r="S31" s="3">
        <f>AVERAGEIF(Cálculo!$D$3:$D$127,$C31,Cálculo!T$3:T$127)</f>
        <v>278999129.08200002</v>
      </c>
      <c r="T31" s="3">
        <f>AVERAGEIF(Cálculo!$D$3:$D$127,$C31,Cálculo!U$3:U$127)</f>
        <v>1542526048.2760003</v>
      </c>
      <c r="U31" s="3">
        <f>AVERAGEIF(Cálculo!$D$3:$D$127,$C31,Cálculo!V$3:V$127)</f>
        <v>97062355.887999982</v>
      </c>
      <c r="V31" s="3">
        <f>AVERAGEIF(Cálculo!$D$3:$D$127,$C31,Cálculo!W$3:W$127)</f>
        <v>240931982.84799999</v>
      </c>
      <c r="W31" s="3">
        <f>AVERAGEIF(Cálculo!$D$3:$D$127,$C31,Cálculo!X$3:X$127)</f>
        <v>333630906.42800003</v>
      </c>
      <c r="X31" s="3">
        <f>AVERAGEIF(Cálculo!$D$3:$D$127,$C31,Cálculo!Y$3:Y$127)</f>
        <v>0</v>
      </c>
      <c r="Y31" s="3">
        <f>AVERAGEIF(Cálculo!$D$3:$D$127,$C31,Cálculo!Z$3:Z$127)</f>
        <v>-39.198</v>
      </c>
      <c r="Z31" s="3">
        <f>AVERAGEIF(Cálculo!$D$3:$D$127,$C31,Cálculo!AA$3:AA$127)</f>
        <v>-297.21999999999997</v>
      </c>
      <c r="AA31" s="3"/>
      <c r="AB31" s="3"/>
      <c r="AC31" s="3">
        <f>AVERAGEIF(Cálculo!$D$3:$D$127,$C31,Cálculo!AD$3:AD$127)</f>
        <v>304523548.92161387</v>
      </c>
      <c r="AD31" s="3">
        <f>AVERAGEIF(Cálculo!$D$3:$D$127,$C31,Cálculo!AE$3:AE$127)</f>
        <v>234392812.39668521</v>
      </c>
      <c r="AE31" s="3">
        <f>AVERAGEIF(Cálculo!$D$3:$D$127,$C31,Cálculo!AF$3:AF$127)</f>
        <v>1751566245.2238331</v>
      </c>
    </row>
    <row r="32" spans="1:31" x14ac:dyDescent="0.25">
      <c r="A32" s="1" t="s">
        <v>35</v>
      </c>
      <c r="B32" s="1" t="s">
        <v>129</v>
      </c>
      <c r="C32" s="1" t="s">
        <v>36</v>
      </c>
      <c r="D32" s="1" t="s">
        <v>37</v>
      </c>
      <c r="E32" s="3">
        <f>AVERAGEIF(Cálculo!$D$3:$D$127,$C32,Cálculo!F$3:F$127)</f>
        <v>720724</v>
      </c>
      <c r="F32" s="3">
        <f>AVERAGEIF(Cálculo!$D$3:$D$127,$C32,Cálculo!G$3:G$127)</f>
        <v>1119164</v>
      </c>
      <c r="G32" s="3">
        <f>AVERAGEIF(Cálculo!$D$3:$D$127,$C32,Cálculo!H$3:H$127)</f>
        <v>9712.5580000000009</v>
      </c>
      <c r="H32" s="3">
        <f>AVERAGEIF(Cálculo!$D$3:$D$127,$C32,Cálculo!I$3:I$127)</f>
        <v>262085.01200000002</v>
      </c>
      <c r="I32" s="3">
        <f>AVERAGEIF(Cálculo!$D$3:$D$127,$C32,Cálculo!J$3:J$127)</f>
        <v>163064.6</v>
      </c>
      <c r="J32" s="3">
        <f>AVERAGEIF(Cálculo!$D$3:$D$127,$C32,Cálculo!K$3:K$127)</f>
        <v>636037.6</v>
      </c>
      <c r="K32" s="3">
        <f>AVERAGEIF(Cálculo!$D$3:$D$127,$C32,Cálculo!L$3:L$127)</f>
        <v>1012447</v>
      </c>
      <c r="L32" s="3">
        <f>AVERAGEIF(Cálculo!$D$3:$D$127,$C32,Cálculo!M$3:M$127)</f>
        <v>7646.9440000000004</v>
      </c>
      <c r="M32" s="3">
        <f>AVERAGEIF(Cálculo!$D$3:$D$127,$C32,Cálculo!N$3:N$127)</f>
        <v>136221.79999999999</v>
      </c>
      <c r="N32" s="3">
        <f>AVERAGEIF(Cálculo!$D$3:$D$127,$C32,Cálculo!O$3:O$127)</f>
        <v>136221.6</v>
      </c>
      <c r="O32" s="3">
        <f>AVERAGEIF(Cálculo!$D$3:$D$127,$C32,Cálculo!P$3:P$127)</f>
        <v>140439.4</v>
      </c>
      <c r="P32" s="3">
        <f>AVERAGEIF(Cálculo!$D$3:$D$127,$C32,Cálculo!Q$3:Q$127)</f>
        <v>907783064.25999999</v>
      </c>
      <c r="Q32" s="3">
        <f>AVERAGEIF(Cálculo!$D$3:$D$127,$C32,Cálculo!R$3:R$127)</f>
        <v>56449157.094000004</v>
      </c>
      <c r="R32" s="3">
        <f>AVERAGEIF(Cálculo!$D$3:$D$127,$C32,Cálculo!S$3:S$127)</f>
        <v>185544277.454</v>
      </c>
      <c r="S32" s="3">
        <f>AVERAGEIF(Cálculo!$D$3:$D$127,$C32,Cálculo!T$3:T$127)</f>
        <v>268945952.53400004</v>
      </c>
      <c r="T32" s="3">
        <f>AVERAGEIF(Cálculo!$D$3:$D$127,$C32,Cálculo!U$3:U$127)</f>
        <v>1631059952.9879999</v>
      </c>
      <c r="U32" s="3">
        <f>AVERAGEIF(Cálculo!$D$3:$D$127,$C32,Cálculo!V$3:V$127)</f>
        <v>0</v>
      </c>
      <c r="V32" s="3">
        <f>AVERAGEIF(Cálculo!$D$3:$D$127,$C32,Cálculo!W$3:W$127)</f>
        <v>124568529.43399999</v>
      </c>
      <c r="W32" s="3">
        <f>AVERAGEIF(Cálculo!$D$3:$D$127,$C32,Cálculo!X$3:X$127)</f>
        <v>87768972.211999997</v>
      </c>
      <c r="X32" s="3">
        <f>AVERAGEIF(Cálculo!$D$3:$D$127,$C32,Cálculo!Y$3:Y$127)</f>
        <v>0</v>
      </c>
      <c r="Y32" s="3">
        <f>AVERAGEIF(Cálculo!$D$3:$D$127,$C32,Cálculo!Z$3:Z$127)</f>
        <v>-33.097999999999999</v>
      </c>
      <c r="Z32" s="3">
        <f>AVERAGEIF(Cálculo!$D$3:$D$127,$C32,Cálculo!AA$3:AA$127)</f>
        <v>-320.94400000000002</v>
      </c>
      <c r="AA32" s="3"/>
      <c r="AB32" s="3"/>
      <c r="AC32" s="3">
        <f>AVERAGEIF(Cálculo!$D$3:$D$127,$C32,Cálculo!AD$3:AD$127)</f>
        <v>906389773.20237231</v>
      </c>
      <c r="AD32" s="3">
        <f>AVERAGEIF(Cálculo!$D$3:$D$127,$C32,Cálculo!AE$3:AE$127)</f>
        <v>268893203.28170192</v>
      </c>
      <c r="AE32" s="3">
        <f>AVERAGEIF(Cálculo!$D$3:$D$127,$C32,Cálculo!AF$3:AF$127)</f>
        <v>1993745527.1755669</v>
      </c>
    </row>
    <row r="33" spans="1:31" x14ac:dyDescent="0.25">
      <c r="A33" s="1" t="s">
        <v>38</v>
      </c>
      <c r="B33" s="1" t="s">
        <v>132</v>
      </c>
      <c r="C33" s="1" t="s">
        <v>39</v>
      </c>
      <c r="D33" s="1" t="s">
        <v>40</v>
      </c>
      <c r="E33" s="3">
        <f>AVERAGEIF(Cálculo!$D$3:$D$127,$C33,Cálculo!F$3:F$127)</f>
        <v>614468</v>
      </c>
      <c r="F33" s="3">
        <f>AVERAGEIF(Cálculo!$D$3:$D$127,$C33,Cálculo!G$3:G$127)</f>
        <v>968228.8</v>
      </c>
      <c r="G33" s="3">
        <f>AVERAGEIF(Cálculo!$D$3:$D$127,$C33,Cálculo!H$3:H$127)</f>
        <v>9113.8760000000002</v>
      </c>
      <c r="H33" s="3">
        <f>AVERAGEIF(Cálculo!$D$3:$D$127,$C33,Cálculo!I$3:I$127)</f>
        <v>256956.98799999998</v>
      </c>
      <c r="I33" s="3">
        <f>AVERAGEIF(Cálculo!$D$3:$D$127,$C33,Cálculo!J$3:J$127)</f>
        <v>169229.948</v>
      </c>
      <c r="J33" s="3">
        <f>AVERAGEIF(Cálculo!$D$3:$D$127,$C33,Cálculo!K$3:K$127)</f>
        <v>310776.2</v>
      </c>
      <c r="K33" s="3">
        <f>AVERAGEIF(Cálculo!$D$3:$D$127,$C33,Cálculo!L$3:L$127)</f>
        <v>607796.19999999995</v>
      </c>
      <c r="L33" s="3">
        <f>AVERAGEIF(Cálculo!$D$3:$D$127,$C33,Cálculo!M$3:M$127)</f>
        <v>4083.21</v>
      </c>
      <c r="M33" s="3">
        <f>AVERAGEIF(Cálculo!$D$3:$D$127,$C33,Cálculo!N$3:N$127)</f>
        <v>74312.33</v>
      </c>
      <c r="N33" s="3">
        <f>AVERAGEIF(Cálculo!$D$3:$D$127,$C33,Cálculo!O$3:O$127)</f>
        <v>71056.582000000009</v>
      </c>
      <c r="O33" s="3">
        <f>AVERAGEIF(Cálculo!$D$3:$D$127,$C33,Cálculo!P$3:P$127)</f>
        <v>84383.540000000008</v>
      </c>
      <c r="P33" s="3">
        <f>AVERAGEIF(Cálculo!$D$3:$D$127,$C33,Cálculo!Q$3:Q$127)</f>
        <v>271251607.80800003</v>
      </c>
      <c r="Q33" s="3">
        <f>AVERAGEIF(Cálculo!$D$3:$D$127,$C33,Cálculo!R$3:R$127)</f>
        <v>32487582.614</v>
      </c>
      <c r="R33" s="3">
        <f>AVERAGEIF(Cálculo!$D$3:$D$127,$C33,Cálculo!S$3:S$127)</f>
        <v>114306004.28599998</v>
      </c>
      <c r="S33" s="3">
        <f>AVERAGEIF(Cálculo!$D$3:$D$127,$C33,Cálculo!T$3:T$127)</f>
        <v>214553389.09999999</v>
      </c>
      <c r="T33" s="3">
        <f>AVERAGEIF(Cálculo!$D$3:$D$127,$C33,Cálculo!U$3:U$127)</f>
        <v>801818284.63999999</v>
      </c>
      <c r="U33" s="3">
        <f>AVERAGEIF(Cálculo!$D$3:$D$127,$C33,Cálculo!V$3:V$127)</f>
        <v>0</v>
      </c>
      <c r="V33" s="3">
        <f>AVERAGEIF(Cálculo!$D$3:$D$127,$C33,Cálculo!W$3:W$127)</f>
        <v>72553432.35800001</v>
      </c>
      <c r="W33" s="3">
        <f>AVERAGEIF(Cálculo!$D$3:$D$127,$C33,Cálculo!X$3:X$127)</f>
        <v>96666268.474000007</v>
      </c>
      <c r="X33" s="3">
        <f>AVERAGEIF(Cálculo!$D$3:$D$127,$C33,Cálculo!Y$3:Y$127)</f>
        <v>0</v>
      </c>
      <c r="Y33" s="3">
        <f>AVERAGEIF(Cálculo!$D$3:$D$127,$C33,Cálculo!Z$3:Z$127)</f>
        <v>-35.226000000000006</v>
      </c>
      <c r="Z33" s="3">
        <f>AVERAGEIF(Cálculo!$D$3:$D$127,$C33,Cálculo!AA$3:AA$127)</f>
        <v>-452.67199999999991</v>
      </c>
      <c r="AA33" s="3"/>
      <c r="AB33" s="3"/>
      <c r="AC33" s="3">
        <f>AVERAGEIF(Cálculo!$D$3:$D$127,$C33,Cálculo!AD$3:AD$127)</f>
        <v>207379957.63478604</v>
      </c>
      <c r="AD33" s="3">
        <f>AVERAGEIF(Cálculo!$D$3:$D$127,$C33,Cálculo!AE$3:AE$127)</f>
        <v>162462472.16599661</v>
      </c>
      <c r="AE33" s="3">
        <f>AVERAGEIF(Cálculo!$D$3:$D$127,$C33,Cálculo!AF$3:AF$127)</f>
        <v>839868416.0841558</v>
      </c>
    </row>
    <row r="34" spans="1:31" x14ac:dyDescent="0.25">
      <c r="A34" s="1" t="s">
        <v>41</v>
      </c>
      <c r="B34" s="1" t="s">
        <v>129</v>
      </c>
      <c r="C34" s="1" t="s">
        <v>42</v>
      </c>
      <c r="D34" s="1" t="s">
        <v>43</v>
      </c>
      <c r="E34" s="3">
        <f>AVERAGEIF(Cálculo!$D$3:$D$127,$C34,Cálculo!F$3:F$127)</f>
        <v>2386317.6</v>
      </c>
      <c r="F34" s="3">
        <f>AVERAGEIF(Cálculo!$D$3:$D$127,$C34,Cálculo!G$3:G$127)</f>
        <v>2589917</v>
      </c>
      <c r="G34" s="3">
        <f>AVERAGEIF(Cálculo!$D$3:$D$127,$C34,Cálculo!H$3:H$127)</f>
        <v>32636.719999999994</v>
      </c>
      <c r="H34" s="3">
        <f>AVERAGEIF(Cálculo!$D$3:$D$127,$C34,Cálculo!I$3:I$127)</f>
        <v>403936.16399999999</v>
      </c>
      <c r="I34" s="3">
        <f>AVERAGEIF(Cálculo!$D$3:$D$127,$C34,Cálculo!J$3:J$127)</f>
        <v>312340.74199999997</v>
      </c>
      <c r="J34" s="3">
        <f>AVERAGEIF(Cálculo!$D$3:$D$127,$C34,Cálculo!K$3:K$127)</f>
        <v>1412957</v>
      </c>
      <c r="K34" s="3">
        <f>AVERAGEIF(Cálculo!$D$3:$D$127,$C34,Cálculo!L$3:L$127)</f>
        <v>1589214.4</v>
      </c>
      <c r="L34" s="3">
        <f>AVERAGEIF(Cálculo!$D$3:$D$127,$C34,Cálculo!M$3:M$127)</f>
        <v>15544</v>
      </c>
      <c r="M34" s="3">
        <f>AVERAGEIF(Cálculo!$D$3:$D$127,$C34,Cálculo!N$3:N$127)</f>
        <v>192650.36200000002</v>
      </c>
      <c r="N34" s="3">
        <f>AVERAGEIF(Cálculo!$D$3:$D$127,$C34,Cálculo!O$3:O$127)</f>
        <v>180845.66200000001</v>
      </c>
      <c r="O34" s="3">
        <f>AVERAGEIF(Cálculo!$D$3:$D$127,$C34,Cálculo!P$3:P$127)</f>
        <v>192650.36200000002</v>
      </c>
      <c r="P34" s="3">
        <f>AVERAGEIF(Cálculo!$D$3:$D$127,$C34,Cálculo!Q$3:Q$127)</f>
        <v>827205222.426</v>
      </c>
      <c r="Q34" s="3">
        <f>AVERAGEIF(Cálculo!$D$3:$D$127,$C34,Cálculo!R$3:R$127)</f>
        <v>46169900.093999997</v>
      </c>
      <c r="R34" s="3">
        <f>AVERAGEIF(Cálculo!$D$3:$D$127,$C34,Cálculo!S$3:S$127)</f>
        <v>249748244.51599997</v>
      </c>
      <c r="S34" s="3">
        <f>AVERAGEIF(Cálculo!$D$3:$D$127,$C34,Cálculo!T$3:T$127)</f>
        <v>132310576.448</v>
      </c>
      <c r="T34" s="3">
        <f>AVERAGEIF(Cálculo!$D$3:$D$127,$C34,Cálculo!U$3:U$127)</f>
        <v>2412150365.5</v>
      </c>
      <c r="U34" s="3">
        <f>AVERAGEIF(Cálculo!$D$3:$D$127,$C34,Cálculo!V$3:V$127)</f>
        <v>31733358.584000003</v>
      </c>
      <c r="V34" s="3">
        <f>AVERAGEIF(Cálculo!$D$3:$D$127,$C34,Cálculo!W$3:W$127)</f>
        <v>321244884.67800003</v>
      </c>
      <c r="W34" s="3">
        <f>AVERAGEIF(Cálculo!$D$3:$D$127,$C34,Cálculo!X$3:X$127)</f>
        <v>803731776.65600002</v>
      </c>
      <c r="X34" s="3">
        <f>AVERAGEIF(Cálculo!$D$3:$D$127,$C34,Cálculo!Y$3:Y$127)</f>
        <v>6402.098</v>
      </c>
      <c r="Y34" s="3">
        <f>AVERAGEIF(Cálculo!$D$3:$D$127,$C34,Cálculo!Z$3:Z$127)</f>
        <v>-25.788</v>
      </c>
      <c r="Z34" s="3">
        <f>AVERAGEIF(Cálculo!$D$3:$D$127,$C34,Cálculo!AA$3:AA$127)</f>
        <v>-126.624</v>
      </c>
      <c r="AA34" s="3"/>
      <c r="AB34" s="3"/>
      <c r="AC34" s="3">
        <f>AVERAGEIF(Cálculo!$D$3:$D$127,$C34,Cálculo!AD$3:AD$127)</f>
        <v>821665691.18400764</v>
      </c>
      <c r="AD34" s="3">
        <f>AVERAGEIF(Cálculo!$D$3:$D$127,$C34,Cálculo!AE$3:AE$127)</f>
        <v>133326636.20165806</v>
      </c>
      <c r="AE34" s="3">
        <f>AVERAGEIF(Cálculo!$D$3:$D$127,$C34,Cálculo!AF$3:AF$127)</f>
        <v>2940935671.9220896</v>
      </c>
    </row>
    <row r="35" spans="1:31" x14ac:dyDescent="0.25">
      <c r="A35" s="1" t="s">
        <v>44</v>
      </c>
      <c r="B35" s="1" t="s">
        <v>130</v>
      </c>
      <c r="C35" s="1" t="s">
        <v>45</v>
      </c>
      <c r="D35" s="1" t="s">
        <v>46</v>
      </c>
      <c r="E35" s="3">
        <f>AVERAGEIF(Cálculo!$D$3:$D$127,$C35,Cálculo!F$3:F$127)</f>
        <v>571470.4</v>
      </c>
      <c r="F35" s="3">
        <f>AVERAGEIF(Cálculo!$D$3:$D$127,$C35,Cálculo!G$3:G$127)</f>
        <v>688319.4</v>
      </c>
      <c r="G35" s="3">
        <f>AVERAGEIF(Cálculo!$D$3:$D$127,$C35,Cálculo!H$3:H$127)</f>
        <v>13213.148000000001</v>
      </c>
      <c r="H35" s="3">
        <f>AVERAGEIF(Cálculo!$D$3:$D$127,$C35,Cálculo!I$3:I$127)</f>
        <v>342640.4</v>
      </c>
      <c r="I35" s="3">
        <f>AVERAGEIF(Cálculo!$D$3:$D$127,$C35,Cálculo!J$3:J$127)</f>
        <v>102038.352</v>
      </c>
      <c r="J35" s="3">
        <f>AVERAGEIF(Cálculo!$D$3:$D$127,$C35,Cálculo!K$3:K$127)</f>
        <v>118275.8</v>
      </c>
      <c r="K35" s="3">
        <f>AVERAGEIF(Cálculo!$D$3:$D$127,$C35,Cálculo!L$3:L$127)</f>
        <v>167284.6</v>
      </c>
      <c r="L35" s="3">
        <f>AVERAGEIF(Cálculo!$D$3:$D$127,$C35,Cálculo!M$3:M$127)</f>
        <v>1334.9860000000001</v>
      </c>
      <c r="M35" s="3">
        <f>AVERAGEIF(Cálculo!$D$3:$D$127,$C35,Cálculo!N$3:N$127)</f>
        <v>39942.186000000002</v>
      </c>
      <c r="N35" s="3">
        <f>AVERAGEIF(Cálculo!$D$3:$D$127,$C35,Cálculo!O$3:O$127)</f>
        <v>15006.505999999999</v>
      </c>
      <c r="O35" s="3">
        <f>AVERAGEIF(Cálculo!$D$3:$D$127,$C35,Cálculo!P$3:P$127)</f>
        <v>34551.554000000004</v>
      </c>
      <c r="P35" s="3">
        <f>AVERAGEIF(Cálculo!$D$3:$D$127,$C35,Cálculo!Q$3:Q$127)</f>
        <v>364092823.64999998</v>
      </c>
      <c r="Q35" s="3">
        <f>AVERAGEIF(Cálculo!$D$3:$D$127,$C35,Cálculo!R$3:R$127)</f>
        <v>15849527.01</v>
      </c>
      <c r="R35" s="3">
        <f>AVERAGEIF(Cálculo!$D$3:$D$127,$C35,Cálculo!S$3:S$127)</f>
        <v>111797550.454</v>
      </c>
      <c r="S35" s="3">
        <f>AVERAGEIF(Cálculo!$D$3:$D$127,$C35,Cálculo!T$3:T$127)</f>
        <v>126035299.66200002</v>
      </c>
      <c r="T35" s="3">
        <f>AVERAGEIF(Cálculo!$D$3:$D$127,$C35,Cálculo!U$3:U$127)</f>
        <v>617815480.55799997</v>
      </c>
      <c r="U35" s="3">
        <f>AVERAGEIF(Cálculo!$D$3:$D$127,$C35,Cálculo!V$3:V$127)</f>
        <v>0</v>
      </c>
      <c r="V35" s="3">
        <f>AVERAGEIF(Cálculo!$D$3:$D$127,$C35,Cálculo!W$3:W$127)</f>
        <v>0</v>
      </c>
      <c r="W35" s="3">
        <f>AVERAGEIF(Cálculo!$D$3:$D$127,$C35,Cálculo!X$3:X$127)</f>
        <v>40279.781999999999</v>
      </c>
      <c r="X35" s="3">
        <f>AVERAGEIF(Cálculo!$D$3:$D$127,$C35,Cálculo!Y$3:Y$127)</f>
        <v>0</v>
      </c>
      <c r="Y35" s="3">
        <f>AVERAGEIF(Cálculo!$D$3:$D$127,$C35,Cálculo!Z$3:Z$127)</f>
        <v>-62.067999999999998</v>
      </c>
      <c r="Z35" s="3">
        <f>AVERAGEIF(Cálculo!$D$3:$D$127,$C35,Cálculo!AA$3:AA$127)</f>
        <v>-985.11799999999982</v>
      </c>
      <c r="AA35" s="3"/>
      <c r="AB35" s="3"/>
      <c r="AC35" s="3">
        <f>AVERAGEIF(Cálculo!$D$3:$D$127,$C35,Cálculo!AD$3:AD$127)</f>
        <v>301395889.56506443</v>
      </c>
      <c r="AD35" s="3">
        <f>AVERAGEIF(Cálculo!$D$3:$D$127,$C35,Cálculo!AE$3:AE$127)</f>
        <v>106120742.00075866</v>
      </c>
      <c r="AE35" s="3">
        <f>AVERAGEIF(Cálculo!$D$3:$D$127,$C35,Cálculo!AF$3:AF$127)</f>
        <v>655166803.56116033</v>
      </c>
    </row>
    <row r="36" spans="1:31" x14ac:dyDescent="0.25">
      <c r="A36" s="1" t="s">
        <v>47</v>
      </c>
      <c r="B36" s="1" t="s">
        <v>132</v>
      </c>
      <c r="C36" s="1" t="s">
        <v>48</v>
      </c>
      <c r="D36" s="1" t="s">
        <v>49</v>
      </c>
      <c r="E36" s="3">
        <f>AVERAGEIF(Cálculo!$D$3:$D$127,$C36,Cálculo!F$3:F$127)</f>
        <v>4552361.8</v>
      </c>
      <c r="F36" s="3">
        <f>AVERAGEIF(Cálculo!$D$3:$D$127,$C36,Cálculo!G$3:G$127)</f>
        <v>5520385</v>
      </c>
      <c r="G36" s="3">
        <f>AVERAGEIF(Cálculo!$D$3:$D$127,$C36,Cálculo!H$3:H$127)</f>
        <v>58462.84199999999</v>
      </c>
      <c r="H36" s="3">
        <f>AVERAGEIF(Cálculo!$D$3:$D$127,$C36,Cálculo!I$3:I$127)</f>
        <v>1068150.5660000001</v>
      </c>
      <c r="I36" s="3">
        <f>AVERAGEIF(Cálculo!$D$3:$D$127,$C36,Cálculo!J$3:J$127)</f>
        <v>640561.95400000014</v>
      </c>
      <c r="J36" s="3">
        <f>AVERAGEIF(Cálculo!$D$3:$D$127,$C36,Cálculo!K$3:K$127)</f>
        <v>3092729.6</v>
      </c>
      <c r="K36" s="3">
        <f>AVERAGEIF(Cálculo!$D$3:$D$127,$C36,Cálculo!L$3:L$127)</f>
        <v>3973551.4</v>
      </c>
      <c r="L36" s="3">
        <f>AVERAGEIF(Cálculo!$D$3:$D$127,$C36,Cálculo!M$3:M$127)</f>
        <v>30666.22</v>
      </c>
      <c r="M36" s="3">
        <f>AVERAGEIF(Cálculo!$D$3:$D$127,$C36,Cálculo!N$3:N$127)</f>
        <v>367071.9</v>
      </c>
      <c r="N36" s="3">
        <f>AVERAGEIF(Cálculo!$D$3:$D$127,$C36,Cálculo!O$3:O$127)</f>
        <v>298975.946</v>
      </c>
      <c r="O36" s="3">
        <f>AVERAGEIF(Cálculo!$D$3:$D$127,$C36,Cálculo!P$3:P$127)</f>
        <v>467996.00400000002</v>
      </c>
      <c r="P36" s="3">
        <f>AVERAGEIF(Cálculo!$D$3:$D$127,$C36,Cálculo!Q$3:Q$127)</f>
        <v>1804422415.6879997</v>
      </c>
      <c r="Q36" s="3">
        <f>AVERAGEIF(Cálculo!$D$3:$D$127,$C36,Cálculo!R$3:R$127)</f>
        <v>113190440.76599999</v>
      </c>
      <c r="R36" s="3">
        <f>AVERAGEIF(Cálculo!$D$3:$D$127,$C36,Cálculo!S$3:S$127)</f>
        <v>550860441.27600002</v>
      </c>
      <c r="S36" s="3">
        <f>AVERAGEIF(Cálculo!$D$3:$D$127,$C36,Cálculo!T$3:T$127)</f>
        <v>597318059.71000004</v>
      </c>
      <c r="T36" s="3">
        <f>AVERAGEIF(Cálculo!$D$3:$D$127,$C36,Cálculo!U$3:U$127)</f>
        <v>3824687122.6900001</v>
      </c>
      <c r="U36" s="3">
        <f>AVERAGEIF(Cálculo!$D$3:$D$127,$C36,Cálculo!V$3:V$127)</f>
        <v>0</v>
      </c>
      <c r="V36" s="3">
        <f>AVERAGEIF(Cálculo!$D$3:$D$127,$C36,Cálculo!W$3:W$127)</f>
        <v>602153828.78400004</v>
      </c>
      <c r="W36" s="3">
        <f>AVERAGEIF(Cálculo!$D$3:$D$127,$C36,Cálculo!X$3:X$127)</f>
        <v>156741936.46599999</v>
      </c>
      <c r="X36" s="3">
        <f>AVERAGEIF(Cálculo!$D$3:$D$127,$C36,Cálculo!Y$3:Y$127)</f>
        <v>0</v>
      </c>
      <c r="Y36" s="3">
        <f>AVERAGEIF(Cálculo!$D$3:$D$127,$C36,Cálculo!Z$3:Z$127)</f>
        <v>-37.281999999999996</v>
      </c>
      <c r="Z36" s="3">
        <f>AVERAGEIF(Cálculo!$D$3:$D$127,$C36,Cálculo!AA$3:AA$127)</f>
        <v>-249.33600000000001</v>
      </c>
      <c r="AA36" s="3"/>
      <c r="AB36" s="3"/>
      <c r="AC36" s="3">
        <f>AVERAGEIF(Cálculo!$D$3:$D$127,$C36,Cálculo!AD$3:AD$127)</f>
        <v>1383941348.4449615</v>
      </c>
      <c r="AD36" s="3">
        <f>AVERAGEIF(Cálculo!$D$3:$D$127,$C36,Cálculo!AE$3:AE$127)</f>
        <v>449419150.07236099</v>
      </c>
      <c r="AE36" s="3">
        <f>AVERAGEIF(Cálculo!$D$3:$D$127,$C36,Cálculo!AF$3:AF$127)</f>
        <v>3946261734.0062461</v>
      </c>
    </row>
    <row r="37" spans="1:31" x14ac:dyDescent="0.25">
      <c r="A37" s="1" t="s">
        <v>47</v>
      </c>
      <c r="B37" s="1" t="s">
        <v>132</v>
      </c>
      <c r="C37" s="1" t="s">
        <v>50</v>
      </c>
      <c r="D37" s="1" t="s">
        <v>51</v>
      </c>
      <c r="E37" s="3">
        <f>AVERAGEIF(Cálculo!$D$3:$D$127,$C37,Cálculo!F$3:F$127)</f>
        <v>114364.6</v>
      </c>
      <c r="F37" s="3">
        <f>AVERAGEIF(Cálculo!$D$3:$D$127,$C37,Cálculo!G$3:G$127)</f>
        <v>135988.20000000001</v>
      </c>
      <c r="G37" s="3">
        <f>AVERAGEIF(Cálculo!$D$3:$D$127,$C37,Cálculo!H$3:H$127)</f>
        <v>2965.2780000000002</v>
      </c>
      <c r="H37" s="3">
        <f>AVERAGEIF(Cálculo!$D$3:$D$127,$C37,Cálculo!I$3:I$127)</f>
        <v>15624.208000000002</v>
      </c>
      <c r="I37" s="3">
        <f>AVERAGEIF(Cálculo!$D$3:$D$127,$C37,Cálculo!J$3:J$127)</f>
        <v>10136.594000000001</v>
      </c>
      <c r="J37" s="3">
        <f>AVERAGEIF(Cálculo!$D$3:$D$127,$C37,Cálculo!K$3:K$127)</f>
        <v>55129</v>
      </c>
      <c r="K37" s="3">
        <f>AVERAGEIF(Cálculo!$D$3:$D$127,$C37,Cálculo!L$3:L$127)</f>
        <v>57841.75</v>
      </c>
      <c r="L37" s="3">
        <f>AVERAGEIF(Cálculo!$D$3:$D$127,$C37,Cálculo!M$3:M$127)</f>
        <v>1319.568</v>
      </c>
      <c r="M37" s="3">
        <f>AVERAGEIF(Cálculo!$D$3:$D$127,$C37,Cálculo!N$3:N$127)</f>
        <v>4643.3420000000006</v>
      </c>
      <c r="N37" s="3">
        <f>AVERAGEIF(Cálculo!$D$3:$D$127,$C37,Cálculo!O$3:O$127)</f>
        <v>2921.0980000000004</v>
      </c>
      <c r="O37" s="3">
        <f>AVERAGEIF(Cálculo!$D$3:$D$127,$C37,Cálculo!P$3:P$127)</f>
        <v>4633.3600000000006</v>
      </c>
      <c r="P37" s="3">
        <f>AVERAGEIF(Cálculo!$D$3:$D$127,$C37,Cálculo!Q$3:Q$127)</f>
        <v>23772934.432</v>
      </c>
      <c r="Q37" s="3">
        <f>AVERAGEIF(Cálculo!$D$3:$D$127,$C37,Cálculo!R$3:R$127)</f>
        <v>3252506.5219999999</v>
      </c>
      <c r="R37" s="3">
        <f>AVERAGEIF(Cálculo!$D$3:$D$127,$C37,Cálculo!S$3:S$127)</f>
        <v>12002418.025999999</v>
      </c>
      <c r="S37" s="3">
        <f>AVERAGEIF(Cálculo!$D$3:$D$127,$C37,Cálculo!T$3:T$127)</f>
        <v>6705570.1880000001</v>
      </c>
      <c r="T37" s="3">
        <f>AVERAGEIF(Cálculo!$D$3:$D$127,$C37,Cálculo!U$3:U$127)</f>
        <v>55274716.978</v>
      </c>
      <c r="U37" s="3">
        <f>AVERAGEIF(Cálculo!$D$3:$D$127,$C37,Cálculo!V$3:V$127)</f>
        <v>0</v>
      </c>
      <c r="V37" s="3">
        <f>AVERAGEIF(Cálculo!$D$3:$D$127,$C37,Cálculo!W$3:W$127)</f>
        <v>5059022.4520000005</v>
      </c>
      <c r="W37" s="3">
        <f>AVERAGEIF(Cálculo!$D$3:$D$127,$C37,Cálculo!X$3:X$127)</f>
        <v>4482265.3579999991</v>
      </c>
      <c r="X37" s="3">
        <f>AVERAGEIF(Cálculo!$D$3:$D$127,$C37,Cálculo!Y$3:Y$127)</f>
        <v>0</v>
      </c>
      <c r="Y37" s="3">
        <f>AVERAGEIF(Cálculo!$D$3:$D$127,$C37,Cálculo!Z$3:Z$127)</f>
        <v>-32.280000000000008</v>
      </c>
      <c r="Z37" s="3">
        <f>AVERAGEIF(Cálculo!$D$3:$D$127,$C37,Cálculo!AA$3:AA$127)</f>
        <v>-124.08999999999999</v>
      </c>
      <c r="AA37" s="3"/>
      <c r="AB37" s="3"/>
      <c r="AC37" s="3">
        <f>AVERAGEIF(Cálculo!$D$3:$D$127,$C37,Cálculo!AD$3:AD$127)</f>
        <v>17937024.177327357</v>
      </c>
      <c r="AD37" s="3">
        <f>AVERAGEIF(Cálculo!$D$3:$D$127,$C37,Cálculo!AE$3:AE$127)</f>
        <v>5065098.7767613064</v>
      </c>
      <c r="AE37" s="3">
        <f>AVERAGEIF(Cálculo!$D$3:$D$127,$C37,Cálculo!AF$3:AF$127)</f>
        <v>57742443.194826387</v>
      </c>
    </row>
    <row r="38" spans="1:31" x14ac:dyDescent="0.25">
      <c r="A38" s="1" t="s">
        <v>52</v>
      </c>
      <c r="B38" s="1" t="s">
        <v>129</v>
      </c>
      <c r="C38" s="1" t="s">
        <v>53</v>
      </c>
      <c r="D38" s="1" t="s">
        <v>54</v>
      </c>
      <c r="E38" s="3">
        <f>AVERAGEIF(Cálculo!$D$3:$D$127,$C38,Cálculo!F$3:F$127)</f>
        <v>538752.19999999995</v>
      </c>
      <c r="F38" s="3">
        <f>AVERAGEIF(Cálculo!$D$3:$D$127,$C38,Cálculo!G$3:G$127)</f>
        <v>561091.19999999995</v>
      </c>
      <c r="G38" s="3">
        <f>AVERAGEIF(Cálculo!$D$3:$D$127,$C38,Cálculo!H$3:H$127)</f>
        <v>10165.49</v>
      </c>
      <c r="H38" s="3">
        <f>AVERAGEIF(Cálculo!$D$3:$D$127,$C38,Cálculo!I$3:I$127)</f>
        <v>135890.18800000002</v>
      </c>
      <c r="I38" s="3">
        <f>AVERAGEIF(Cálculo!$D$3:$D$127,$C38,Cálculo!J$3:J$127)</f>
        <v>85671.005999999994</v>
      </c>
      <c r="J38" s="3">
        <f>AVERAGEIF(Cálculo!$D$3:$D$127,$C38,Cálculo!K$3:K$127)</f>
        <v>281180.40000000002</v>
      </c>
      <c r="K38" s="3">
        <f>AVERAGEIF(Cálculo!$D$3:$D$127,$C38,Cálculo!L$3:L$127)</f>
        <v>301073.40000000002</v>
      </c>
      <c r="L38" s="3">
        <f>AVERAGEIF(Cálculo!$D$3:$D$127,$C38,Cálculo!M$3:M$127)</f>
        <v>5071.1319999999996</v>
      </c>
      <c r="M38" s="3">
        <f>AVERAGEIF(Cálculo!$D$3:$D$127,$C38,Cálculo!N$3:N$127)</f>
        <v>32815.180000000008</v>
      </c>
      <c r="N38" s="3">
        <f>AVERAGEIF(Cálculo!$D$3:$D$127,$C38,Cálculo!O$3:O$127)</f>
        <v>32812.616000000002</v>
      </c>
      <c r="O38" s="3">
        <f>AVERAGEIF(Cálculo!$D$3:$D$127,$C38,Cálculo!P$3:P$127)</f>
        <v>43481.608000000007</v>
      </c>
      <c r="P38" s="3">
        <f>AVERAGEIF(Cálculo!$D$3:$D$127,$C38,Cálculo!Q$3:Q$127)</f>
        <v>190038284.99400002</v>
      </c>
      <c r="Q38" s="3">
        <f>AVERAGEIF(Cálculo!$D$3:$D$127,$C38,Cálculo!R$3:R$127)</f>
        <v>10312983.018000001</v>
      </c>
      <c r="R38" s="3">
        <f>AVERAGEIF(Cálculo!$D$3:$D$127,$C38,Cálculo!S$3:S$127)</f>
        <v>82948978.806000009</v>
      </c>
      <c r="S38" s="3">
        <f>AVERAGEIF(Cálculo!$D$3:$D$127,$C38,Cálculo!T$3:T$127)</f>
        <v>215127274.014</v>
      </c>
      <c r="T38" s="3">
        <f>AVERAGEIF(Cálculo!$D$3:$D$127,$C38,Cálculo!U$3:U$127)</f>
        <v>612565035.95799994</v>
      </c>
      <c r="U38" s="3">
        <f>AVERAGEIF(Cálculo!$D$3:$D$127,$C38,Cálculo!V$3:V$127)</f>
        <v>0</v>
      </c>
      <c r="V38" s="3">
        <f>AVERAGEIF(Cálculo!$D$3:$D$127,$C38,Cálculo!W$3:W$127)</f>
        <v>49134924.640000001</v>
      </c>
      <c r="W38" s="3">
        <f>AVERAGEIF(Cálculo!$D$3:$D$127,$C38,Cálculo!X$3:X$127)</f>
        <v>65002590.486000001</v>
      </c>
      <c r="X38" s="3">
        <f>AVERAGEIF(Cálculo!$D$3:$D$127,$C38,Cálculo!Y$3:Y$127)</f>
        <v>0</v>
      </c>
      <c r="Y38" s="3">
        <f>AVERAGEIF(Cálculo!$D$3:$D$127,$C38,Cálculo!Z$3:Z$127)</f>
        <v>-39.950000000000003</v>
      </c>
      <c r="Z38" s="3">
        <f>AVERAGEIF(Cálculo!$D$3:$D$127,$C38,Cálculo!AA$3:AA$127)</f>
        <v>-279.23</v>
      </c>
      <c r="AA38" s="3"/>
      <c r="AB38" s="3"/>
      <c r="AC38" s="3">
        <f>AVERAGEIF(Cálculo!$D$3:$D$127,$C38,Cálculo!AD$3:AD$127)</f>
        <v>189753246.15169734</v>
      </c>
      <c r="AD38" s="3">
        <f>AVERAGEIF(Cálculo!$D$3:$D$127,$C38,Cálculo!AE$3:AE$127)</f>
        <v>213686258.52908963</v>
      </c>
      <c r="AE38" s="3">
        <f>AVERAGEIF(Cálculo!$D$3:$D$127,$C38,Cálculo!AF$3:AF$127)</f>
        <v>744720756.54593885</v>
      </c>
    </row>
    <row r="39" spans="1:31" x14ac:dyDescent="0.25">
      <c r="A39" s="1" t="s">
        <v>55</v>
      </c>
      <c r="B39" s="1" t="s">
        <v>131</v>
      </c>
      <c r="C39" s="1" t="s">
        <v>56</v>
      </c>
      <c r="D39" s="1" t="s">
        <v>57</v>
      </c>
      <c r="E39" s="3">
        <f>AVERAGEIF(Cálculo!$D$3:$D$127,$C39,Cálculo!F$3:F$127)</f>
        <v>478325.6</v>
      </c>
      <c r="F39" s="3">
        <f>AVERAGEIF(Cálculo!$D$3:$D$127,$C39,Cálculo!G$3:G$127)</f>
        <v>596378.19999999995</v>
      </c>
      <c r="G39" s="3">
        <f>AVERAGEIF(Cálculo!$D$3:$D$127,$C39,Cálculo!H$3:H$127)</f>
        <v>5350.3980000000001</v>
      </c>
      <c r="H39" s="3">
        <f>AVERAGEIF(Cálculo!$D$3:$D$127,$C39,Cálculo!I$3:I$127)</f>
        <v>207604.64799999999</v>
      </c>
      <c r="I39" s="3">
        <f>AVERAGEIF(Cálculo!$D$3:$D$127,$C39,Cálculo!J$3:J$127)</f>
        <v>110100.356</v>
      </c>
      <c r="J39" s="3">
        <f>AVERAGEIF(Cálculo!$D$3:$D$127,$C39,Cálculo!K$3:K$127)</f>
        <v>52579.6</v>
      </c>
      <c r="K39" s="3">
        <f>AVERAGEIF(Cálculo!$D$3:$D$127,$C39,Cálculo!L$3:L$127)</f>
        <v>86286</v>
      </c>
      <c r="L39" s="3">
        <f>AVERAGEIF(Cálculo!$D$3:$D$127,$C39,Cálculo!M$3:M$127)</f>
        <v>651.70799999999997</v>
      </c>
      <c r="M39" s="3">
        <f>AVERAGEIF(Cálculo!$D$3:$D$127,$C39,Cálculo!N$3:N$127)</f>
        <v>10450.833999999999</v>
      </c>
      <c r="N39" s="3">
        <f>AVERAGEIF(Cálculo!$D$3:$D$127,$C39,Cálculo!O$3:O$127)</f>
        <v>9158.3119999999999</v>
      </c>
      <c r="O39" s="3">
        <f>AVERAGEIF(Cálculo!$D$3:$D$127,$C39,Cálculo!P$3:P$127)</f>
        <v>17582.545999999998</v>
      </c>
      <c r="P39" s="3">
        <f>AVERAGEIF(Cálculo!$D$3:$D$127,$C39,Cálculo!Q$3:Q$127)</f>
        <v>231912716.19999999</v>
      </c>
      <c r="Q39" s="3">
        <f>AVERAGEIF(Cálculo!$D$3:$D$127,$C39,Cálculo!R$3:R$127)</f>
        <v>30653046.191999994</v>
      </c>
      <c r="R39" s="3">
        <f>AVERAGEIF(Cálculo!$D$3:$D$127,$C39,Cálculo!S$3:S$127)</f>
        <v>112760225.71600001</v>
      </c>
      <c r="S39" s="3">
        <f>AVERAGEIF(Cálculo!$D$3:$D$127,$C39,Cálculo!T$3:T$127)</f>
        <v>82939043.951999992</v>
      </c>
      <c r="T39" s="3">
        <f>AVERAGEIF(Cálculo!$D$3:$D$127,$C39,Cálculo!U$3:U$127)</f>
        <v>578984891.29000008</v>
      </c>
      <c r="U39" s="3">
        <f>AVERAGEIF(Cálculo!$D$3:$D$127,$C39,Cálculo!V$3:V$127)</f>
        <v>0</v>
      </c>
      <c r="V39" s="3">
        <f>AVERAGEIF(Cálculo!$D$3:$D$127,$C39,Cálculo!W$3:W$127)</f>
        <v>48129481.115999997</v>
      </c>
      <c r="W39" s="3">
        <f>AVERAGEIF(Cálculo!$D$3:$D$127,$C39,Cálculo!X$3:X$127)</f>
        <v>72590378.113999993</v>
      </c>
      <c r="X39" s="3">
        <f>AVERAGEIF(Cálculo!$D$3:$D$127,$C39,Cálculo!Y$3:Y$127)</f>
        <v>0</v>
      </c>
      <c r="Y39" s="3">
        <f>AVERAGEIF(Cálculo!$D$3:$D$127,$C39,Cálculo!Z$3:Z$127)</f>
        <v>-56.653999999999996</v>
      </c>
      <c r="Z39" s="3">
        <f>AVERAGEIF(Cálculo!$D$3:$D$127,$C39,Cálculo!AA$3:AA$127)</f>
        <v>-325069.29200000002</v>
      </c>
      <c r="AA39" s="3"/>
      <c r="AB39" s="3"/>
      <c r="AC39" s="3">
        <f>AVERAGEIF(Cálculo!$D$3:$D$127,$C39,Cálculo!AD$3:AD$127)</f>
        <v>253265308.61514816</v>
      </c>
      <c r="AD39" s="3">
        <f>AVERAGEIF(Cálculo!$D$3:$D$127,$C39,Cálculo!AE$3:AE$127)</f>
        <v>94524182.312459752</v>
      </c>
      <c r="AE39" s="3">
        <f>AVERAGEIF(Cálculo!$D$3:$D$127,$C39,Cálculo!AF$3:AF$127)</f>
        <v>747558076.82429147</v>
      </c>
    </row>
    <row r="40" spans="1:31" x14ac:dyDescent="0.25">
      <c r="A40" s="1" t="s">
        <v>58</v>
      </c>
      <c r="B40" s="1" t="s">
        <v>130</v>
      </c>
      <c r="C40" s="1" t="s">
        <v>59</v>
      </c>
      <c r="D40" s="1" t="s">
        <v>60</v>
      </c>
      <c r="E40" s="3">
        <f>AVERAGEIF(Cálculo!$D$3:$D$127,$C40,Cálculo!F$3:F$127)</f>
        <v>915361.6</v>
      </c>
      <c r="F40" s="3">
        <f>AVERAGEIF(Cálculo!$D$3:$D$127,$C40,Cálculo!G$3:G$127)</f>
        <v>1001926</v>
      </c>
      <c r="G40" s="3">
        <f>AVERAGEIF(Cálculo!$D$3:$D$127,$C40,Cálculo!H$3:H$127)</f>
        <v>10717.621999999999</v>
      </c>
      <c r="H40" s="3">
        <f>AVERAGEIF(Cálculo!$D$3:$D$127,$C40,Cálculo!I$3:I$127)</f>
        <v>210606.36799999996</v>
      </c>
      <c r="I40" s="3">
        <f>AVERAGEIF(Cálculo!$D$3:$D$127,$C40,Cálculo!J$3:J$127)</f>
        <v>154900.08199999999</v>
      </c>
      <c r="J40" s="3">
        <f>AVERAGEIF(Cálculo!$D$3:$D$127,$C40,Cálculo!K$3:K$127)</f>
        <v>287627.2</v>
      </c>
      <c r="K40" s="3">
        <f>AVERAGEIF(Cálculo!$D$3:$D$127,$C40,Cálculo!L$3:L$127)</f>
        <v>405964.79999999999</v>
      </c>
      <c r="L40" s="3">
        <f>AVERAGEIF(Cálculo!$D$3:$D$127,$C40,Cálculo!M$3:M$127)</f>
        <v>2354.7020000000002</v>
      </c>
      <c r="M40" s="3">
        <f>AVERAGEIF(Cálculo!$D$3:$D$127,$C40,Cálculo!N$3:N$127)</f>
        <v>50969.930000000008</v>
      </c>
      <c r="N40" s="3">
        <f>AVERAGEIF(Cálculo!$D$3:$D$127,$C40,Cálculo!O$3:O$127)</f>
        <v>50474.067999999999</v>
      </c>
      <c r="O40" s="3">
        <f>AVERAGEIF(Cálculo!$D$3:$D$127,$C40,Cálculo!P$3:P$127)</f>
        <v>62573.45</v>
      </c>
      <c r="P40" s="3">
        <f>AVERAGEIF(Cálculo!$D$3:$D$127,$C40,Cálculo!Q$3:Q$127)</f>
        <v>283940135.48800004</v>
      </c>
      <c r="Q40" s="3">
        <f>AVERAGEIF(Cálculo!$D$3:$D$127,$C40,Cálculo!R$3:R$127)</f>
        <v>35217065.538000003</v>
      </c>
      <c r="R40" s="3">
        <f>AVERAGEIF(Cálculo!$D$3:$D$127,$C40,Cálculo!S$3:S$127)</f>
        <v>166250981.46799999</v>
      </c>
      <c r="S40" s="3">
        <f>AVERAGEIF(Cálculo!$D$3:$D$127,$C40,Cálculo!T$3:T$127)</f>
        <v>75935848.967999995</v>
      </c>
      <c r="T40" s="3">
        <f>AVERAGEIF(Cálculo!$D$3:$D$127,$C40,Cálculo!U$3:U$127)</f>
        <v>817799794.176</v>
      </c>
      <c r="U40" s="3">
        <f>AVERAGEIF(Cálculo!$D$3:$D$127,$C40,Cálculo!V$3:V$127)</f>
        <v>1634225.4260000002</v>
      </c>
      <c r="V40" s="3">
        <f>AVERAGEIF(Cálculo!$D$3:$D$127,$C40,Cálculo!W$3:W$127)</f>
        <v>108365981.16399999</v>
      </c>
      <c r="W40" s="3">
        <f>AVERAGEIF(Cálculo!$D$3:$D$127,$C40,Cálculo!X$3:X$127)</f>
        <v>146455556.12400001</v>
      </c>
      <c r="X40" s="3">
        <f>AVERAGEIF(Cálculo!$D$3:$D$127,$C40,Cálculo!Y$3:Y$127)</f>
        <v>0</v>
      </c>
      <c r="Y40" s="3">
        <f>AVERAGEIF(Cálculo!$D$3:$D$127,$C40,Cálculo!Z$3:Z$127)</f>
        <v>-37.548000000000002</v>
      </c>
      <c r="Z40" s="3">
        <f>AVERAGEIF(Cálculo!$D$3:$D$127,$C40,Cálculo!AA$3:AA$127)</f>
        <v>-236.16199999999998</v>
      </c>
      <c r="AA40" s="3"/>
      <c r="AB40" s="3"/>
      <c r="AC40" s="3">
        <f>AVERAGEIF(Cálculo!$D$3:$D$127,$C40,Cálculo!AD$3:AD$127)</f>
        <v>253077240.55874258</v>
      </c>
      <c r="AD40" s="3">
        <f>AVERAGEIF(Cálculo!$D$3:$D$127,$C40,Cálculo!AE$3:AE$127)</f>
        <v>67023728.828352213</v>
      </c>
      <c r="AE40" s="3">
        <f>AVERAGEIF(Cálculo!$D$3:$D$127,$C40,Cálculo!AF$3:AF$127)</f>
        <v>963489109.27161407</v>
      </c>
    </row>
    <row r="41" spans="1:31" x14ac:dyDescent="0.25">
      <c r="A41" s="1" t="s">
        <v>61</v>
      </c>
      <c r="B41" s="1" t="s">
        <v>130</v>
      </c>
      <c r="C41" s="1" t="s">
        <v>62</v>
      </c>
      <c r="D41" s="1" t="s">
        <v>63</v>
      </c>
      <c r="E41" s="3">
        <f>AVERAGEIF(Cálculo!$D$3:$D$127,$C41,Cálculo!F$3:F$127)</f>
        <v>2082571.6</v>
      </c>
      <c r="F41" s="3">
        <f>AVERAGEIF(Cálculo!$D$3:$D$127,$C41,Cálculo!G$3:G$127)</f>
        <v>2508310.2000000002</v>
      </c>
      <c r="G41" s="3">
        <f>AVERAGEIF(Cálculo!$D$3:$D$127,$C41,Cálculo!H$3:H$127)</f>
        <v>22499.684000000001</v>
      </c>
      <c r="H41" s="3">
        <f>AVERAGEIF(Cálculo!$D$3:$D$127,$C41,Cálculo!I$3:I$127)</f>
        <v>687414.43400000001</v>
      </c>
      <c r="I41" s="3">
        <f>AVERAGEIF(Cálculo!$D$3:$D$127,$C41,Cálculo!J$3:J$127)</f>
        <v>343623.34</v>
      </c>
      <c r="J41" s="3">
        <f>AVERAGEIF(Cálculo!$D$3:$D$127,$C41,Cálculo!K$3:K$127)</f>
        <v>448757.4</v>
      </c>
      <c r="K41" s="3">
        <f>AVERAGEIF(Cálculo!$D$3:$D$127,$C41,Cálculo!L$3:L$127)</f>
        <v>410061.4</v>
      </c>
      <c r="L41" s="3">
        <f>AVERAGEIF(Cálculo!$D$3:$D$127,$C41,Cálculo!M$3:M$127)</f>
        <v>6371.3240000000005</v>
      </c>
      <c r="M41" s="3">
        <f>AVERAGEIF(Cálculo!$D$3:$D$127,$C41,Cálculo!N$3:N$127)</f>
        <v>96243.796000000002</v>
      </c>
      <c r="N41" s="3">
        <f>AVERAGEIF(Cálculo!$D$3:$D$127,$C41,Cálculo!O$3:O$127)</f>
        <v>96110.686000000002</v>
      </c>
      <c r="O41" s="3">
        <f>AVERAGEIF(Cálculo!$D$3:$D$127,$C41,Cálculo!P$3:P$127)</f>
        <v>113993.246</v>
      </c>
      <c r="P41" s="3">
        <f>AVERAGEIF(Cálculo!$D$3:$D$127,$C41,Cálculo!Q$3:Q$127)</f>
        <v>418088948.56000006</v>
      </c>
      <c r="Q41" s="3">
        <f>AVERAGEIF(Cálculo!$D$3:$D$127,$C41,Cálculo!R$3:R$127)</f>
        <v>104864011.704</v>
      </c>
      <c r="R41" s="3">
        <f>AVERAGEIF(Cálculo!$D$3:$D$127,$C41,Cálculo!S$3:S$127)</f>
        <v>305544749.55599999</v>
      </c>
      <c r="S41" s="3">
        <f>AVERAGEIF(Cálculo!$D$3:$D$127,$C41,Cálculo!T$3:T$127)</f>
        <v>625097378.07000005</v>
      </c>
      <c r="T41" s="3">
        <f>AVERAGEIF(Cálculo!$D$3:$D$127,$C41,Cálculo!U$3:U$127)</f>
        <v>1743372984.4539998</v>
      </c>
      <c r="U41" s="3">
        <f>AVERAGEIF(Cálculo!$D$3:$D$127,$C41,Cálculo!V$3:V$127)</f>
        <v>0</v>
      </c>
      <c r="V41" s="3">
        <f>AVERAGEIF(Cálculo!$D$3:$D$127,$C41,Cálculo!W$3:W$127)</f>
        <v>96034380.113999993</v>
      </c>
      <c r="W41" s="3">
        <f>AVERAGEIF(Cálculo!$D$3:$D$127,$C41,Cálculo!X$3:X$127)</f>
        <v>193743516.44999999</v>
      </c>
      <c r="X41" s="3">
        <f>AVERAGEIF(Cálculo!$D$3:$D$127,$C41,Cálculo!Y$3:Y$127)</f>
        <v>0</v>
      </c>
      <c r="Y41" s="3">
        <f>AVERAGEIF(Cálculo!$D$3:$D$127,$C41,Cálculo!Z$3:Z$127)</f>
        <v>-45.796000000000006</v>
      </c>
      <c r="Z41" s="3">
        <f>AVERAGEIF(Cálculo!$D$3:$D$127,$C41,Cálculo!AA$3:AA$127)</f>
        <v>-385.04399999999998</v>
      </c>
      <c r="AA41" s="3"/>
      <c r="AB41" s="3"/>
      <c r="AC41" s="3">
        <f>AVERAGEIF(Cálculo!$D$3:$D$127,$C41,Cálculo!AD$3:AD$127)</f>
        <v>352439498.60569847</v>
      </c>
      <c r="AD41" s="3">
        <f>AVERAGEIF(Cálculo!$D$3:$D$127,$C41,Cálculo!AE$3:AE$127)</f>
        <v>525819755.1200918</v>
      </c>
      <c r="AE41" s="3">
        <f>AVERAGEIF(Cálculo!$D$3:$D$127,$C41,Cálculo!AF$3:AF$127)</f>
        <v>1941677650.5365264</v>
      </c>
    </row>
    <row r="42" spans="1:31" x14ac:dyDescent="0.25">
      <c r="A42" s="1" t="s">
        <v>64</v>
      </c>
      <c r="B42" s="1" t="s">
        <v>130</v>
      </c>
      <c r="C42" s="1" t="s">
        <v>65</v>
      </c>
      <c r="D42" s="1" t="s">
        <v>66</v>
      </c>
      <c r="E42" s="3">
        <f>AVERAGEIF(Cálculo!$D$3:$D$127,$C42,Cálculo!F$3:F$127)</f>
        <v>344031</v>
      </c>
      <c r="F42" s="3">
        <f>AVERAGEIF(Cálculo!$D$3:$D$127,$C42,Cálculo!G$3:G$127)</f>
        <v>353497.59999999998</v>
      </c>
      <c r="G42" s="3">
        <f>AVERAGEIF(Cálculo!$D$3:$D$127,$C42,Cálculo!H$3:H$127)</f>
        <v>4362.4179999999997</v>
      </c>
      <c r="H42" s="3">
        <f>AVERAGEIF(Cálculo!$D$3:$D$127,$C42,Cálculo!I$3:I$127)</f>
        <v>93564.12000000001</v>
      </c>
      <c r="I42" s="3">
        <f>AVERAGEIF(Cálculo!$D$3:$D$127,$C42,Cálculo!J$3:J$127)</f>
        <v>51900.946000000004</v>
      </c>
      <c r="J42" s="3">
        <f>AVERAGEIF(Cálculo!$D$3:$D$127,$C42,Cálculo!K$3:K$127)</f>
        <v>41265</v>
      </c>
      <c r="K42" s="3">
        <f>AVERAGEIF(Cálculo!$D$3:$D$127,$C42,Cálculo!L$3:L$127)</f>
        <v>42871.8</v>
      </c>
      <c r="L42" s="3">
        <f>AVERAGEIF(Cálculo!$D$3:$D$127,$C42,Cálculo!M$3:M$127)</f>
        <v>932.99</v>
      </c>
      <c r="M42" s="3">
        <f>AVERAGEIF(Cálculo!$D$3:$D$127,$C42,Cálculo!N$3:N$127)</f>
        <v>4950.4560000000001</v>
      </c>
      <c r="N42" s="3">
        <f>AVERAGEIF(Cálculo!$D$3:$D$127,$C42,Cálculo!O$3:O$127)</f>
        <v>4950.4560000000001</v>
      </c>
      <c r="O42" s="3">
        <f>AVERAGEIF(Cálculo!$D$3:$D$127,$C42,Cálculo!P$3:P$127)</f>
        <v>5938.3599999999988</v>
      </c>
      <c r="P42" s="3">
        <f>AVERAGEIF(Cálculo!$D$3:$D$127,$C42,Cálculo!Q$3:Q$127)</f>
        <v>105140484.10200001</v>
      </c>
      <c r="Q42" s="3">
        <f>AVERAGEIF(Cálculo!$D$3:$D$127,$C42,Cálculo!R$3:R$127)</f>
        <v>5488832.648</v>
      </c>
      <c r="R42" s="3">
        <f>AVERAGEIF(Cálculo!$D$3:$D$127,$C42,Cálculo!S$3:S$127)</f>
        <v>39709661.969999999</v>
      </c>
      <c r="S42" s="3">
        <f>AVERAGEIF(Cálculo!$D$3:$D$127,$C42,Cálculo!T$3:T$127)</f>
        <v>41099052.881999999</v>
      </c>
      <c r="T42" s="3">
        <f>AVERAGEIF(Cálculo!$D$3:$D$127,$C42,Cálculo!U$3:U$127)</f>
        <v>204568049.954</v>
      </c>
      <c r="U42" s="3">
        <f>AVERAGEIF(Cálculo!$D$3:$D$127,$C42,Cálculo!V$3:V$127)</f>
        <v>0</v>
      </c>
      <c r="V42" s="3">
        <f>AVERAGEIF(Cálculo!$D$3:$D$127,$C42,Cálculo!W$3:W$127)</f>
        <v>6633780.8080000002</v>
      </c>
      <c r="W42" s="3">
        <f>AVERAGEIF(Cálculo!$D$3:$D$127,$C42,Cálculo!X$3:X$127)</f>
        <v>6496237.5439999998</v>
      </c>
      <c r="X42" s="3">
        <f>AVERAGEIF(Cálculo!$D$3:$D$127,$C42,Cálculo!Y$3:Y$127)</f>
        <v>0</v>
      </c>
      <c r="Y42" s="3">
        <f>AVERAGEIF(Cálculo!$D$3:$D$127,$C42,Cálculo!Z$3:Z$127)</f>
        <v>-41.887999999999998</v>
      </c>
      <c r="Z42" s="3">
        <f>AVERAGEIF(Cálculo!$D$3:$D$127,$C42,Cálculo!AA$3:AA$127)</f>
        <v>-314.44799999999998</v>
      </c>
      <c r="AA42" s="3"/>
      <c r="AB42" s="3"/>
      <c r="AC42" s="3">
        <f>AVERAGEIF(Cálculo!$D$3:$D$127,$C42,Cálculo!AD$3:AD$127)</f>
        <v>97421087.132769048</v>
      </c>
      <c r="AD42" s="3">
        <f>AVERAGEIF(Cálculo!$D$3:$D$127,$C42,Cálculo!AE$3:AE$127)</f>
        <v>37159186.934361286</v>
      </c>
      <c r="AE42" s="3">
        <f>AVERAGEIF(Cálculo!$D$3:$D$127,$C42,Cálculo!AF$3:AF$127)</f>
        <v>254608068.92463452</v>
      </c>
    </row>
    <row r="43" spans="1:31" x14ac:dyDescent="0.25">
      <c r="A43" s="1" t="s">
        <v>67</v>
      </c>
      <c r="B43" s="1" t="s">
        <v>133</v>
      </c>
      <c r="C43" s="1" t="s">
        <v>68</v>
      </c>
      <c r="D43" s="1" t="s">
        <v>69</v>
      </c>
      <c r="E43" s="3">
        <f>AVERAGEIF(Cálculo!$D$3:$D$127,$C43,Cálculo!F$3:F$127)</f>
        <v>3393069</v>
      </c>
      <c r="F43" s="3">
        <f>AVERAGEIF(Cálculo!$D$3:$D$127,$C43,Cálculo!G$3:G$127)</f>
        <v>4221217.8</v>
      </c>
      <c r="G43" s="3">
        <f>AVERAGEIF(Cálculo!$D$3:$D$127,$C43,Cálculo!H$3:H$127)</f>
        <v>55413.09199999999</v>
      </c>
      <c r="H43" s="3">
        <f>AVERAGEIF(Cálculo!$D$3:$D$127,$C43,Cálculo!I$3:I$127)</f>
        <v>792918.21400000004</v>
      </c>
      <c r="I43" s="3">
        <f>AVERAGEIF(Cálculo!$D$3:$D$127,$C43,Cálculo!J$3:J$127)</f>
        <v>542243.51799999992</v>
      </c>
      <c r="J43" s="3">
        <f>AVERAGEIF(Cálculo!$D$3:$D$127,$C43,Cálculo!K$3:K$127)</f>
        <v>2447389.2000000002</v>
      </c>
      <c r="K43" s="3">
        <f>AVERAGEIF(Cálculo!$D$3:$D$127,$C43,Cálculo!L$3:L$127)</f>
        <v>3303058.2</v>
      </c>
      <c r="L43" s="3">
        <f>AVERAGEIF(Cálculo!$D$3:$D$127,$C43,Cálculo!M$3:M$127)</f>
        <v>39617.966</v>
      </c>
      <c r="M43" s="3">
        <f>AVERAGEIF(Cálculo!$D$3:$D$127,$C43,Cálculo!N$3:N$127)</f>
        <v>401724.99200000003</v>
      </c>
      <c r="N43" s="3">
        <f>AVERAGEIF(Cálculo!$D$3:$D$127,$C43,Cálculo!O$3:O$127)</f>
        <v>386472.83200000005</v>
      </c>
      <c r="O43" s="3">
        <f>AVERAGEIF(Cálculo!$D$3:$D$127,$C43,Cálculo!P$3:P$127)</f>
        <v>422508.49000000005</v>
      </c>
      <c r="P43" s="3">
        <f>AVERAGEIF(Cálculo!$D$3:$D$127,$C43,Cálculo!Q$3:Q$127)</f>
        <v>1336387602.2660003</v>
      </c>
      <c r="Q43" s="3">
        <f>AVERAGEIF(Cálculo!$D$3:$D$127,$C43,Cálculo!R$3:R$127)</f>
        <v>179894024.71000004</v>
      </c>
      <c r="R43" s="3">
        <f>AVERAGEIF(Cálculo!$D$3:$D$127,$C43,Cálculo!S$3:S$127)</f>
        <v>523049170.77200001</v>
      </c>
      <c r="S43" s="3">
        <f>AVERAGEIF(Cálculo!$D$3:$D$127,$C43,Cálculo!T$3:T$127)</f>
        <v>805662435.48600006</v>
      </c>
      <c r="T43" s="3">
        <f>AVERAGEIF(Cálculo!$D$3:$D$127,$C43,Cálculo!U$3:U$127)</f>
        <v>3576356508.2580004</v>
      </c>
      <c r="U43" s="3">
        <f>AVERAGEIF(Cálculo!$D$3:$D$127,$C43,Cálculo!V$3:V$127)</f>
        <v>0</v>
      </c>
      <c r="V43" s="3">
        <f>AVERAGEIF(Cálculo!$D$3:$D$127,$C43,Cálculo!W$3:W$127)</f>
        <v>456245208.94599992</v>
      </c>
      <c r="W43" s="3">
        <f>AVERAGEIF(Cálculo!$D$3:$D$127,$C43,Cálculo!X$3:X$127)</f>
        <v>275118066.07800001</v>
      </c>
      <c r="X43" s="3">
        <f>AVERAGEIF(Cálculo!$D$3:$D$127,$C43,Cálculo!Y$3:Y$127)</f>
        <v>0</v>
      </c>
      <c r="Y43" s="3">
        <f>AVERAGEIF(Cálculo!$D$3:$D$127,$C43,Cálculo!Z$3:Z$127)</f>
        <v>-32.064</v>
      </c>
      <c r="Z43" s="3">
        <f>AVERAGEIF(Cálculo!$D$3:$D$127,$C43,Cálculo!AA$3:AA$127)</f>
        <v>-217.23000000000002</v>
      </c>
      <c r="AA43" s="3"/>
      <c r="AB43" s="3"/>
      <c r="AC43" s="3">
        <f>AVERAGEIF(Cálculo!$D$3:$D$127,$C43,Cálculo!AD$3:AD$127)</f>
        <v>951701210.4035809</v>
      </c>
      <c r="AD43" s="3">
        <f>AVERAGEIF(Cálculo!$D$3:$D$127,$C43,Cálculo!AE$3:AE$127)</f>
        <v>572579851.85471368</v>
      </c>
      <c r="AE43" s="3">
        <f>AVERAGEIF(Cálculo!$D$3:$D$127,$C43,Cálculo!AF$3:AF$127)</f>
        <v>3605324646.3849382</v>
      </c>
    </row>
    <row r="44" spans="1:31" x14ac:dyDescent="0.25">
      <c r="A44" s="1" t="s">
        <v>70</v>
      </c>
      <c r="B44" s="1" t="s">
        <v>132</v>
      </c>
      <c r="C44" s="1" t="s">
        <v>71</v>
      </c>
      <c r="D44" s="1" t="s">
        <v>72</v>
      </c>
      <c r="E44" s="3">
        <f>AVERAGEIF(Cálculo!$D$3:$D$127,$C44,Cálculo!F$3:F$127)</f>
        <v>1194950</v>
      </c>
      <c r="F44" s="3">
        <f>AVERAGEIF(Cálculo!$D$3:$D$127,$C44,Cálculo!G$3:G$127)</f>
        <v>2047012.8</v>
      </c>
      <c r="G44" s="3">
        <f>AVERAGEIF(Cálculo!$D$3:$D$127,$C44,Cálculo!H$3:H$127)</f>
        <v>11084.320000000002</v>
      </c>
      <c r="H44" s="3">
        <f>AVERAGEIF(Cálculo!$D$3:$D$127,$C44,Cálculo!I$3:I$127)</f>
        <v>1918936.6199999999</v>
      </c>
      <c r="I44" s="3">
        <f>AVERAGEIF(Cálculo!$D$3:$D$127,$C44,Cálculo!J$3:J$127)</f>
        <v>995610.62200000009</v>
      </c>
      <c r="J44" s="3">
        <f>AVERAGEIF(Cálculo!$D$3:$D$127,$C44,Cálculo!K$3:K$127)</f>
        <v>354673</v>
      </c>
      <c r="K44" s="3">
        <f>AVERAGEIF(Cálculo!$D$3:$D$127,$C44,Cálculo!L$3:L$127)</f>
        <v>901229.4</v>
      </c>
      <c r="L44" s="3">
        <f>AVERAGEIF(Cálculo!$D$3:$D$127,$C44,Cálculo!M$3:M$127)</f>
        <v>3122.0459999999998</v>
      </c>
      <c r="M44" s="3">
        <f>AVERAGEIF(Cálculo!$D$3:$D$127,$C44,Cálculo!N$3:N$127)</f>
        <v>175818.49599999998</v>
      </c>
      <c r="N44" s="3">
        <f>AVERAGEIF(Cálculo!$D$3:$D$127,$C44,Cálculo!O$3:O$127)</f>
        <v>132468.524</v>
      </c>
      <c r="O44" s="3">
        <f>AVERAGEIF(Cálculo!$D$3:$D$127,$C44,Cálculo!P$3:P$127)</f>
        <v>147613.31</v>
      </c>
      <c r="P44" s="3">
        <f>AVERAGEIF(Cálculo!$D$3:$D$127,$C44,Cálculo!Q$3:Q$127)</f>
        <v>1168180199.3040001</v>
      </c>
      <c r="Q44" s="3">
        <f>AVERAGEIF(Cálculo!$D$3:$D$127,$C44,Cálculo!R$3:R$127)</f>
        <v>188952526.31</v>
      </c>
      <c r="R44" s="3">
        <f>AVERAGEIF(Cálculo!$D$3:$D$127,$C44,Cálculo!S$3:S$127)</f>
        <v>575593874.15999997</v>
      </c>
      <c r="S44" s="3">
        <f>AVERAGEIF(Cálculo!$D$3:$D$127,$C44,Cálculo!T$3:T$127)</f>
        <v>470356998.676</v>
      </c>
      <c r="T44" s="3">
        <f>AVERAGEIF(Cálculo!$D$3:$D$127,$C44,Cálculo!U$3:U$127)</f>
        <v>2654339476.3520002</v>
      </c>
      <c r="U44" s="3">
        <f>AVERAGEIF(Cálculo!$D$3:$D$127,$C44,Cálculo!V$3:V$127)</f>
        <v>584780.51199999999</v>
      </c>
      <c r="V44" s="3">
        <f>AVERAGEIF(Cálculo!$D$3:$D$127,$C44,Cálculo!W$3:W$127)</f>
        <v>130658343.71199998</v>
      </c>
      <c r="W44" s="3">
        <f>AVERAGEIF(Cálculo!$D$3:$D$127,$C44,Cálculo!X$3:X$127)</f>
        <v>120012753.678</v>
      </c>
      <c r="X44" s="3">
        <f>AVERAGEIF(Cálculo!$D$3:$D$127,$C44,Cálculo!Y$3:Y$127)</f>
        <v>0</v>
      </c>
      <c r="Y44" s="3">
        <f>AVERAGEIF(Cálculo!$D$3:$D$127,$C44,Cálculo!Z$3:Z$127)</f>
        <v>-19.47</v>
      </c>
      <c r="Z44" s="3">
        <f>AVERAGEIF(Cálculo!$D$3:$D$127,$C44,Cálculo!AA$3:AA$127)</f>
        <v>-471.34199999999998</v>
      </c>
      <c r="AA44" s="3"/>
      <c r="AB44" s="3"/>
      <c r="AC44" s="3">
        <f>AVERAGEIF(Cálculo!$D$3:$D$127,$C44,Cálculo!AD$3:AD$127)</f>
        <v>912180220.75790381</v>
      </c>
      <c r="AD44" s="3">
        <f>AVERAGEIF(Cálculo!$D$3:$D$127,$C44,Cálculo!AE$3:AE$127)</f>
        <v>374712986.63776076</v>
      </c>
      <c r="AE44" s="3">
        <f>AVERAGEIF(Cálculo!$D$3:$D$127,$C44,Cálculo!AF$3:AF$127)</f>
        <v>2915954592.5663443</v>
      </c>
    </row>
    <row r="45" spans="1:31" x14ac:dyDescent="0.25">
      <c r="A45" s="1" t="s">
        <v>73</v>
      </c>
      <c r="B45" s="1" t="s">
        <v>130</v>
      </c>
      <c r="C45" s="1" t="s">
        <v>74</v>
      </c>
      <c r="D45" s="1" t="s">
        <v>75</v>
      </c>
      <c r="E45" s="3">
        <f>AVERAGEIF(Cálculo!$D$3:$D$127,$C45,Cálculo!F$3:F$127)</f>
        <v>750605.4</v>
      </c>
      <c r="F45" s="3">
        <f>AVERAGEIF(Cálculo!$D$3:$D$127,$C45,Cálculo!G$3:G$127)</f>
        <v>851037.8</v>
      </c>
      <c r="G45" s="3">
        <f>AVERAGEIF(Cálculo!$D$3:$D$127,$C45,Cálculo!H$3:H$127)</f>
        <v>12119.807999999999</v>
      </c>
      <c r="H45" s="3">
        <f>AVERAGEIF(Cálculo!$D$3:$D$127,$C45,Cálculo!I$3:I$127)</f>
        <v>230551.92399999997</v>
      </c>
      <c r="I45" s="3">
        <f>AVERAGEIF(Cálculo!$D$3:$D$127,$C45,Cálculo!J$3:J$127)</f>
        <v>136311.88199999998</v>
      </c>
      <c r="J45" s="3">
        <f>AVERAGEIF(Cálculo!$D$3:$D$127,$C45,Cálculo!K$3:K$127)</f>
        <v>208331.8</v>
      </c>
      <c r="K45" s="3">
        <f>AVERAGEIF(Cálculo!$D$3:$D$127,$C45,Cálculo!L$3:L$127)</f>
        <v>269885.8</v>
      </c>
      <c r="L45" s="3">
        <f>AVERAGEIF(Cálculo!$D$3:$D$127,$C45,Cálculo!M$3:M$127)</f>
        <v>1736.9759999999999</v>
      </c>
      <c r="M45" s="3">
        <f>AVERAGEIF(Cálculo!$D$3:$D$127,$C45,Cálculo!N$3:N$127)</f>
        <v>38170.65</v>
      </c>
      <c r="N45" s="3">
        <f>AVERAGEIF(Cálculo!$D$3:$D$127,$C45,Cálculo!O$3:O$127)</f>
        <v>37504.012000000002</v>
      </c>
      <c r="O45" s="3">
        <f>AVERAGEIF(Cálculo!$D$3:$D$127,$C45,Cálculo!P$3:P$127)</f>
        <v>45944.227999999996</v>
      </c>
      <c r="P45" s="3">
        <f>AVERAGEIF(Cálculo!$D$3:$D$127,$C45,Cálculo!Q$3:Q$127)</f>
        <v>281605001.736</v>
      </c>
      <c r="Q45" s="3">
        <f>AVERAGEIF(Cálculo!$D$3:$D$127,$C45,Cálculo!R$3:R$127)</f>
        <v>10639475.764000002</v>
      </c>
      <c r="R45" s="3">
        <f>AVERAGEIF(Cálculo!$D$3:$D$127,$C45,Cálculo!S$3:S$127)</f>
        <v>95078932.414000005</v>
      </c>
      <c r="S45" s="3">
        <f>AVERAGEIF(Cálculo!$D$3:$D$127,$C45,Cálculo!T$3:T$127)</f>
        <v>80915339.327999994</v>
      </c>
      <c r="T45" s="3">
        <f>AVERAGEIF(Cálculo!$D$3:$D$127,$C45,Cálculo!U$3:U$127)</f>
        <v>694487611.31999993</v>
      </c>
      <c r="U45" s="3">
        <f>AVERAGEIF(Cálculo!$D$3:$D$127,$C45,Cálculo!V$3:V$127)</f>
        <v>39291260.299999997</v>
      </c>
      <c r="V45" s="3">
        <f>AVERAGEIF(Cálculo!$D$3:$D$127,$C45,Cálculo!W$3:W$127)</f>
        <v>101752587.69400001</v>
      </c>
      <c r="W45" s="3">
        <f>AVERAGEIF(Cálculo!$D$3:$D$127,$C45,Cálculo!X$3:X$127)</f>
        <v>85205014.083999991</v>
      </c>
      <c r="X45" s="3">
        <f>AVERAGEIF(Cálculo!$D$3:$D$127,$C45,Cálculo!Y$3:Y$127)</f>
        <v>0</v>
      </c>
      <c r="Y45" s="3">
        <f>AVERAGEIF(Cálculo!$D$3:$D$127,$C45,Cálculo!Z$3:Z$127)</f>
        <v>-47.730000000000004</v>
      </c>
      <c r="Z45" s="3">
        <f>AVERAGEIF(Cálculo!$D$3:$D$127,$C45,Cálculo!AA$3:AA$127)</f>
        <v>-422.48400000000004</v>
      </c>
      <c r="AA45" s="3"/>
      <c r="AB45" s="3"/>
      <c r="AC45" s="3">
        <f>AVERAGEIF(Cálculo!$D$3:$D$127,$C45,Cálculo!AD$3:AD$127)</f>
        <v>237982995.62178081</v>
      </c>
      <c r="AD45" s="3">
        <f>AVERAGEIF(Cálculo!$D$3:$D$127,$C45,Cálculo!AE$3:AE$127)</f>
        <v>68839087.067468658</v>
      </c>
      <c r="AE45" s="3">
        <f>AVERAGEIF(Cálculo!$D$3:$D$127,$C45,Cálculo!AF$3:AF$127)</f>
        <v>781393458.49428999</v>
      </c>
    </row>
    <row r="46" spans="1:31" x14ac:dyDescent="0.25">
      <c r="A46" s="1" t="s">
        <v>76</v>
      </c>
      <c r="B46" s="1" t="s">
        <v>131</v>
      </c>
      <c r="C46" s="1" t="s">
        <v>77</v>
      </c>
      <c r="D46" s="1" t="s">
        <v>78</v>
      </c>
      <c r="E46" s="3">
        <f>AVERAGEIF(Cálculo!$D$3:$D$127,$C46,Cálculo!F$3:F$127)</f>
        <v>144509.79999999999</v>
      </c>
      <c r="F46" s="3">
        <f>AVERAGEIF(Cálculo!$D$3:$D$127,$C46,Cálculo!G$3:G$127)</f>
        <v>157555</v>
      </c>
      <c r="G46" s="3">
        <f>AVERAGEIF(Cálculo!$D$3:$D$127,$C46,Cálculo!H$3:H$127)</f>
        <v>3253.924</v>
      </c>
      <c r="H46" s="3">
        <f>AVERAGEIF(Cálculo!$D$3:$D$127,$C46,Cálculo!I$3:I$127)</f>
        <v>60328.623999999996</v>
      </c>
      <c r="I46" s="3">
        <f>AVERAGEIF(Cálculo!$D$3:$D$127,$C46,Cálculo!J$3:J$127)</f>
        <v>25481.26</v>
      </c>
      <c r="J46" s="3">
        <f>AVERAGEIF(Cálculo!$D$3:$D$127,$C46,Cálculo!K$3:K$127)</f>
        <v>12852.2</v>
      </c>
      <c r="K46" s="3">
        <f>AVERAGEIF(Cálculo!$D$3:$D$127,$C46,Cálculo!L$3:L$127)</f>
        <v>14444.6</v>
      </c>
      <c r="L46" s="3">
        <f>AVERAGEIF(Cálculo!$D$3:$D$127,$C46,Cálculo!M$3:M$127)</f>
        <v>160.654</v>
      </c>
      <c r="M46" s="3">
        <f>AVERAGEIF(Cálculo!$D$3:$D$127,$C46,Cálculo!N$3:N$127)</f>
        <v>2034.932</v>
      </c>
      <c r="N46" s="3">
        <f>AVERAGEIF(Cálculo!$D$3:$D$127,$C46,Cálculo!O$3:O$127)</f>
        <v>925.84600000000012</v>
      </c>
      <c r="O46" s="3">
        <f>AVERAGEIF(Cálculo!$D$3:$D$127,$C46,Cálculo!P$3:P$127)</f>
        <v>2281.7239999999997</v>
      </c>
      <c r="P46" s="3">
        <f>AVERAGEIF(Cálculo!$D$3:$D$127,$C46,Cálculo!Q$3:Q$127)</f>
        <v>102785923.26000001</v>
      </c>
      <c r="Q46" s="3">
        <f>AVERAGEIF(Cálculo!$D$3:$D$127,$C46,Cálculo!R$3:R$127)</f>
        <v>6113536.7980000004</v>
      </c>
      <c r="R46" s="3">
        <f>AVERAGEIF(Cálculo!$D$3:$D$127,$C46,Cálculo!S$3:S$127)</f>
        <v>22434378.952</v>
      </c>
      <c r="S46" s="3">
        <f>AVERAGEIF(Cálculo!$D$3:$D$127,$C46,Cálculo!T$3:T$127)</f>
        <v>20623353.424000002</v>
      </c>
      <c r="T46" s="3">
        <f>AVERAGEIF(Cálculo!$D$3:$D$127,$C46,Cálculo!U$3:U$127)</f>
        <v>210772913.73400003</v>
      </c>
      <c r="U46" s="3">
        <f>AVERAGEIF(Cálculo!$D$3:$D$127,$C46,Cálculo!V$3:V$127)</f>
        <v>0</v>
      </c>
      <c r="V46" s="3">
        <f>AVERAGEIF(Cálculo!$D$3:$D$127,$C46,Cálculo!W$3:W$127)</f>
        <v>20482692.672000002</v>
      </c>
      <c r="W46" s="3">
        <f>AVERAGEIF(Cálculo!$D$3:$D$127,$C46,Cálculo!X$3:X$127)</f>
        <v>38333028.628000006</v>
      </c>
      <c r="X46" s="3">
        <f>AVERAGEIF(Cálculo!$D$3:$D$127,$C46,Cálculo!Y$3:Y$127)</f>
        <v>0</v>
      </c>
      <c r="Y46" s="3">
        <f>AVERAGEIF(Cálculo!$D$3:$D$127,$C46,Cálculo!Z$3:Z$127)</f>
        <v>-57.884</v>
      </c>
      <c r="Z46" s="3">
        <f>AVERAGEIF(Cálculo!$D$3:$D$127,$C46,Cálculo!AA$3:AA$127)</f>
        <v>-701.62400000000002</v>
      </c>
      <c r="AA46" s="3"/>
      <c r="AB46" s="3"/>
      <c r="AC46" s="3">
        <f>AVERAGEIF(Cálculo!$D$3:$D$127,$C46,Cálculo!AD$3:AD$127)</f>
        <v>112917868.74229178</v>
      </c>
      <c r="AD46" s="3">
        <f>AVERAGEIF(Cálculo!$D$3:$D$127,$C46,Cálculo!AE$3:AE$127)</f>
        <v>22184514.267253943</v>
      </c>
      <c r="AE46" s="3">
        <f>AVERAGEIF(Cálculo!$D$3:$D$127,$C46,Cálculo!AF$3:AF$127)</f>
        <v>272058809.00525987</v>
      </c>
    </row>
    <row r="47" spans="1:31" x14ac:dyDescent="0.25">
      <c r="A47" s="1" t="s">
        <v>79</v>
      </c>
      <c r="B47" s="1" t="s">
        <v>131</v>
      </c>
      <c r="C47" s="1" t="s">
        <v>80</v>
      </c>
      <c r="D47" s="1" t="s">
        <v>81</v>
      </c>
      <c r="E47" s="3">
        <f>AVERAGEIF(Cálculo!$D$3:$D$127,$C47,Cálculo!F$3:F$127)</f>
        <v>126068.2</v>
      </c>
      <c r="F47" s="3">
        <f>AVERAGEIF(Cálculo!$D$3:$D$127,$C47,Cálculo!G$3:G$127)</f>
        <v>127437.6</v>
      </c>
      <c r="G47" s="3">
        <f>AVERAGEIF(Cálculo!$D$3:$D$127,$C47,Cálculo!H$3:H$127)</f>
        <v>2028.6619999999998</v>
      </c>
      <c r="H47" s="3">
        <f>AVERAGEIF(Cálculo!$D$3:$D$127,$C47,Cálculo!I$3:I$127)</f>
        <v>71137.039999999994</v>
      </c>
      <c r="I47" s="3">
        <f>AVERAGEIF(Cálculo!$D$3:$D$127,$C47,Cálculo!J$3:J$127)</f>
        <v>23177.737999999998</v>
      </c>
      <c r="J47" s="3">
        <f>AVERAGEIF(Cálculo!$D$3:$D$127,$C47,Cálculo!K$3:K$127)</f>
        <v>102547.6</v>
      </c>
      <c r="K47" s="3">
        <f>AVERAGEIF(Cálculo!$D$3:$D$127,$C47,Cálculo!L$3:L$127)</f>
        <v>103433.4</v>
      </c>
      <c r="L47" s="3">
        <f>AVERAGEIF(Cálculo!$D$3:$D$127,$C47,Cálculo!M$3:M$127)</f>
        <v>994.44200000000001</v>
      </c>
      <c r="M47" s="3">
        <f>AVERAGEIF(Cálculo!$D$3:$D$127,$C47,Cálculo!N$3:N$127)</f>
        <v>21064.128000000001</v>
      </c>
      <c r="N47" s="3">
        <f>AVERAGEIF(Cálculo!$D$3:$D$127,$C47,Cálculo!O$3:O$127)</f>
        <v>21051.527999999998</v>
      </c>
      <c r="O47" s="3">
        <f>AVERAGEIF(Cálculo!$D$3:$D$127,$C47,Cálculo!P$3:P$127)</f>
        <v>14085.407999999999</v>
      </c>
      <c r="P47" s="3">
        <f>AVERAGEIF(Cálculo!$D$3:$D$127,$C47,Cálculo!Q$3:Q$127)</f>
        <v>83794433.969999999</v>
      </c>
      <c r="Q47" s="3">
        <f>AVERAGEIF(Cálculo!$D$3:$D$127,$C47,Cálculo!R$3:R$127)</f>
        <v>8789769.4019999988</v>
      </c>
      <c r="R47" s="3">
        <f>AVERAGEIF(Cálculo!$D$3:$D$127,$C47,Cálculo!S$3:S$127)</f>
        <v>17207101.704</v>
      </c>
      <c r="S47" s="3">
        <f>AVERAGEIF(Cálculo!$D$3:$D$127,$C47,Cálculo!T$3:T$127)</f>
        <v>13015720.209999999</v>
      </c>
      <c r="T47" s="3">
        <f>AVERAGEIF(Cálculo!$D$3:$D$127,$C47,Cálculo!U$3:U$127)</f>
        <v>158474583.16000003</v>
      </c>
      <c r="U47" s="3">
        <f>AVERAGEIF(Cálculo!$D$3:$D$127,$C47,Cálculo!V$3:V$127)</f>
        <v>0</v>
      </c>
      <c r="V47" s="3">
        <f>AVERAGEIF(Cálculo!$D$3:$D$127,$C47,Cálculo!W$3:W$127)</f>
        <v>14011912.01</v>
      </c>
      <c r="W47" s="3">
        <f>AVERAGEIF(Cálculo!$D$3:$D$127,$C47,Cálculo!X$3:X$127)</f>
        <v>21655645.864</v>
      </c>
      <c r="X47" s="3">
        <f>AVERAGEIF(Cálculo!$D$3:$D$127,$C47,Cálculo!Y$3:Y$127)</f>
        <v>0</v>
      </c>
      <c r="Y47" s="3">
        <f>AVERAGEIF(Cálculo!$D$3:$D$127,$C47,Cálculo!Z$3:Z$127)</f>
        <v>-62.463999999999984</v>
      </c>
      <c r="Z47" s="3">
        <f>AVERAGEIF(Cálculo!$D$3:$D$127,$C47,Cálculo!AA$3:AA$127)</f>
        <v>-971.02600000000007</v>
      </c>
      <c r="AA47" s="3"/>
      <c r="AB47" s="3"/>
      <c r="AC47" s="3">
        <f>AVERAGEIF(Cálculo!$D$3:$D$127,$C47,Cálculo!AD$3:AD$127)</f>
        <v>90677846.421986654</v>
      </c>
      <c r="AD47" s="3">
        <f>AVERAGEIF(Cálculo!$D$3:$D$127,$C47,Cálculo!AE$3:AE$127)</f>
        <v>14548692.788124751</v>
      </c>
      <c r="AE47" s="3">
        <f>AVERAGEIF(Cálculo!$D$3:$D$127,$C47,Cálculo!AF$3:AF$127)</f>
        <v>204049708.91414958</v>
      </c>
    </row>
    <row r="48" spans="1:31" x14ac:dyDescent="0.25">
      <c r="A48" s="1" t="s">
        <v>82</v>
      </c>
      <c r="B48" s="1" t="s">
        <v>133</v>
      </c>
      <c r="C48" s="1" t="s">
        <v>83</v>
      </c>
      <c r="D48" s="1" t="s">
        <v>84</v>
      </c>
      <c r="E48" s="3">
        <f>AVERAGEIF(Cálculo!$D$3:$D$127,$C48,Cálculo!F$3:F$127)</f>
        <v>2036667.6</v>
      </c>
      <c r="F48" s="3">
        <f>AVERAGEIF(Cálculo!$D$3:$D$127,$C48,Cálculo!G$3:G$127)</f>
        <v>2871066.8</v>
      </c>
      <c r="G48" s="3">
        <f>AVERAGEIF(Cálculo!$D$3:$D$127,$C48,Cálculo!H$3:H$127)</f>
        <v>29540.6</v>
      </c>
      <c r="H48" s="3">
        <f>AVERAGEIF(Cálculo!$D$3:$D$127,$C48,Cálculo!I$3:I$127)</f>
        <v>599417.92999999993</v>
      </c>
      <c r="I48" s="3">
        <f>AVERAGEIF(Cálculo!$D$3:$D$127,$C48,Cálculo!J$3:J$127)</f>
        <v>318697.19600000005</v>
      </c>
      <c r="J48" s="3">
        <f>AVERAGEIF(Cálculo!$D$3:$D$127,$C48,Cálculo!K$3:K$127)</f>
        <v>275665.59999999998</v>
      </c>
      <c r="K48" s="3">
        <f>AVERAGEIF(Cálculo!$D$3:$D$127,$C48,Cálculo!L$3:L$127)</f>
        <v>549154.6</v>
      </c>
      <c r="L48" s="3">
        <f>AVERAGEIF(Cálculo!$D$3:$D$127,$C48,Cálculo!M$3:M$127)</f>
        <v>5208.1840000000002</v>
      </c>
      <c r="M48" s="3">
        <f>AVERAGEIF(Cálculo!$D$3:$D$127,$C48,Cálculo!N$3:N$127)</f>
        <v>58563.92</v>
      </c>
      <c r="N48" s="3">
        <f>AVERAGEIF(Cálculo!$D$3:$D$127,$C48,Cálculo!O$3:O$127)</f>
        <v>51714.576000000001</v>
      </c>
      <c r="O48" s="3">
        <f>AVERAGEIF(Cálculo!$D$3:$D$127,$C48,Cálculo!P$3:P$127)</f>
        <v>53955.216</v>
      </c>
      <c r="P48" s="3">
        <f>AVERAGEIF(Cálculo!$D$3:$D$127,$C48,Cálculo!Q$3:Q$127)</f>
        <v>1025496082.066</v>
      </c>
      <c r="Q48" s="3">
        <f>AVERAGEIF(Cálculo!$D$3:$D$127,$C48,Cálculo!R$3:R$127)</f>
        <v>83687645.390000001</v>
      </c>
      <c r="R48" s="3">
        <f>AVERAGEIF(Cálculo!$D$3:$D$127,$C48,Cálculo!S$3:S$127)</f>
        <v>295284072.05799997</v>
      </c>
      <c r="S48" s="3">
        <f>AVERAGEIF(Cálculo!$D$3:$D$127,$C48,Cálculo!T$3:T$127)</f>
        <v>574866354.38400006</v>
      </c>
      <c r="T48" s="3">
        <f>AVERAGEIF(Cálculo!$D$3:$D$127,$C48,Cálculo!U$3:U$127)</f>
        <v>2656555026.8759999</v>
      </c>
      <c r="U48" s="3">
        <f>AVERAGEIF(Cálculo!$D$3:$D$127,$C48,Cálculo!V$3:V$127)</f>
        <v>1646247.5260000001</v>
      </c>
      <c r="V48" s="3">
        <f>AVERAGEIF(Cálculo!$D$3:$D$127,$C48,Cálculo!W$3:W$127)</f>
        <v>354188987.36399996</v>
      </c>
      <c r="W48" s="3">
        <f>AVERAGEIF(Cálculo!$D$3:$D$127,$C48,Cálculo!X$3:X$127)</f>
        <v>321371246.90600002</v>
      </c>
      <c r="X48" s="3">
        <f>AVERAGEIF(Cálculo!$D$3:$D$127,$C48,Cálculo!Y$3:Y$127)</f>
        <v>14391.182000000001</v>
      </c>
      <c r="Y48" s="3">
        <f>AVERAGEIF(Cálculo!$D$3:$D$127,$C48,Cálculo!Z$3:Z$127)</f>
        <v>-37.119999999999997</v>
      </c>
      <c r="Z48" s="3">
        <f>AVERAGEIF(Cálculo!$D$3:$D$127,$C48,Cálculo!AA$3:AA$127)</f>
        <v>-300.55599999999998</v>
      </c>
      <c r="AA48" s="3"/>
      <c r="AB48" s="3"/>
      <c r="AC48" s="3">
        <f>AVERAGEIF(Cálculo!$D$3:$D$127,$C48,Cálculo!AD$3:AD$127)</f>
        <v>743904521.37404418</v>
      </c>
      <c r="AD48" s="3">
        <f>AVERAGEIF(Cálculo!$D$3:$D$127,$C48,Cálculo!AE$3:AE$127)</f>
        <v>403858121.4540807</v>
      </c>
      <c r="AE48" s="3">
        <f>AVERAGEIF(Cálculo!$D$3:$D$127,$C48,Cálculo!AF$3:AF$127)</f>
        <v>2722770995.1447396</v>
      </c>
    </row>
    <row r="49" spans="1:31" x14ac:dyDescent="0.25">
      <c r="A49" s="1" t="s">
        <v>85</v>
      </c>
      <c r="B49" s="1" t="s">
        <v>133</v>
      </c>
      <c r="C49" s="1" t="s">
        <v>86</v>
      </c>
      <c r="D49" s="1" t="s">
        <v>87</v>
      </c>
      <c r="E49" s="3">
        <f>AVERAGEIF(Cálculo!$D$3:$D$127,$C49,Cálculo!F$3:F$127)</f>
        <v>828101</v>
      </c>
      <c r="F49" s="3">
        <f>AVERAGEIF(Cálculo!$D$3:$D$127,$C49,Cálculo!G$3:G$127)</f>
        <v>1276315.3999999999</v>
      </c>
      <c r="G49" s="3">
        <f>AVERAGEIF(Cálculo!$D$3:$D$127,$C49,Cálculo!H$3:H$127)</f>
        <v>15186.861999999999</v>
      </c>
      <c r="H49" s="3">
        <f>AVERAGEIF(Cálculo!$D$3:$D$127,$C49,Cálculo!I$3:I$127)</f>
        <v>273695.924</v>
      </c>
      <c r="I49" s="3">
        <f>AVERAGEIF(Cálculo!$D$3:$D$127,$C49,Cálculo!J$3:J$127)</f>
        <v>153046.39199999999</v>
      </c>
      <c r="J49" s="3">
        <f>AVERAGEIF(Cálculo!$D$3:$D$127,$C49,Cálculo!K$3:K$127)</f>
        <v>139047</v>
      </c>
      <c r="K49" s="3">
        <f>AVERAGEIF(Cálculo!$D$3:$D$127,$C49,Cálculo!L$3:L$127)</f>
        <v>352444.4</v>
      </c>
      <c r="L49" s="3">
        <f>AVERAGEIF(Cálculo!$D$3:$D$127,$C49,Cálculo!M$3:M$127)</f>
        <v>1958.7</v>
      </c>
      <c r="M49" s="3">
        <f>AVERAGEIF(Cálculo!$D$3:$D$127,$C49,Cálculo!N$3:N$127)</f>
        <v>45696.278000000006</v>
      </c>
      <c r="N49" s="3">
        <f>AVERAGEIF(Cálculo!$D$3:$D$127,$C49,Cálculo!O$3:O$127)</f>
        <v>43220.906000000003</v>
      </c>
      <c r="O49" s="3">
        <f>AVERAGEIF(Cálculo!$D$3:$D$127,$C49,Cálculo!P$3:P$127)</f>
        <v>39374.885999999999</v>
      </c>
      <c r="P49" s="3">
        <f>AVERAGEIF(Cálculo!$D$3:$D$127,$C49,Cálculo!Q$3:Q$127)</f>
        <v>451951869.75600004</v>
      </c>
      <c r="Q49" s="3">
        <f>AVERAGEIF(Cálculo!$D$3:$D$127,$C49,Cálculo!R$3:R$127)</f>
        <v>39506692.359999999</v>
      </c>
      <c r="R49" s="3">
        <f>AVERAGEIF(Cálculo!$D$3:$D$127,$C49,Cálculo!S$3:S$127)</f>
        <v>121426206.25799999</v>
      </c>
      <c r="S49" s="3">
        <f>AVERAGEIF(Cálculo!$D$3:$D$127,$C49,Cálculo!T$3:T$127)</f>
        <v>152478778.34600002</v>
      </c>
      <c r="T49" s="3">
        <f>AVERAGEIF(Cálculo!$D$3:$D$127,$C49,Cálculo!U$3:U$127)</f>
        <v>1142252485.0320001</v>
      </c>
      <c r="U49" s="3">
        <f>AVERAGEIF(Cálculo!$D$3:$D$127,$C49,Cálculo!V$3:V$127)</f>
        <v>4750196.3480000002</v>
      </c>
      <c r="V49" s="3">
        <f>AVERAGEIF(Cálculo!$D$3:$D$127,$C49,Cálculo!W$3:W$127)</f>
        <v>172908185.148</v>
      </c>
      <c r="W49" s="3">
        <f>AVERAGEIF(Cálculo!$D$3:$D$127,$C49,Cálculo!X$3:X$127)</f>
        <v>199129035.52600002</v>
      </c>
      <c r="X49" s="3">
        <f>AVERAGEIF(Cálculo!$D$3:$D$127,$C49,Cálculo!Y$3:Y$127)</f>
        <v>101521.29000000001</v>
      </c>
      <c r="Y49" s="3">
        <f>AVERAGEIF(Cálculo!$D$3:$D$127,$C49,Cálculo!Z$3:Z$127)</f>
        <v>-34.607999999999997</v>
      </c>
      <c r="Z49" s="3">
        <f>AVERAGEIF(Cálculo!$D$3:$D$127,$C49,Cálculo!AA$3:AA$127)</f>
        <v>-348.00600000000003</v>
      </c>
      <c r="AA49" s="3"/>
      <c r="AB49" s="3"/>
      <c r="AC49" s="3">
        <f>AVERAGEIF(Cálculo!$D$3:$D$127,$C49,Cálculo!AD$3:AD$127)</f>
        <v>321559218.7402547</v>
      </c>
      <c r="AD49" s="3">
        <f>AVERAGEIF(Cálculo!$D$3:$D$127,$C49,Cálculo!AE$3:AE$127)</f>
        <v>108302085.33500402</v>
      </c>
      <c r="AE49" s="3">
        <f>AVERAGEIF(Cálculo!$D$3:$D$127,$C49,Cálculo!AF$3:AF$127)</f>
        <v>1174829383.0263162</v>
      </c>
    </row>
    <row r="50" spans="1:31" x14ac:dyDescent="0.25">
      <c r="A50" s="1" t="s">
        <v>88</v>
      </c>
      <c r="B50" s="1" t="s">
        <v>130</v>
      </c>
      <c r="C50" s="1" t="s">
        <v>89</v>
      </c>
      <c r="D50" s="1" t="s">
        <v>90</v>
      </c>
      <c r="E50" s="3">
        <f>AVERAGEIF(Cálculo!$D$3:$D$127,$C50,Cálculo!F$3:F$127)</f>
        <v>619944.6</v>
      </c>
      <c r="F50" s="3">
        <f>AVERAGEIF(Cálculo!$D$3:$D$127,$C50,Cálculo!G$3:G$127)</f>
        <v>683991</v>
      </c>
      <c r="G50" s="3">
        <f>AVERAGEIF(Cálculo!$D$3:$D$127,$C50,Cálculo!H$3:H$127)</f>
        <v>8416.8719999999994</v>
      </c>
      <c r="H50" s="3">
        <f>AVERAGEIF(Cálculo!$D$3:$D$127,$C50,Cálculo!I$3:I$127)</f>
        <v>167920.87599999999</v>
      </c>
      <c r="I50" s="3">
        <f>AVERAGEIF(Cálculo!$D$3:$D$127,$C50,Cálculo!J$3:J$127)</f>
        <v>97819.258000000002</v>
      </c>
      <c r="J50" s="3">
        <f>AVERAGEIF(Cálculo!$D$3:$D$127,$C50,Cálculo!K$3:K$127)</f>
        <v>189632.6</v>
      </c>
      <c r="K50" s="3">
        <f>AVERAGEIF(Cálculo!$D$3:$D$127,$C50,Cálculo!L$3:L$127)</f>
        <v>230093.8</v>
      </c>
      <c r="L50" s="3">
        <f>AVERAGEIF(Cálculo!$D$3:$D$127,$C50,Cálculo!M$3:M$127)</f>
        <v>951.34799999999996</v>
      </c>
      <c r="M50" s="3">
        <f>AVERAGEIF(Cálculo!$D$3:$D$127,$C50,Cálculo!N$3:N$127)</f>
        <v>28059.105999999992</v>
      </c>
      <c r="N50" s="3">
        <f>AVERAGEIF(Cálculo!$D$3:$D$127,$C50,Cálculo!O$3:O$127)</f>
        <v>28049.407999999996</v>
      </c>
      <c r="O50" s="3">
        <f>AVERAGEIF(Cálculo!$D$3:$D$127,$C50,Cálculo!P$3:P$127)</f>
        <v>28729.528000000002</v>
      </c>
      <c r="P50" s="3">
        <f>AVERAGEIF(Cálculo!$D$3:$D$127,$C50,Cálculo!Q$3:Q$127)</f>
        <v>260973556.11999997</v>
      </c>
      <c r="Q50" s="3">
        <f>AVERAGEIF(Cálculo!$D$3:$D$127,$C50,Cálculo!R$3:R$127)</f>
        <v>35099458.695999995</v>
      </c>
      <c r="R50" s="3">
        <f>AVERAGEIF(Cálculo!$D$3:$D$127,$C50,Cálculo!S$3:S$127)</f>
        <v>105608140.712</v>
      </c>
      <c r="S50" s="3">
        <f>AVERAGEIF(Cálculo!$D$3:$D$127,$C50,Cálculo!T$3:T$127)</f>
        <v>142030040.93799999</v>
      </c>
      <c r="T50" s="3">
        <f>AVERAGEIF(Cálculo!$D$3:$D$127,$C50,Cálculo!U$3:U$127)</f>
        <v>651622519.36799991</v>
      </c>
      <c r="U50" s="3">
        <f>AVERAGEIF(Cálculo!$D$3:$D$127,$C50,Cálculo!V$3:V$127)</f>
        <v>738862.86999999988</v>
      </c>
      <c r="V50" s="3">
        <f>AVERAGEIF(Cálculo!$D$3:$D$127,$C50,Cálculo!W$3:W$127)</f>
        <v>75076565.933999985</v>
      </c>
      <c r="W50" s="3">
        <f>AVERAGEIF(Cálculo!$D$3:$D$127,$C50,Cálculo!X$3:X$127)</f>
        <v>32095894.098000001</v>
      </c>
      <c r="X50" s="3">
        <f>AVERAGEIF(Cálculo!$D$3:$D$127,$C50,Cálculo!Y$3:Y$127)</f>
        <v>0</v>
      </c>
      <c r="Y50" s="3">
        <f>AVERAGEIF(Cálculo!$D$3:$D$127,$C50,Cálculo!Z$3:Z$127)</f>
        <v>-50.738</v>
      </c>
      <c r="Z50" s="3">
        <f>AVERAGEIF(Cálculo!$D$3:$D$127,$C50,Cálculo!AA$3:AA$127)</f>
        <v>-374.04400000000004</v>
      </c>
      <c r="AA50" s="3"/>
      <c r="AB50" s="3"/>
      <c r="AC50" s="3">
        <f>AVERAGEIF(Cálculo!$D$3:$D$127,$C50,Cálculo!AD$3:AD$127)</f>
        <v>221656695.2666792</v>
      </c>
      <c r="AD50" s="3">
        <f>AVERAGEIF(Cálculo!$D$3:$D$127,$C50,Cálculo!AE$3:AE$127)</f>
        <v>116730751.14315251</v>
      </c>
      <c r="AE50" s="3">
        <f>AVERAGEIF(Cálculo!$D$3:$D$127,$C50,Cálculo!AF$3:AF$127)</f>
        <v>723722950.12889218</v>
      </c>
    </row>
    <row r="51" spans="1:31" x14ac:dyDescent="0.25">
      <c r="A51" s="1" t="s">
        <v>91</v>
      </c>
      <c r="B51" s="1" t="s">
        <v>132</v>
      </c>
      <c r="C51" s="1" t="s">
        <v>92</v>
      </c>
      <c r="D51" s="1" t="s">
        <v>93</v>
      </c>
      <c r="E51" s="3">
        <f>AVERAGEIF(Cálculo!$D$3:$D$127,$C51,Cálculo!F$3:F$127)</f>
        <v>9286190.5999999996</v>
      </c>
      <c r="F51" s="3">
        <f>AVERAGEIF(Cálculo!$D$3:$D$127,$C51,Cálculo!G$3:G$127)</f>
        <v>13105329.800000001</v>
      </c>
      <c r="G51" s="3">
        <f>AVERAGEIF(Cálculo!$D$3:$D$127,$C51,Cálculo!H$3:H$127)</f>
        <v>91245.000000000015</v>
      </c>
      <c r="H51" s="3">
        <f>AVERAGEIF(Cálculo!$D$3:$D$127,$C51,Cálculo!I$3:I$127)</f>
        <v>2934234.8480000002</v>
      </c>
      <c r="I51" s="3">
        <f>AVERAGEIF(Cálculo!$D$3:$D$127,$C51,Cálculo!J$3:J$127)</f>
        <v>2179283.094</v>
      </c>
      <c r="J51" s="3">
        <f>AVERAGEIF(Cálculo!$D$3:$D$127,$C51,Cálculo!K$3:K$127)</f>
        <v>7973756.4000000004</v>
      </c>
      <c r="K51" s="3">
        <f>AVERAGEIF(Cálculo!$D$3:$D$127,$C51,Cálculo!L$3:L$127)</f>
        <v>11343476.800000001</v>
      </c>
      <c r="L51" s="3">
        <f>AVERAGEIF(Cálculo!$D$3:$D$127,$C51,Cálculo!M$3:M$127)</f>
        <v>61896.73</v>
      </c>
      <c r="M51" s="3">
        <f>AVERAGEIF(Cálculo!$D$3:$D$127,$C51,Cálculo!N$3:N$127)</f>
        <v>1365816.8740000003</v>
      </c>
      <c r="N51" s="3">
        <f>AVERAGEIF(Cálculo!$D$3:$D$127,$C51,Cálculo!O$3:O$127)</f>
        <v>992764.49400000018</v>
      </c>
      <c r="O51" s="3">
        <f>AVERAGEIF(Cálculo!$D$3:$D$127,$C51,Cálculo!P$3:P$127)</f>
        <v>1912412.838</v>
      </c>
      <c r="P51" s="3">
        <f>AVERAGEIF(Cálculo!$D$3:$D$127,$C51,Cálculo!Q$3:Q$127)</f>
        <v>3048689604.4219999</v>
      </c>
      <c r="Q51" s="3">
        <f>AVERAGEIF(Cálculo!$D$3:$D$127,$C51,Cálculo!R$3:R$127)</f>
        <v>484293638.30000001</v>
      </c>
      <c r="R51" s="3">
        <f>AVERAGEIF(Cálculo!$D$3:$D$127,$C51,Cálculo!S$3:S$127)</f>
        <v>1461744034.8540001</v>
      </c>
      <c r="S51" s="3">
        <f>AVERAGEIF(Cálculo!$D$3:$D$127,$C51,Cálculo!T$3:T$127)</f>
        <v>2279946918.4660006</v>
      </c>
      <c r="T51" s="3">
        <f>AVERAGEIF(Cálculo!$D$3:$D$127,$C51,Cálculo!U$3:U$127)</f>
        <v>10049119789.108</v>
      </c>
      <c r="U51" s="3">
        <f>AVERAGEIF(Cálculo!$D$3:$D$127,$C51,Cálculo!V$3:V$127)</f>
        <v>0</v>
      </c>
      <c r="V51" s="3">
        <f>AVERAGEIF(Cálculo!$D$3:$D$127,$C51,Cálculo!W$3:W$127)</f>
        <v>1477310415.6960001</v>
      </c>
      <c r="W51" s="3">
        <f>AVERAGEIF(Cálculo!$D$3:$D$127,$C51,Cálculo!X$3:X$127)</f>
        <v>1297135177.3700001</v>
      </c>
      <c r="X51" s="3">
        <f>AVERAGEIF(Cálculo!$D$3:$D$127,$C51,Cálculo!Y$3:Y$127)</f>
        <v>0</v>
      </c>
      <c r="Y51" s="3">
        <f>AVERAGEIF(Cálculo!$D$3:$D$127,$C51,Cálculo!Z$3:Z$127)</f>
        <v>-28.256</v>
      </c>
      <c r="Z51" s="3">
        <f>AVERAGEIF(Cálculo!$D$3:$D$127,$C51,Cálculo!AA$3:AA$127)</f>
        <v>-260.62</v>
      </c>
      <c r="AA51" s="3"/>
      <c r="AB51" s="3"/>
      <c r="AC51" s="3">
        <f>AVERAGEIF(Cálculo!$D$3:$D$127,$C51,Cálculo!AD$3:AD$127)</f>
        <v>2345882980.0995679</v>
      </c>
      <c r="AD51" s="3">
        <f>AVERAGEIF(Cálculo!$D$3:$D$127,$C51,Cálculo!AE$3:AE$127)</f>
        <v>1750709253.3473449</v>
      </c>
      <c r="AE51" s="3">
        <f>AVERAGEIF(Cálculo!$D$3:$D$127,$C51,Cálculo!AF$3:AF$127)</f>
        <v>10833544949.464142</v>
      </c>
    </row>
    <row r="52" spans="1:31" x14ac:dyDescent="0.25">
      <c r="A52" s="1" t="s">
        <v>94</v>
      </c>
      <c r="B52" s="1" t="s">
        <v>131</v>
      </c>
      <c r="C52" s="1" t="s">
        <v>95</v>
      </c>
      <c r="D52" s="1" t="s">
        <v>96</v>
      </c>
      <c r="E52" s="3">
        <f>AVERAGEIF(Cálculo!$D$3:$D$127,$C52,Cálculo!F$3:F$127)</f>
        <v>439250.2</v>
      </c>
      <c r="F52" s="3">
        <f>AVERAGEIF(Cálculo!$D$3:$D$127,$C52,Cálculo!G$3:G$127)</f>
        <v>455719.2</v>
      </c>
      <c r="G52" s="3">
        <f>AVERAGEIF(Cálculo!$D$3:$D$127,$C52,Cálculo!H$3:H$127)</f>
        <v>8238.3679999999986</v>
      </c>
      <c r="H52" s="3">
        <f>AVERAGEIF(Cálculo!$D$3:$D$127,$C52,Cálculo!I$3:I$127)</f>
        <v>87060.933999999994</v>
      </c>
      <c r="I52" s="3">
        <f>AVERAGEIF(Cálculo!$D$3:$D$127,$C52,Cálculo!J$3:J$127)</f>
        <v>64862.329999999994</v>
      </c>
      <c r="J52" s="3">
        <f>AVERAGEIF(Cálculo!$D$3:$D$127,$C52,Cálculo!K$3:K$127)</f>
        <v>178676.6</v>
      </c>
      <c r="K52" s="3">
        <f>AVERAGEIF(Cálculo!$D$3:$D$127,$C52,Cálculo!L$3:L$127)</f>
        <v>147080.6</v>
      </c>
      <c r="L52" s="3">
        <f>AVERAGEIF(Cálculo!$D$3:$D$127,$C52,Cálculo!M$3:M$127)</f>
        <v>2933.4780000000001</v>
      </c>
      <c r="M52" s="3">
        <f>AVERAGEIF(Cálculo!$D$3:$D$127,$C52,Cálculo!N$3:N$127)</f>
        <v>21278.057999999997</v>
      </c>
      <c r="N52" s="3">
        <f>AVERAGEIF(Cálculo!$D$3:$D$127,$C52,Cálculo!O$3:O$127)</f>
        <v>21318.995999999999</v>
      </c>
      <c r="O52" s="3">
        <f>AVERAGEIF(Cálculo!$D$3:$D$127,$C52,Cálculo!P$3:P$127)</f>
        <v>26913.376</v>
      </c>
      <c r="P52" s="3">
        <f>AVERAGEIF(Cálculo!$D$3:$D$127,$C52,Cálculo!Q$3:Q$127)</f>
        <v>103418622.13</v>
      </c>
      <c r="Q52" s="3">
        <f>AVERAGEIF(Cálculo!$D$3:$D$127,$C52,Cálculo!R$3:R$127)</f>
        <v>8229706.0999999996</v>
      </c>
      <c r="R52" s="3">
        <f>AVERAGEIF(Cálculo!$D$3:$D$127,$C52,Cálculo!S$3:S$127)</f>
        <v>33664283.170000002</v>
      </c>
      <c r="S52" s="3">
        <f>AVERAGEIF(Cálculo!$D$3:$D$127,$C52,Cálculo!T$3:T$127)</f>
        <v>16823735.292000003</v>
      </c>
      <c r="T52" s="3">
        <f>AVERAGEIF(Cálculo!$D$3:$D$127,$C52,Cálculo!U$3:U$127)</f>
        <v>338225316.366</v>
      </c>
      <c r="U52" s="3">
        <f>AVERAGEIF(Cálculo!$D$3:$D$127,$C52,Cálculo!V$3:V$127)</f>
        <v>0</v>
      </c>
      <c r="V52" s="3">
        <f>AVERAGEIF(Cálculo!$D$3:$D$127,$C52,Cálculo!W$3:W$127)</f>
        <v>61714698.214000002</v>
      </c>
      <c r="W52" s="3">
        <f>AVERAGEIF(Cálculo!$D$3:$D$127,$C52,Cálculo!X$3:X$127)</f>
        <v>114374271.45999999</v>
      </c>
      <c r="X52" s="3">
        <f>AVERAGEIF(Cálculo!$D$3:$D$127,$C52,Cálculo!Y$3:Y$127)</f>
        <v>0</v>
      </c>
      <c r="Y52" s="3">
        <f>AVERAGEIF(Cálculo!$D$3:$D$127,$C52,Cálculo!Z$3:Z$127)</f>
        <v>-30.4</v>
      </c>
      <c r="Z52" s="3">
        <f>AVERAGEIF(Cálculo!$D$3:$D$127,$C52,Cálculo!AA$3:AA$127)</f>
        <v>-163.74</v>
      </c>
      <c r="AA52" s="3"/>
      <c r="AB52" s="3"/>
      <c r="AC52" s="3">
        <f>AVERAGEIF(Cálculo!$D$3:$D$127,$C52,Cálculo!AD$3:AD$127)</f>
        <v>113333037.58210628</v>
      </c>
      <c r="AD52" s="3">
        <f>AVERAGEIF(Cálculo!$D$3:$D$127,$C52,Cálculo!AE$3:AE$127)</f>
        <v>20058086.195463412</v>
      </c>
      <c r="AE52" s="3">
        <f>AVERAGEIF(Cálculo!$D$3:$D$127,$C52,Cálculo!AF$3:AF$127)</f>
        <v>429869266.32497168</v>
      </c>
    </row>
    <row r="53" spans="1:31" x14ac:dyDescent="0.25">
      <c r="A53" s="1" t="s">
        <v>23</v>
      </c>
      <c r="B53" s="1" t="s">
        <v>130</v>
      </c>
      <c r="C53" s="1" t="s">
        <v>24</v>
      </c>
      <c r="D53" s="1" t="s">
        <v>25</v>
      </c>
      <c r="E53" s="3">
        <f>AVERAGEIF(Cálculo!$D$3:$D$127,$C53,Cálculo!F$3:F$127)</f>
        <v>200585.60000000001</v>
      </c>
      <c r="F53" s="3">
        <f>AVERAGEIF(Cálculo!$D$3:$D$127,$C53,Cálculo!G$3:G$127)</f>
        <v>217372.6</v>
      </c>
      <c r="G53" s="3">
        <f>AVERAGEIF(Cálculo!$D$3:$D$127,$C53,Cálculo!H$3:H$127)</f>
        <v>3342.8779999999997</v>
      </c>
      <c r="H53" s="3">
        <f>AVERAGEIF(Cálculo!$D$3:$D$127,$C53,Cálculo!I$3:I$127)</f>
        <v>199549.28200000004</v>
      </c>
      <c r="I53" s="3">
        <f>AVERAGEIF(Cálculo!$D$3:$D$127,$C53,Cálculo!J$3:J$127)</f>
        <v>128810.666</v>
      </c>
      <c r="J53" s="3">
        <f>AVERAGEIF(Cálculo!$D$3:$D$127,$C53,Cálculo!K$3:K$127)</f>
        <v>38492.800000000003</v>
      </c>
      <c r="K53" s="3">
        <f>AVERAGEIF(Cálculo!$D$3:$D$127,$C53,Cálculo!L$3:L$127)</f>
        <v>50790.8</v>
      </c>
      <c r="L53" s="3">
        <f>AVERAGEIF(Cálculo!$D$3:$D$127,$C53,Cálculo!M$3:M$127)</f>
        <v>276.31599999999997</v>
      </c>
      <c r="M53" s="3">
        <f>AVERAGEIF(Cálculo!$D$3:$D$127,$C53,Cálculo!N$3:N$127)</f>
        <v>6885.2939999999999</v>
      </c>
      <c r="N53" s="3">
        <f>AVERAGEIF(Cálculo!$D$3:$D$127,$C53,Cálculo!O$3:O$127)</f>
        <v>6873.848</v>
      </c>
      <c r="O53" s="3">
        <f>AVERAGEIF(Cálculo!$D$3:$D$127,$C53,Cálculo!P$3:P$127)</f>
        <v>8902.7820000000011</v>
      </c>
      <c r="P53" s="3">
        <f>AVERAGEIF(Cálculo!$D$3:$D$127,$C53,Cálculo!Q$3:Q$127)</f>
        <v>112449480.80399999</v>
      </c>
      <c r="Q53" s="3">
        <f>AVERAGEIF(Cálculo!$D$3:$D$127,$C53,Cálculo!R$3:R$127)</f>
        <v>6462283.0299999993</v>
      </c>
      <c r="R53" s="3">
        <f>AVERAGEIF(Cálculo!$D$3:$D$127,$C53,Cálculo!S$3:S$127)</f>
        <v>104284348.91199999</v>
      </c>
      <c r="S53" s="3">
        <f>AVERAGEIF(Cálculo!$D$3:$D$127,$C53,Cálculo!T$3:T$127)</f>
        <v>146880257.44600001</v>
      </c>
      <c r="T53" s="3">
        <f>AVERAGEIF(Cálculo!$D$3:$D$127,$C53,Cálculo!U$3:U$127)</f>
        <v>439612469.18199998</v>
      </c>
      <c r="U53" s="3">
        <f>AVERAGEIF(Cálculo!$D$3:$D$127,$C53,Cálculo!V$3:V$127)</f>
        <v>0</v>
      </c>
      <c r="V53" s="3">
        <f>AVERAGEIF(Cálculo!$D$3:$D$127,$C53,Cálculo!W$3:W$127)</f>
        <v>18936834.558000002</v>
      </c>
      <c r="W53" s="3">
        <f>AVERAGEIF(Cálculo!$D$3:$D$127,$C53,Cálculo!X$3:X$127)</f>
        <v>50599264.431999996</v>
      </c>
      <c r="X53" s="3">
        <f>AVERAGEIF(Cálculo!$D$3:$D$127,$C53,Cálculo!Y$3:Y$127)</f>
        <v>0</v>
      </c>
      <c r="Y53" s="3">
        <f>AVERAGEIF(Cálculo!$D$3:$D$127,$C53,Cálculo!Z$3:Z$127)</f>
        <v>-32.456000000000003</v>
      </c>
      <c r="Z53" s="3">
        <f>AVERAGEIF(Cálculo!$D$3:$D$127,$C53,Cálculo!AA$3:AA$127)</f>
        <v>-1175.3679999999999</v>
      </c>
      <c r="AA53" s="3"/>
      <c r="AB53" s="3"/>
      <c r="AC53" s="3">
        <f>AVERAGEIF(Cálculo!$D$3:$D$127,$C53,Cálculo!AD$3:AD$127)</f>
        <v>96280637.03816554</v>
      </c>
      <c r="AD53" s="3">
        <f>AVERAGEIF(Cálculo!$D$3:$D$127,$C53,Cálculo!AE$3:AE$127)</f>
        <v>124091603.05668743</v>
      </c>
      <c r="AE53" s="3">
        <f>AVERAGEIF(Cálculo!$D$3:$D$127,$C53,Cálculo!AF$3:AF$127)</f>
        <v>493546677.74841416</v>
      </c>
    </row>
    <row r="54" spans="1:31" x14ac:dyDescent="0.25">
      <c r="A54" s="1" t="s">
        <v>26</v>
      </c>
      <c r="B54" s="1" t="s">
        <v>131</v>
      </c>
      <c r="C54" s="1" t="s">
        <v>27</v>
      </c>
      <c r="D54" s="1" t="s">
        <v>28</v>
      </c>
      <c r="E54" s="3">
        <f>AVERAGEIF(Cálculo!$D$3:$D$127,$C54,Cálculo!F$3:F$127)</f>
        <v>28806.799999999999</v>
      </c>
      <c r="F54" s="3">
        <f>AVERAGEIF(Cálculo!$D$3:$D$127,$C54,Cálculo!G$3:G$127)</f>
        <v>32508.799999999999</v>
      </c>
      <c r="G54" s="3">
        <f>AVERAGEIF(Cálculo!$D$3:$D$127,$C54,Cálculo!H$3:H$127)</f>
        <v>463.46400000000006</v>
      </c>
      <c r="H54" s="3">
        <f>AVERAGEIF(Cálculo!$D$3:$D$127,$C54,Cálculo!I$3:I$127)</f>
        <v>34903.914000000004</v>
      </c>
      <c r="I54" s="3">
        <f>AVERAGEIF(Cálculo!$D$3:$D$127,$C54,Cálculo!J$3:J$127)</f>
        <v>10808.859999999999</v>
      </c>
      <c r="J54" s="3">
        <f>AVERAGEIF(Cálculo!$D$3:$D$127,$C54,Cálculo!K$3:K$127)</f>
        <v>5524.6</v>
      </c>
      <c r="K54" s="3">
        <f>AVERAGEIF(Cálculo!$D$3:$D$127,$C54,Cálculo!L$3:L$127)</f>
        <v>7406.4</v>
      </c>
      <c r="L54" s="3">
        <f>AVERAGEIF(Cálculo!$D$3:$D$127,$C54,Cálculo!M$3:M$127)</f>
        <v>54.366</v>
      </c>
      <c r="M54" s="3">
        <f>AVERAGEIF(Cálculo!$D$3:$D$127,$C54,Cálculo!N$3:N$127)</f>
        <v>1591.4580000000001</v>
      </c>
      <c r="N54" s="3">
        <f>AVERAGEIF(Cálculo!$D$3:$D$127,$C54,Cálculo!O$3:O$127)</f>
        <v>1521.1079999999997</v>
      </c>
      <c r="O54" s="3">
        <f>AVERAGEIF(Cálculo!$D$3:$D$127,$C54,Cálculo!P$3:P$127)</f>
        <v>1591.366</v>
      </c>
      <c r="P54" s="3">
        <f>AVERAGEIF(Cálculo!$D$3:$D$127,$C54,Cálculo!Q$3:Q$127)</f>
        <v>41076644.829999998</v>
      </c>
      <c r="Q54" s="3">
        <f>AVERAGEIF(Cálculo!$D$3:$D$127,$C54,Cálculo!R$3:R$127)</f>
        <v>5241849.0319999997</v>
      </c>
      <c r="R54" s="3">
        <f>AVERAGEIF(Cálculo!$D$3:$D$127,$C54,Cálculo!S$3:S$127)</f>
        <v>7345552.845999999</v>
      </c>
      <c r="S54" s="3">
        <f>AVERAGEIF(Cálculo!$D$3:$D$127,$C54,Cálculo!T$3:T$127)</f>
        <v>2001354.946</v>
      </c>
      <c r="T54" s="3">
        <f>AVERAGEIF(Cálculo!$D$3:$D$127,$C54,Cálculo!U$3:U$127)</f>
        <v>61708995.077999994</v>
      </c>
      <c r="U54" s="3">
        <f>AVERAGEIF(Cálculo!$D$3:$D$127,$C54,Cálculo!V$3:V$127)</f>
        <v>0</v>
      </c>
      <c r="V54" s="3">
        <f>AVERAGEIF(Cálculo!$D$3:$D$127,$C54,Cálculo!W$3:W$127)</f>
        <v>51389.964</v>
      </c>
      <c r="W54" s="3">
        <f>AVERAGEIF(Cálculo!$D$3:$D$127,$C54,Cálculo!X$3:X$127)</f>
        <v>5992203.459999999</v>
      </c>
      <c r="X54" s="3">
        <f>AVERAGEIF(Cálculo!$D$3:$D$127,$C54,Cálculo!Y$3:Y$127)</f>
        <v>0</v>
      </c>
      <c r="Y54" s="3">
        <f>AVERAGEIF(Cálculo!$D$3:$D$127,$C54,Cálculo!Z$3:Z$127)</f>
        <v>-67.007999999999996</v>
      </c>
      <c r="Z54" s="3">
        <f>AVERAGEIF(Cálculo!$D$3:$D$127,$C54,Cálculo!AA$3:AA$127)</f>
        <v>-1603.0980000000002</v>
      </c>
      <c r="AA54" s="3"/>
      <c r="AB54" s="3"/>
      <c r="AC54" s="3">
        <f>AVERAGEIF(Cálculo!$D$3:$D$127,$C54,Cálculo!AD$3:AD$127)</f>
        <v>45190635.41694615</v>
      </c>
      <c r="AD54" s="3">
        <f>AVERAGEIF(Cálculo!$D$3:$D$127,$C54,Cálculo!AE$3:AE$127)</f>
        <v>2267603.8162860475</v>
      </c>
      <c r="AE54" s="3">
        <f>AVERAGEIF(Cálculo!$D$3:$D$127,$C54,Cálculo!AF$3:AF$127)</f>
        <v>83244500.51729545</v>
      </c>
    </row>
    <row r="55" spans="1:31" x14ac:dyDescent="0.25">
      <c r="A55" s="1" t="s">
        <v>29</v>
      </c>
      <c r="B55" s="1" t="s">
        <v>130</v>
      </c>
      <c r="C55" s="1" t="s">
        <v>30</v>
      </c>
      <c r="D55" s="1" t="s">
        <v>31</v>
      </c>
      <c r="E55" s="3">
        <f>AVERAGEIF(Cálculo!$D$3:$D$127,$C55,Cálculo!F$3:F$127)</f>
        <v>3534861.4</v>
      </c>
      <c r="F55" s="3">
        <f>AVERAGEIF(Cálculo!$D$3:$D$127,$C55,Cálculo!G$3:G$127)</f>
        <v>4209012.4000000004</v>
      </c>
      <c r="G55" s="3">
        <f>AVERAGEIF(Cálculo!$D$3:$D$127,$C55,Cálculo!H$3:H$127)</f>
        <v>46178.688000000002</v>
      </c>
      <c r="H55" s="3">
        <f>AVERAGEIF(Cálculo!$D$3:$D$127,$C55,Cálculo!I$3:I$127)</f>
        <v>776132.47399999993</v>
      </c>
      <c r="I55" s="3">
        <f>AVERAGEIF(Cálculo!$D$3:$D$127,$C55,Cálculo!J$3:J$127)</f>
        <v>446280.01799999998</v>
      </c>
      <c r="J55" s="3">
        <f>AVERAGEIF(Cálculo!$D$3:$D$127,$C55,Cálculo!K$3:K$127)</f>
        <v>1475008.4</v>
      </c>
      <c r="K55" s="3">
        <f>AVERAGEIF(Cálculo!$D$3:$D$127,$C55,Cálculo!L$3:L$127)</f>
        <v>2056295.8</v>
      </c>
      <c r="L55" s="3">
        <f>AVERAGEIF(Cálculo!$D$3:$D$127,$C55,Cálculo!M$3:M$127)</f>
        <v>11855.261999999999</v>
      </c>
      <c r="M55" s="3">
        <f>AVERAGEIF(Cálculo!$D$3:$D$127,$C55,Cálculo!N$3:N$127)</f>
        <v>228726.94399999999</v>
      </c>
      <c r="N55" s="3">
        <f>AVERAGEIF(Cálculo!$D$3:$D$127,$C55,Cálculo!O$3:O$127)</f>
        <v>224230.712</v>
      </c>
      <c r="O55" s="3">
        <f>AVERAGEIF(Cálculo!$D$3:$D$127,$C55,Cálculo!P$3:P$127)</f>
        <v>218710.52800000002</v>
      </c>
      <c r="P55" s="3">
        <f>AVERAGEIF(Cálculo!$D$3:$D$127,$C55,Cálculo!Q$3:Q$127)</f>
        <v>871738158.84799993</v>
      </c>
      <c r="Q55" s="3">
        <f>AVERAGEIF(Cálculo!$D$3:$D$127,$C55,Cálculo!R$3:R$127)</f>
        <v>171438320.74199998</v>
      </c>
      <c r="R55" s="3">
        <f>AVERAGEIF(Cálculo!$D$3:$D$127,$C55,Cálculo!S$3:S$127)</f>
        <v>382292844.91999996</v>
      </c>
      <c r="S55" s="3">
        <f>AVERAGEIF(Cálculo!$D$3:$D$127,$C55,Cálculo!T$3:T$127)</f>
        <v>945797820.01199985</v>
      </c>
      <c r="T55" s="3">
        <f>AVERAGEIF(Cálculo!$D$3:$D$127,$C55,Cálculo!U$3:U$127)</f>
        <v>2968031522.5080004</v>
      </c>
      <c r="U55" s="3">
        <f>AVERAGEIF(Cálculo!$D$3:$D$127,$C55,Cálculo!V$3:V$127)</f>
        <v>19362965.605999999</v>
      </c>
      <c r="V55" s="3">
        <f>AVERAGEIF(Cálculo!$D$3:$D$127,$C55,Cálculo!W$3:W$127)</f>
        <v>302092600.97799999</v>
      </c>
      <c r="W55" s="3">
        <f>AVERAGEIF(Cálculo!$D$3:$D$127,$C55,Cálculo!X$3:X$127)</f>
        <v>274415026.338</v>
      </c>
      <c r="X55" s="3">
        <f>AVERAGEIF(Cálculo!$D$3:$D$127,$C55,Cálculo!Y$3:Y$127)</f>
        <v>893785.06400000001</v>
      </c>
      <c r="Y55" s="3">
        <f>AVERAGEIF(Cálculo!$D$3:$D$127,$C55,Cálculo!Z$3:Z$127)</f>
        <v>-40.463999999999999</v>
      </c>
      <c r="Z55" s="3">
        <f>AVERAGEIF(Cálculo!$D$3:$D$127,$C55,Cálculo!AA$3:AA$127)</f>
        <v>-252.25799999999998</v>
      </c>
      <c r="AA55" s="3"/>
      <c r="AB55" s="3"/>
      <c r="AC55" s="3">
        <f>AVERAGEIF(Cálculo!$D$3:$D$127,$C55,Cálculo!AD$3:AD$127)</f>
        <v>736740940.11750388</v>
      </c>
      <c r="AD55" s="3">
        <f>AVERAGEIF(Cálculo!$D$3:$D$127,$C55,Cálculo!AE$3:AE$127)</f>
        <v>791061978.73871994</v>
      </c>
      <c r="AE55" s="3">
        <f>AVERAGEIF(Cálculo!$D$3:$D$127,$C55,Cálculo!AF$3:AF$127)</f>
        <v>3291363977.077148</v>
      </c>
    </row>
    <row r="56" spans="1:31" x14ac:dyDescent="0.25">
      <c r="A56" s="1" t="s">
        <v>32</v>
      </c>
      <c r="B56" s="1" t="s">
        <v>130</v>
      </c>
      <c r="C56" s="1" t="s">
        <v>33</v>
      </c>
      <c r="D56" s="1" t="s">
        <v>34</v>
      </c>
      <c r="E56" s="3">
        <f>AVERAGEIF(Cálculo!$D$3:$D$127,$C56,Cálculo!F$3:F$127)</f>
        <v>1745839</v>
      </c>
      <c r="F56" s="3">
        <f>AVERAGEIF(Cálculo!$D$3:$D$127,$C56,Cálculo!G$3:G$127)</f>
        <v>2003350.8</v>
      </c>
      <c r="G56" s="3">
        <f>AVERAGEIF(Cálculo!$D$3:$D$127,$C56,Cálculo!H$3:H$127)</f>
        <v>16561.662000000004</v>
      </c>
      <c r="H56" s="3">
        <f>AVERAGEIF(Cálculo!$D$3:$D$127,$C56,Cálculo!I$3:I$127)</f>
        <v>421305.97199999995</v>
      </c>
      <c r="I56" s="3">
        <f>AVERAGEIF(Cálculo!$D$3:$D$127,$C56,Cálculo!J$3:J$127)</f>
        <v>283658.92799999996</v>
      </c>
      <c r="J56" s="3">
        <f>AVERAGEIF(Cálculo!$D$3:$D$127,$C56,Cálculo!K$3:K$127)</f>
        <v>756573.8</v>
      </c>
      <c r="K56" s="3">
        <f>AVERAGEIF(Cálculo!$D$3:$D$127,$C56,Cálculo!L$3:L$127)</f>
        <v>978932.8</v>
      </c>
      <c r="L56" s="3">
        <f>AVERAGEIF(Cálculo!$D$3:$D$127,$C56,Cálculo!M$3:M$127)</f>
        <v>5062.4539999999997</v>
      </c>
      <c r="M56" s="3">
        <f>AVERAGEIF(Cálculo!$D$3:$D$127,$C56,Cálculo!N$3:N$127)</f>
        <v>85377.056000000011</v>
      </c>
      <c r="N56" s="3">
        <f>AVERAGEIF(Cálculo!$D$3:$D$127,$C56,Cálculo!O$3:O$127)</f>
        <v>85142.991999999998</v>
      </c>
      <c r="O56" s="3">
        <f>AVERAGEIF(Cálculo!$D$3:$D$127,$C56,Cálculo!P$3:P$127)</f>
        <v>106907.048</v>
      </c>
      <c r="P56" s="3">
        <f>AVERAGEIF(Cálculo!$D$3:$D$127,$C56,Cálculo!Q$3:Q$127)</f>
        <v>364811563.26800001</v>
      </c>
      <c r="Q56" s="3">
        <f>AVERAGEIF(Cálculo!$D$3:$D$127,$C56,Cálculo!R$3:R$127)</f>
        <v>84267563.975999996</v>
      </c>
      <c r="R56" s="3">
        <f>AVERAGEIF(Cálculo!$D$3:$D$127,$C56,Cálculo!S$3:S$127)</f>
        <v>142822546.78600001</v>
      </c>
      <c r="S56" s="3">
        <f>AVERAGEIF(Cálculo!$D$3:$D$127,$C56,Cálculo!T$3:T$127)</f>
        <v>278999129.08200002</v>
      </c>
      <c r="T56" s="3">
        <f>AVERAGEIF(Cálculo!$D$3:$D$127,$C56,Cálculo!U$3:U$127)</f>
        <v>1542526048.2760003</v>
      </c>
      <c r="U56" s="3">
        <f>AVERAGEIF(Cálculo!$D$3:$D$127,$C56,Cálculo!V$3:V$127)</f>
        <v>97062355.887999982</v>
      </c>
      <c r="V56" s="3">
        <f>AVERAGEIF(Cálculo!$D$3:$D$127,$C56,Cálculo!W$3:W$127)</f>
        <v>240931982.84799999</v>
      </c>
      <c r="W56" s="3">
        <f>AVERAGEIF(Cálculo!$D$3:$D$127,$C56,Cálculo!X$3:X$127)</f>
        <v>333630906.42800003</v>
      </c>
      <c r="X56" s="3">
        <f>AVERAGEIF(Cálculo!$D$3:$D$127,$C56,Cálculo!Y$3:Y$127)</f>
        <v>0</v>
      </c>
      <c r="Y56" s="3">
        <f>AVERAGEIF(Cálculo!$D$3:$D$127,$C56,Cálculo!Z$3:Z$127)</f>
        <v>-39.198</v>
      </c>
      <c r="Z56" s="3">
        <f>AVERAGEIF(Cálculo!$D$3:$D$127,$C56,Cálculo!AA$3:AA$127)</f>
        <v>-297.21999999999997</v>
      </c>
      <c r="AA56" s="3"/>
      <c r="AB56" s="3"/>
      <c r="AC56" s="3">
        <f>AVERAGEIF(Cálculo!$D$3:$D$127,$C56,Cálculo!AD$3:AD$127)</f>
        <v>304523548.92161387</v>
      </c>
      <c r="AD56" s="3">
        <f>AVERAGEIF(Cálculo!$D$3:$D$127,$C56,Cálculo!AE$3:AE$127)</f>
        <v>234392812.39668521</v>
      </c>
      <c r="AE56" s="3">
        <f>AVERAGEIF(Cálculo!$D$3:$D$127,$C56,Cálculo!AF$3:AF$127)</f>
        <v>1751566245.2238331</v>
      </c>
    </row>
    <row r="57" spans="1:31" x14ac:dyDescent="0.25">
      <c r="A57" s="1" t="s">
        <v>35</v>
      </c>
      <c r="B57" s="1" t="s">
        <v>129</v>
      </c>
      <c r="C57" s="1" t="s">
        <v>36</v>
      </c>
      <c r="D57" s="1" t="s">
        <v>37</v>
      </c>
      <c r="E57" s="3">
        <f>AVERAGEIF(Cálculo!$D$3:$D$127,$C57,Cálculo!F$3:F$127)</f>
        <v>720724</v>
      </c>
      <c r="F57" s="3">
        <f>AVERAGEIF(Cálculo!$D$3:$D$127,$C57,Cálculo!G$3:G$127)</f>
        <v>1119164</v>
      </c>
      <c r="G57" s="3">
        <f>AVERAGEIF(Cálculo!$D$3:$D$127,$C57,Cálculo!H$3:H$127)</f>
        <v>9712.5580000000009</v>
      </c>
      <c r="H57" s="3">
        <f>AVERAGEIF(Cálculo!$D$3:$D$127,$C57,Cálculo!I$3:I$127)</f>
        <v>262085.01200000002</v>
      </c>
      <c r="I57" s="3">
        <f>AVERAGEIF(Cálculo!$D$3:$D$127,$C57,Cálculo!J$3:J$127)</f>
        <v>163064.6</v>
      </c>
      <c r="J57" s="3">
        <f>AVERAGEIF(Cálculo!$D$3:$D$127,$C57,Cálculo!K$3:K$127)</f>
        <v>636037.6</v>
      </c>
      <c r="K57" s="3">
        <f>AVERAGEIF(Cálculo!$D$3:$D$127,$C57,Cálculo!L$3:L$127)</f>
        <v>1012447</v>
      </c>
      <c r="L57" s="3">
        <f>AVERAGEIF(Cálculo!$D$3:$D$127,$C57,Cálculo!M$3:M$127)</f>
        <v>7646.9440000000004</v>
      </c>
      <c r="M57" s="3">
        <f>AVERAGEIF(Cálculo!$D$3:$D$127,$C57,Cálculo!N$3:N$127)</f>
        <v>136221.79999999999</v>
      </c>
      <c r="N57" s="3">
        <f>AVERAGEIF(Cálculo!$D$3:$D$127,$C57,Cálculo!O$3:O$127)</f>
        <v>136221.6</v>
      </c>
      <c r="O57" s="3">
        <f>AVERAGEIF(Cálculo!$D$3:$D$127,$C57,Cálculo!P$3:P$127)</f>
        <v>140439.4</v>
      </c>
      <c r="P57" s="3">
        <f>AVERAGEIF(Cálculo!$D$3:$D$127,$C57,Cálculo!Q$3:Q$127)</f>
        <v>907783064.25999999</v>
      </c>
      <c r="Q57" s="3">
        <f>AVERAGEIF(Cálculo!$D$3:$D$127,$C57,Cálculo!R$3:R$127)</f>
        <v>56449157.094000004</v>
      </c>
      <c r="R57" s="3">
        <f>AVERAGEIF(Cálculo!$D$3:$D$127,$C57,Cálculo!S$3:S$127)</f>
        <v>185544277.454</v>
      </c>
      <c r="S57" s="3">
        <f>AVERAGEIF(Cálculo!$D$3:$D$127,$C57,Cálculo!T$3:T$127)</f>
        <v>268945952.53400004</v>
      </c>
      <c r="T57" s="3">
        <f>AVERAGEIF(Cálculo!$D$3:$D$127,$C57,Cálculo!U$3:U$127)</f>
        <v>1631059952.9879999</v>
      </c>
      <c r="U57" s="3">
        <f>AVERAGEIF(Cálculo!$D$3:$D$127,$C57,Cálculo!V$3:V$127)</f>
        <v>0</v>
      </c>
      <c r="V57" s="3">
        <f>AVERAGEIF(Cálculo!$D$3:$D$127,$C57,Cálculo!W$3:W$127)</f>
        <v>124568529.43399999</v>
      </c>
      <c r="W57" s="3">
        <f>AVERAGEIF(Cálculo!$D$3:$D$127,$C57,Cálculo!X$3:X$127)</f>
        <v>87768972.211999997</v>
      </c>
      <c r="X57" s="3">
        <f>AVERAGEIF(Cálculo!$D$3:$D$127,$C57,Cálculo!Y$3:Y$127)</f>
        <v>0</v>
      </c>
      <c r="Y57" s="3">
        <f>AVERAGEIF(Cálculo!$D$3:$D$127,$C57,Cálculo!Z$3:Z$127)</f>
        <v>-33.097999999999999</v>
      </c>
      <c r="Z57" s="3">
        <f>AVERAGEIF(Cálculo!$D$3:$D$127,$C57,Cálculo!AA$3:AA$127)</f>
        <v>-320.94400000000002</v>
      </c>
      <c r="AA57" s="3"/>
      <c r="AB57" s="3"/>
      <c r="AC57" s="3">
        <f>AVERAGEIF(Cálculo!$D$3:$D$127,$C57,Cálculo!AD$3:AD$127)</f>
        <v>906389773.20237231</v>
      </c>
      <c r="AD57" s="3">
        <f>AVERAGEIF(Cálculo!$D$3:$D$127,$C57,Cálculo!AE$3:AE$127)</f>
        <v>268893203.28170192</v>
      </c>
      <c r="AE57" s="3">
        <f>AVERAGEIF(Cálculo!$D$3:$D$127,$C57,Cálculo!AF$3:AF$127)</f>
        <v>1993745527.1755669</v>
      </c>
    </row>
    <row r="58" spans="1:31" x14ac:dyDescent="0.25">
      <c r="A58" s="1" t="s">
        <v>38</v>
      </c>
      <c r="B58" s="1" t="s">
        <v>132</v>
      </c>
      <c r="C58" s="1" t="s">
        <v>39</v>
      </c>
      <c r="D58" s="1" t="s">
        <v>40</v>
      </c>
      <c r="E58" s="3">
        <f>AVERAGEIF(Cálculo!$D$3:$D$127,$C58,Cálculo!F$3:F$127)</f>
        <v>614468</v>
      </c>
      <c r="F58" s="3">
        <f>AVERAGEIF(Cálculo!$D$3:$D$127,$C58,Cálculo!G$3:G$127)</f>
        <v>968228.8</v>
      </c>
      <c r="G58" s="3">
        <f>AVERAGEIF(Cálculo!$D$3:$D$127,$C58,Cálculo!H$3:H$127)</f>
        <v>9113.8760000000002</v>
      </c>
      <c r="H58" s="3">
        <f>AVERAGEIF(Cálculo!$D$3:$D$127,$C58,Cálculo!I$3:I$127)</f>
        <v>256956.98799999998</v>
      </c>
      <c r="I58" s="3">
        <f>AVERAGEIF(Cálculo!$D$3:$D$127,$C58,Cálculo!J$3:J$127)</f>
        <v>169229.948</v>
      </c>
      <c r="J58" s="3">
        <f>AVERAGEIF(Cálculo!$D$3:$D$127,$C58,Cálculo!K$3:K$127)</f>
        <v>310776.2</v>
      </c>
      <c r="K58" s="3">
        <f>AVERAGEIF(Cálculo!$D$3:$D$127,$C58,Cálculo!L$3:L$127)</f>
        <v>607796.19999999995</v>
      </c>
      <c r="L58" s="3">
        <f>AVERAGEIF(Cálculo!$D$3:$D$127,$C58,Cálculo!M$3:M$127)</f>
        <v>4083.21</v>
      </c>
      <c r="M58" s="3">
        <f>AVERAGEIF(Cálculo!$D$3:$D$127,$C58,Cálculo!N$3:N$127)</f>
        <v>74312.33</v>
      </c>
      <c r="N58" s="3">
        <f>AVERAGEIF(Cálculo!$D$3:$D$127,$C58,Cálculo!O$3:O$127)</f>
        <v>71056.582000000009</v>
      </c>
      <c r="O58" s="3">
        <f>AVERAGEIF(Cálculo!$D$3:$D$127,$C58,Cálculo!P$3:P$127)</f>
        <v>84383.540000000008</v>
      </c>
      <c r="P58" s="3">
        <f>AVERAGEIF(Cálculo!$D$3:$D$127,$C58,Cálculo!Q$3:Q$127)</f>
        <v>271251607.80800003</v>
      </c>
      <c r="Q58" s="3">
        <f>AVERAGEIF(Cálculo!$D$3:$D$127,$C58,Cálculo!R$3:R$127)</f>
        <v>32487582.614</v>
      </c>
      <c r="R58" s="3">
        <f>AVERAGEIF(Cálculo!$D$3:$D$127,$C58,Cálculo!S$3:S$127)</f>
        <v>114306004.28599998</v>
      </c>
      <c r="S58" s="3">
        <f>AVERAGEIF(Cálculo!$D$3:$D$127,$C58,Cálculo!T$3:T$127)</f>
        <v>214553389.09999999</v>
      </c>
      <c r="T58" s="3">
        <f>AVERAGEIF(Cálculo!$D$3:$D$127,$C58,Cálculo!U$3:U$127)</f>
        <v>801818284.63999999</v>
      </c>
      <c r="U58" s="3">
        <f>AVERAGEIF(Cálculo!$D$3:$D$127,$C58,Cálculo!V$3:V$127)</f>
        <v>0</v>
      </c>
      <c r="V58" s="3">
        <f>AVERAGEIF(Cálculo!$D$3:$D$127,$C58,Cálculo!W$3:W$127)</f>
        <v>72553432.35800001</v>
      </c>
      <c r="W58" s="3">
        <f>AVERAGEIF(Cálculo!$D$3:$D$127,$C58,Cálculo!X$3:X$127)</f>
        <v>96666268.474000007</v>
      </c>
      <c r="X58" s="3">
        <f>AVERAGEIF(Cálculo!$D$3:$D$127,$C58,Cálculo!Y$3:Y$127)</f>
        <v>0</v>
      </c>
      <c r="Y58" s="3">
        <f>AVERAGEIF(Cálculo!$D$3:$D$127,$C58,Cálculo!Z$3:Z$127)</f>
        <v>-35.226000000000006</v>
      </c>
      <c r="Z58" s="3">
        <f>AVERAGEIF(Cálculo!$D$3:$D$127,$C58,Cálculo!AA$3:AA$127)</f>
        <v>-452.67199999999991</v>
      </c>
      <c r="AA58" s="3"/>
      <c r="AB58" s="3"/>
      <c r="AC58" s="3">
        <f>AVERAGEIF(Cálculo!$D$3:$D$127,$C58,Cálculo!AD$3:AD$127)</f>
        <v>207379957.63478604</v>
      </c>
      <c r="AD58" s="3">
        <f>AVERAGEIF(Cálculo!$D$3:$D$127,$C58,Cálculo!AE$3:AE$127)</f>
        <v>162462472.16599661</v>
      </c>
      <c r="AE58" s="3">
        <f>AVERAGEIF(Cálculo!$D$3:$D$127,$C58,Cálculo!AF$3:AF$127)</f>
        <v>839868416.0841558</v>
      </c>
    </row>
    <row r="59" spans="1:31" x14ac:dyDescent="0.25">
      <c r="A59" s="1" t="s">
        <v>41</v>
      </c>
      <c r="B59" s="1" t="s">
        <v>129</v>
      </c>
      <c r="C59" s="1" t="s">
        <v>42</v>
      </c>
      <c r="D59" s="1" t="s">
        <v>43</v>
      </c>
      <c r="E59" s="3">
        <f>AVERAGEIF(Cálculo!$D$3:$D$127,$C59,Cálculo!F$3:F$127)</f>
        <v>2386317.6</v>
      </c>
      <c r="F59" s="3">
        <f>AVERAGEIF(Cálculo!$D$3:$D$127,$C59,Cálculo!G$3:G$127)</f>
        <v>2589917</v>
      </c>
      <c r="G59" s="3">
        <f>AVERAGEIF(Cálculo!$D$3:$D$127,$C59,Cálculo!H$3:H$127)</f>
        <v>32636.719999999994</v>
      </c>
      <c r="H59" s="3">
        <f>AVERAGEIF(Cálculo!$D$3:$D$127,$C59,Cálculo!I$3:I$127)</f>
        <v>403936.16399999999</v>
      </c>
      <c r="I59" s="3">
        <f>AVERAGEIF(Cálculo!$D$3:$D$127,$C59,Cálculo!J$3:J$127)</f>
        <v>312340.74199999997</v>
      </c>
      <c r="J59" s="3">
        <f>AVERAGEIF(Cálculo!$D$3:$D$127,$C59,Cálculo!K$3:K$127)</f>
        <v>1412957</v>
      </c>
      <c r="K59" s="3">
        <f>AVERAGEIF(Cálculo!$D$3:$D$127,$C59,Cálculo!L$3:L$127)</f>
        <v>1589214.4</v>
      </c>
      <c r="L59" s="3">
        <f>AVERAGEIF(Cálculo!$D$3:$D$127,$C59,Cálculo!M$3:M$127)</f>
        <v>15544</v>
      </c>
      <c r="M59" s="3">
        <f>AVERAGEIF(Cálculo!$D$3:$D$127,$C59,Cálculo!N$3:N$127)</f>
        <v>192650.36200000002</v>
      </c>
      <c r="N59" s="3">
        <f>AVERAGEIF(Cálculo!$D$3:$D$127,$C59,Cálculo!O$3:O$127)</f>
        <v>180845.66200000001</v>
      </c>
      <c r="O59" s="3">
        <f>AVERAGEIF(Cálculo!$D$3:$D$127,$C59,Cálculo!P$3:P$127)</f>
        <v>192650.36200000002</v>
      </c>
      <c r="P59" s="3">
        <f>AVERAGEIF(Cálculo!$D$3:$D$127,$C59,Cálculo!Q$3:Q$127)</f>
        <v>827205222.426</v>
      </c>
      <c r="Q59" s="3">
        <f>AVERAGEIF(Cálculo!$D$3:$D$127,$C59,Cálculo!R$3:R$127)</f>
        <v>46169900.093999997</v>
      </c>
      <c r="R59" s="3">
        <f>AVERAGEIF(Cálculo!$D$3:$D$127,$C59,Cálculo!S$3:S$127)</f>
        <v>249748244.51599997</v>
      </c>
      <c r="S59" s="3">
        <f>AVERAGEIF(Cálculo!$D$3:$D$127,$C59,Cálculo!T$3:T$127)</f>
        <v>132310576.448</v>
      </c>
      <c r="T59" s="3">
        <f>AVERAGEIF(Cálculo!$D$3:$D$127,$C59,Cálculo!U$3:U$127)</f>
        <v>2412150365.5</v>
      </c>
      <c r="U59" s="3">
        <f>AVERAGEIF(Cálculo!$D$3:$D$127,$C59,Cálculo!V$3:V$127)</f>
        <v>31733358.584000003</v>
      </c>
      <c r="V59" s="3">
        <f>AVERAGEIF(Cálculo!$D$3:$D$127,$C59,Cálculo!W$3:W$127)</f>
        <v>321244884.67800003</v>
      </c>
      <c r="W59" s="3">
        <f>AVERAGEIF(Cálculo!$D$3:$D$127,$C59,Cálculo!X$3:X$127)</f>
        <v>803731776.65600002</v>
      </c>
      <c r="X59" s="3">
        <f>AVERAGEIF(Cálculo!$D$3:$D$127,$C59,Cálculo!Y$3:Y$127)</f>
        <v>6402.098</v>
      </c>
      <c r="Y59" s="3">
        <f>AVERAGEIF(Cálculo!$D$3:$D$127,$C59,Cálculo!Z$3:Z$127)</f>
        <v>-25.788</v>
      </c>
      <c r="Z59" s="3">
        <f>AVERAGEIF(Cálculo!$D$3:$D$127,$C59,Cálculo!AA$3:AA$127)</f>
        <v>-126.624</v>
      </c>
      <c r="AA59" s="3"/>
      <c r="AB59" s="3"/>
      <c r="AC59" s="3">
        <f>AVERAGEIF(Cálculo!$D$3:$D$127,$C59,Cálculo!AD$3:AD$127)</f>
        <v>821665691.18400764</v>
      </c>
      <c r="AD59" s="3">
        <f>AVERAGEIF(Cálculo!$D$3:$D$127,$C59,Cálculo!AE$3:AE$127)</f>
        <v>133326636.20165806</v>
      </c>
      <c r="AE59" s="3">
        <f>AVERAGEIF(Cálculo!$D$3:$D$127,$C59,Cálculo!AF$3:AF$127)</f>
        <v>2940935671.9220896</v>
      </c>
    </row>
    <row r="60" spans="1:31" x14ac:dyDescent="0.25">
      <c r="A60" s="1" t="s">
        <v>44</v>
      </c>
      <c r="B60" s="1" t="s">
        <v>130</v>
      </c>
      <c r="C60" s="1" t="s">
        <v>45</v>
      </c>
      <c r="D60" s="1" t="s">
        <v>46</v>
      </c>
      <c r="E60" s="3">
        <f>AVERAGEIF(Cálculo!$D$3:$D$127,$C60,Cálculo!F$3:F$127)</f>
        <v>571470.4</v>
      </c>
      <c r="F60" s="3">
        <f>AVERAGEIF(Cálculo!$D$3:$D$127,$C60,Cálculo!G$3:G$127)</f>
        <v>688319.4</v>
      </c>
      <c r="G60" s="3">
        <f>AVERAGEIF(Cálculo!$D$3:$D$127,$C60,Cálculo!H$3:H$127)</f>
        <v>13213.148000000001</v>
      </c>
      <c r="H60" s="3">
        <f>AVERAGEIF(Cálculo!$D$3:$D$127,$C60,Cálculo!I$3:I$127)</f>
        <v>342640.4</v>
      </c>
      <c r="I60" s="3">
        <f>AVERAGEIF(Cálculo!$D$3:$D$127,$C60,Cálculo!J$3:J$127)</f>
        <v>102038.352</v>
      </c>
      <c r="J60" s="3">
        <f>AVERAGEIF(Cálculo!$D$3:$D$127,$C60,Cálculo!K$3:K$127)</f>
        <v>118275.8</v>
      </c>
      <c r="K60" s="3">
        <f>AVERAGEIF(Cálculo!$D$3:$D$127,$C60,Cálculo!L$3:L$127)</f>
        <v>167284.6</v>
      </c>
      <c r="L60" s="3">
        <f>AVERAGEIF(Cálculo!$D$3:$D$127,$C60,Cálculo!M$3:M$127)</f>
        <v>1334.9860000000001</v>
      </c>
      <c r="M60" s="3">
        <f>AVERAGEIF(Cálculo!$D$3:$D$127,$C60,Cálculo!N$3:N$127)</f>
        <v>39942.186000000002</v>
      </c>
      <c r="N60" s="3">
        <f>AVERAGEIF(Cálculo!$D$3:$D$127,$C60,Cálculo!O$3:O$127)</f>
        <v>15006.505999999999</v>
      </c>
      <c r="O60" s="3">
        <f>AVERAGEIF(Cálculo!$D$3:$D$127,$C60,Cálculo!P$3:P$127)</f>
        <v>34551.554000000004</v>
      </c>
      <c r="P60" s="3">
        <f>AVERAGEIF(Cálculo!$D$3:$D$127,$C60,Cálculo!Q$3:Q$127)</f>
        <v>364092823.64999998</v>
      </c>
      <c r="Q60" s="3">
        <f>AVERAGEIF(Cálculo!$D$3:$D$127,$C60,Cálculo!R$3:R$127)</f>
        <v>15849527.01</v>
      </c>
      <c r="R60" s="3">
        <f>AVERAGEIF(Cálculo!$D$3:$D$127,$C60,Cálculo!S$3:S$127)</f>
        <v>111797550.454</v>
      </c>
      <c r="S60" s="3">
        <f>AVERAGEIF(Cálculo!$D$3:$D$127,$C60,Cálculo!T$3:T$127)</f>
        <v>126035299.66200002</v>
      </c>
      <c r="T60" s="3">
        <f>AVERAGEIF(Cálculo!$D$3:$D$127,$C60,Cálculo!U$3:U$127)</f>
        <v>617815480.55799997</v>
      </c>
      <c r="U60" s="3">
        <f>AVERAGEIF(Cálculo!$D$3:$D$127,$C60,Cálculo!V$3:V$127)</f>
        <v>0</v>
      </c>
      <c r="V60" s="3">
        <f>AVERAGEIF(Cálculo!$D$3:$D$127,$C60,Cálculo!W$3:W$127)</f>
        <v>0</v>
      </c>
      <c r="W60" s="3">
        <f>AVERAGEIF(Cálculo!$D$3:$D$127,$C60,Cálculo!X$3:X$127)</f>
        <v>40279.781999999999</v>
      </c>
      <c r="X60" s="3">
        <f>AVERAGEIF(Cálculo!$D$3:$D$127,$C60,Cálculo!Y$3:Y$127)</f>
        <v>0</v>
      </c>
      <c r="Y60" s="3">
        <f>AVERAGEIF(Cálculo!$D$3:$D$127,$C60,Cálculo!Z$3:Z$127)</f>
        <v>-62.067999999999998</v>
      </c>
      <c r="Z60" s="3">
        <f>AVERAGEIF(Cálculo!$D$3:$D$127,$C60,Cálculo!AA$3:AA$127)</f>
        <v>-985.11799999999982</v>
      </c>
      <c r="AA60" s="3"/>
      <c r="AB60" s="3"/>
      <c r="AC60" s="3">
        <f>AVERAGEIF(Cálculo!$D$3:$D$127,$C60,Cálculo!AD$3:AD$127)</f>
        <v>301395889.56506443</v>
      </c>
      <c r="AD60" s="3">
        <f>AVERAGEIF(Cálculo!$D$3:$D$127,$C60,Cálculo!AE$3:AE$127)</f>
        <v>106120742.00075866</v>
      </c>
      <c r="AE60" s="3">
        <f>AVERAGEIF(Cálculo!$D$3:$D$127,$C60,Cálculo!AF$3:AF$127)</f>
        <v>655166803.56116033</v>
      </c>
    </row>
    <row r="61" spans="1:31" x14ac:dyDescent="0.25">
      <c r="A61" s="1" t="s">
        <v>47</v>
      </c>
      <c r="B61" s="1" t="s">
        <v>132</v>
      </c>
      <c r="C61" s="1" t="s">
        <v>48</v>
      </c>
      <c r="D61" s="1" t="s">
        <v>49</v>
      </c>
      <c r="E61" s="3">
        <f>AVERAGEIF(Cálculo!$D$3:$D$127,$C61,Cálculo!F$3:F$127)</f>
        <v>4552361.8</v>
      </c>
      <c r="F61" s="3">
        <f>AVERAGEIF(Cálculo!$D$3:$D$127,$C61,Cálculo!G$3:G$127)</f>
        <v>5520385</v>
      </c>
      <c r="G61" s="3">
        <f>AVERAGEIF(Cálculo!$D$3:$D$127,$C61,Cálculo!H$3:H$127)</f>
        <v>58462.84199999999</v>
      </c>
      <c r="H61" s="3">
        <f>AVERAGEIF(Cálculo!$D$3:$D$127,$C61,Cálculo!I$3:I$127)</f>
        <v>1068150.5660000001</v>
      </c>
      <c r="I61" s="3">
        <f>AVERAGEIF(Cálculo!$D$3:$D$127,$C61,Cálculo!J$3:J$127)</f>
        <v>640561.95400000014</v>
      </c>
      <c r="J61" s="3">
        <f>AVERAGEIF(Cálculo!$D$3:$D$127,$C61,Cálculo!K$3:K$127)</f>
        <v>3092729.6</v>
      </c>
      <c r="K61" s="3">
        <f>AVERAGEIF(Cálculo!$D$3:$D$127,$C61,Cálculo!L$3:L$127)</f>
        <v>3973551.4</v>
      </c>
      <c r="L61" s="3">
        <f>AVERAGEIF(Cálculo!$D$3:$D$127,$C61,Cálculo!M$3:M$127)</f>
        <v>30666.22</v>
      </c>
      <c r="M61" s="3">
        <f>AVERAGEIF(Cálculo!$D$3:$D$127,$C61,Cálculo!N$3:N$127)</f>
        <v>367071.9</v>
      </c>
      <c r="N61" s="3">
        <f>AVERAGEIF(Cálculo!$D$3:$D$127,$C61,Cálculo!O$3:O$127)</f>
        <v>298975.946</v>
      </c>
      <c r="O61" s="3">
        <f>AVERAGEIF(Cálculo!$D$3:$D$127,$C61,Cálculo!P$3:P$127)</f>
        <v>467996.00400000002</v>
      </c>
      <c r="P61" s="3">
        <f>AVERAGEIF(Cálculo!$D$3:$D$127,$C61,Cálculo!Q$3:Q$127)</f>
        <v>1804422415.6879997</v>
      </c>
      <c r="Q61" s="3">
        <f>AVERAGEIF(Cálculo!$D$3:$D$127,$C61,Cálculo!R$3:R$127)</f>
        <v>113190440.76599999</v>
      </c>
      <c r="R61" s="3">
        <f>AVERAGEIF(Cálculo!$D$3:$D$127,$C61,Cálculo!S$3:S$127)</f>
        <v>550860441.27600002</v>
      </c>
      <c r="S61" s="3">
        <f>AVERAGEIF(Cálculo!$D$3:$D$127,$C61,Cálculo!T$3:T$127)</f>
        <v>597318059.71000004</v>
      </c>
      <c r="T61" s="3">
        <f>AVERAGEIF(Cálculo!$D$3:$D$127,$C61,Cálculo!U$3:U$127)</f>
        <v>3824687122.6900001</v>
      </c>
      <c r="U61" s="3">
        <f>AVERAGEIF(Cálculo!$D$3:$D$127,$C61,Cálculo!V$3:V$127)</f>
        <v>0</v>
      </c>
      <c r="V61" s="3">
        <f>AVERAGEIF(Cálculo!$D$3:$D$127,$C61,Cálculo!W$3:W$127)</f>
        <v>602153828.78400004</v>
      </c>
      <c r="W61" s="3">
        <f>AVERAGEIF(Cálculo!$D$3:$D$127,$C61,Cálculo!X$3:X$127)</f>
        <v>156741936.46599999</v>
      </c>
      <c r="X61" s="3">
        <f>AVERAGEIF(Cálculo!$D$3:$D$127,$C61,Cálculo!Y$3:Y$127)</f>
        <v>0</v>
      </c>
      <c r="Y61" s="3">
        <f>AVERAGEIF(Cálculo!$D$3:$D$127,$C61,Cálculo!Z$3:Z$127)</f>
        <v>-37.281999999999996</v>
      </c>
      <c r="Z61" s="3">
        <f>AVERAGEIF(Cálculo!$D$3:$D$127,$C61,Cálculo!AA$3:AA$127)</f>
        <v>-249.33600000000001</v>
      </c>
      <c r="AA61" s="3"/>
      <c r="AB61" s="3"/>
      <c r="AC61" s="3">
        <f>AVERAGEIF(Cálculo!$D$3:$D$127,$C61,Cálculo!AD$3:AD$127)</f>
        <v>1383941348.4449615</v>
      </c>
      <c r="AD61" s="3">
        <f>AVERAGEIF(Cálculo!$D$3:$D$127,$C61,Cálculo!AE$3:AE$127)</f>
        <v>449419150.07236099</v>
      </c>
      <c r="AE61" s="3">
        <f>AVERAGEIF(Cálculo!$D$3:$D$127,$C61,Cálculo!AF$3:AF$127)</f>
        <v>3946261734.0062461</v>
      </c>
    </row>
    <row r="62" spans="1:31" x14ac:dyDescent="0.25">
      <c r="A62" s="1" t="s">
        <v>47</v>
      </c>
      <c r="B62" s="1" t="s">
        <v>132</v>
      </c>
      <c r="C62" s="1" t="s">
        <v>50</v>
      </c>
      <c r="D62" s="1" t="s">
        <v>51</v>
      </c>
      <c r="E62" s="3">
        <f>AVERAGEIF(Cálculo!$D$3:$D$127,$C62,Cálculo!F$3:F$127)</f>
        <v>114364.6</v>
      </c>
      <c r="F62" s="3">
        <f>AVERAGEIF(Cálculo!$D$3:$D$127,$C62,Cálculo!G$3:G$127)</f>
        <v>135988.20000000001</v>
      </c>
      <c r="G62" s="3">
        <f>AVERAGEIF(Cálculo!$D$3:$D$127,$C62,Cálculo!H$3:H$127)</f>
        <v>2965.2780000000002</v>
      </c>
      <c r="H62" s="3">
        <f>AVERAGEIF(Cálculo!$D$3:$D$127,$C62,Cálculo!I$3:I$127)</f>
        <v>15624.208000000002</v>
      </c>
      <c r="I62" s="3">
        <f>AVERAGEIF(Cálculo!$D$3:$D$127,$C62,Cálculo!J$3:J$127)</f>
        <v>10136.594000000001</v>
      </c>
      <c r="J62" s="3">
        <f>AVERAGEIF(Cálculo!$D$3:$D$127,$C62,Cálculo!K$3:K$127)</f>
        <v>55129</v>
      </c>
      <c r="K62" s="3">
        <f>AVERAGEIF(Cálculo!$D$3:$D$127,$C62,Cálculo!L$3:L$127)</f>
        <v>57841.75</v>
      </c>
      <c r="L62" s="3">
        <f>AVERAGEIF(Cálculo!$D$3:$D$127,$C62,Cálculo!M$3:M$127)</f>
        <v>1319.568</v>
      </c>
      <c r="M62" s="3">
        <f>AVERAGEIF(Cálculo!$D$3:$D$127,$C62,Cálculo!N$3:N$127)</f>
        <v>4643.3420000000006</v>
      </c>
      <c r="N62" s="3">
        <f>AVERAGEIF(Cálculo!$D$3:$D$127,$C62,Cálculo!O$3:O$127)</f>
        <v>2921.0980000000004</v>
      </c>
      <c r="O62" s="3">
        <f>AVERAGEIF(Cálculo!$D$3:$D$127,$C62,Cálculo!P$3:P$127)</f>
        <v>4633.3600000000006</v>
      </c>
      <c r="P62" s="3">
        <f>AVERAGEIF(Cálculo!$D$3:$D$127,$C62,Cálculo!Q$3:Q$127)</f>
        <v>23772934.432</v>
      </c>
      <c r="Q62" s="3">
        <f>AVERAGEIF(Cálculo!$D$3:$D$127,$C62,Cálculo!R$3:R$127)</f>
        <v>3252506.5219999999</v>
      </c>
      <c r="R62" s="3">
        <f>AVERAGEIF(Cálculo!$D$3:$D$127,$C62,Cálculo!S$3:S$127)</f>
        <v>12002418.025999999</v>
      </c>
      <c r="S62" s="3">
        <f>AVERAGEIF(Cálculo!$D$3:$D$127,$C62,Cálculo!T$3:T$127)</f>
        <v>6705570.1880000001</v>
      </c>
      <c r="T62" s="3">
        <f>AVERAGEIF(Cálculo!$D$3:$D$127,$C62,Cálculo!U$3:U$127)</f>
        <v>55274716.978</v>
      </c>
      <c r="U62" s="3">
        <f>AVERAGEIF(Cálculo!$D$3:$D$127,$C62,Cálculo!V$3:V$127)</f>
        <v>0</v>
      </c>
      <c r="V62" s="3">
        <f>AVERAGEIF(Cálculo!$D$3:$D$127,$C62,Cálculo!W$3:W$127)</f>
        <v>5059022.4520000005</v>
      </c>
      <c r="W62" s="3">
        <f>AVERAGEIF(Cálculo!$D$3:$D$127,$C62,Cálculo!X$3:X$127)</f>
        <v>4482265.3579999991</v>
      </c>
      <c r="X62" s="3">
        <f>AVERAGEIF(Cálculo!$D$3:$D$127,$C62,Cálculo!Y$3:Y$127)</f>
        <v>0</v>
      </c>
      <c r="Y62" s="3">
        <f>AVERAGEIF(Cálculo!$D$3:$D$127,$C62,Cálculo!Z$3:Z$127)</f>
        <v>-32.280000000000008</v>
      </c>
      <c r="Z62" s="3">
        <f>AVERAGEIF(Cálculo!$D$3:$D$127,$C62,Cálculo!AA$3:AA$127)</f>
        <v>-124.08999999999999</v>
      </c>
      <c r="AA62" s="3"/>
      <c r="AB62" s="3"/>
      <c r="AC62" s="3">
        <f>AVERAGEIF(Cálculo!$D$3:$D$127,$C62,Cálculo!AD$3:AD$127)</f>
        <v>17937024.177327357</v>
      </c>
      <c r="AD62" s="3">
        <f>AVERAGEIF(Cálculo!$D$3:$D$127,$C62,Cálculo!AE$3:AE$127)</f>
        <v>5065098.7767613064</v>
      </c>
      <c r="AE62" s="3">
        <f>AVERAGEIF(Cálculo!$D$3:$D$127,$C62,Cálculo!AF$3:AF$127)</f>
        <v>57742443.194826387</v>
      </c>
    </row>
    <row r="63" spans="1:31" x14ac:dyDescent="0.25">
      <c r="A63" s="1" t="s">
        <v>52</v>
      </c>
      <c r="B63" s="1" t="s">
        <v>129</v>
      </c>
      <c r="C63" s="1" t="s">
        <v>53</v>
      </c>
      <c r="D63" s="1" t="s">
        <v>54</v>
      </c>
      <c r="E63" s="3">
        <f>AVERAGEIF(Cálculo!$D$3:$D$127,$C63,Cálculo!F$3:F$127)</f>
        <v>538752.19999999995</v>
      </c>
      <c r="F63" s="3">
        <f>AVERAGEIF(Cálculo!$D$3:$D$127,$C63,Cálculo!G$3:G$127)</f>
        <v>561091.19999999995</v>
      </c>
      <c r="G63" s="3">
        <f>AVERAGEIF(Cálculo!$D$3:$D$127,$C63,Cálculo!H$3:H$127)</f>
        <v>10165.49</v>
      </c>
      <c r="H63" s="3">
        <f>AVERAGEIF(Cálculo!$D$3:$D$127,$C63,Cálculo!I$3:I$127)</f>
        <v>135890.18800000002</v>
      </c>
      <c r="I63" s="3">
        <f>AVERAGEIF(Cálculo!$D$3:$D$127,$C63,Cálculo!J$3:J$127)</f>
        <v>85671.005999999994</v>
      </c>
      <c r="J63" s="3">
        <f>AVERAGEIF(Cálculo!$D$3:$D$127,$C63,Cálculo!K$3:K$127)</f>
        <v>281180.40000000002</v>
      </c>
      <c r="K63" s="3">
        <f>AVERAGEIF(Cálculo!$D$3:$D$127,$C63,Cálculo!L$3:L$127)</f>
        <v>301073.40000000002</v>
      </c>
      <c r="L63" s="3">
        <f>AVERAGEIF(Cálculo!$D$3:$D$127,$C63,Cálculo!M$3:M$127)</f>
        <v>5071.1319999999996</v>
      </c>
      <c r="M63" s="3">
        <f>AVERAGEIF(Cálculo!$D$3:$D$127,$C63,Cálculo!N$3:N$127)</f>
        <v>32815.180000000008</v>
      </c>
      <c r="N63" s="3">
        <f>AVERAGEIF(Cálculo!$D$3:$D$127,$C63,Cálculo!O$3:O$127)</f>
        <v>32812.616000000002</v>
      </c>
      <c r="O63" s="3">
        <f>AVERAGEIF(Cálculo!$D$3:$D$127,$C63,Cálculo!P$3:P$127)</f>
        <v>43481.608000000007</v>
      </c>
      <c r="P63" s="3">
        <f>AVERAGEIF(Cálculo!$D$3:$D$127,$C63,Cálculo!Q$3:Q$127)</f>
        <v>190038284.99400002</v>
      </c>
      <c r="Q63" s="3">
        <f>AVERAGEIF(Cálculo!$D$3:$D$127,$C63,Cálculo!R$3:R$127)</f>
        <v>10312983.018000001</v>
      </c>
      <c r="R63" s="3">
        <f>AVERAGEIF(Cálculo!$D$3:$D$127,$C63,Cálculo!S$3:S$127)</f>
        <v>82948978.806000009</v>
      </c>
      <c r="S63" s="3">
        <f>AVERAGEIF(Cálculo!$D$3:$D$127,$C63,Cálculo!T$3:T$127)</f>
        <v>215127274.014</v>
      </c>
      <c r="T63" s="3">
        <f>AVERAGEIF(Cálculo!$D$3:$D$127,$C63,Cálculo!U$3:U$127)</f>
        <v>612565035.95799994</v>
      </c>
      <c r="U63" s="3">
        <f>AVERAGEIF(Cálculo!$D$3:$D$127,$C63,Cálculo!V$3:V$127)</f>
        <v>0</v>
      </c>
      <c r="V63" s="3">
        <f>AVERAGEIF(Cálculo!$D$3:$D$127,$C63,Cálculo!W$3:W$127)</f>
        <v>49134924.640000001</v>
      </c>
      <c r="W63" s="3">
        <f>AVERAGEIF(Cálculo!$D$3:$D$127,$C63,Cálculo!X$3:X$127)</f>
        <v>65002590.486000001</v>
      </c>
      <c r="X63" s="3">
        <f>AVERAGEIF(Cálculo!$D$3:$D$127,$C63,Cálculo!Y$3:Y$127)</f>
        <v>0</v>
      </c>
      <c r="Y63" s="3">
        <f>AVERAGEIF(Cálculo!$D$3:$D$127,$C63,Cálculo!Z$3:Z$127)</f>
        <v>-39.950000000000003</v>
      </c>
      <c r="Z63" s="3">
        <f>AVERAGEIF(Cálculo!$D$3:$D$127,$C63,Cálculo!AA$3:AA$127)</f>
        <v>-279.23</v>
      </c>
      <c r="AA63" s="3"/>
      <c r="AB63" s="3"/>
      <c r="AC63" s="3">
        <f>AVERAGEIF(Cálculo!$D$3:$D$127,$C63,Cálculo!AD$3:AD$127)</f>
        <v>189753246.15169734</v>
      </c>
      <c r="AD63" s="3">
        <f>AVERAGEIF(Cálculo!$D$3:$D$127,$C63,Cálculo!AE$3:AE$127)</f>
        <v>213686258.52908963</v>
      </c>
      <c r="AE63" s="3">
        <f>AVERAGEIF(Cálculo!$D$3:$D$127,$C63,Cálculo!AF$3:AF$127)</f>
        <v>744720756.54593885</v>
      </c>
    </row>
    <row r="64" spans="1:31" x14ac:dyDescent="0.25">
      <c r="A64" s="1" t="s">
        <v>55</v>
      </c>
      <c r="B64" s="1" t="s">
        <v>131</v>
      </c>
      <c r="C64" s="1" t="s">
        <v>56</v>
      </c>
      <c r="D64" s="1" t="s">
        <v>57</v>
      </c>
      <c r="E64" s="3">
        <f>AVERAGEIF(Cálculo!$D$3:$D$127,$C64,Cálculo!F$3:F$127)</f>
        <v>478325.6</v>
      </c>
      <c r="F64" s="3">
        <f>AVERAGEIF(Cálculo!$D$3:$D$127,$C64,Cálculo!G$3:G$127)</f>
        <v>596378.19999999995</v>
      </c>
      <c r="G64" s="3">
        <f>AVERAGEIF(Cálculo!$D$3:$D$127,$C64,Cálculo!H$3:H$127)</f>
        <v>5350.3980000000001</v>
      </c>
      <c r="H64" s="3">
        <f>AVERAGEIF(Cálculo!$D$3:$D$127,$C64,Cálculo!I$3:I$127)</f>
        <v>207604.64799999999</v>
      </c>
      <c r="I64" s="3">
        <f>AVERAGEIF(Cálculo!$D$3:$D$127,$C64,Cálculo!J$3:J$127)</f>
        <v>110100.356</v>
      </c>
      <c r="J64" s="3">
        <f>AVERAGEIF(Cálculo!$D$3:$D$127,$C64,Cálculo!K$3:K$127)</f>
        <v>52579.6</v>
      </c>
      <c r="K64" s="3">
        <f>AVERAGEIF(Cálculo!$D$3:$D$127,$C64,Cálculo!L$3:L$127)</f>
        <v>86286</v>
      </c>
      <c r="L64" s="3">
        <f>AVERAGEIF(Cálculo!$D$3:$D$127,$C64,Cálculo!M$3:M$127)</f>
        <v>651.70799999999997</v>
      </c>
      <c r="M64" s="3">
        <f>AVERAGEIF(Cálculo!$D$3:$D$127,$C64,Cálculo!N$3:N$127)</f>
        <v>10450.833999999999</v>
      </c>
      <c r="N64" s="3">
        <f>AVERAGEIF(Cálculo!$D$3:$D$127,$C64,Cálculo!O$3:O$127)</f>
        <v>9158.3119999999999</v>
      </c>
      <c r="O64" s="3">
        <f>AVERAGEIF(Cálculo!$D$3:$D$127,$C64,Cálculo!P$3:P$127)</f>
        <v>17582.545999999998</v>
      </c>
      <c r="P64" s="3">
        <f>AVERAGEIF(Cálculo!$D$3:$D$127,$C64,Cálculo!Q$3:Q$127)</f>
        <v>231912716.19999999</v>
      </c>
      <c r="Q64" s="3">
        <f>AVERAGEIF(Cálculo!$D$3:$D$127,$C64,Cálculo!R$3:R$127)</f>
        <v>30653046.191999994</v>
      </c>
      <c r="R64" s="3">
        <f>AVERAGEIF(Cálculo!$D$3:$D$127,$C64,Cálculo!S$3:S$127)</f>
        <v>112760225.71600001</v>
      </c>
      <c r="S64" s="3">
        <f>AVERAGEIF(Cálculo!$D$3:$D$127,$C64,Cálculo!T$3:T$127)</f>
        <v>82939043.951999992</v>
      </c>
      <c r="T64" s="3">
        <f>AVERAGEIF(Cálculo!$D$3:$D$127,$C64,Cálculo!U$3:U$127)</f>
        <v>578984891.29000008</v>
      </c>
      <c r="U64" s="3">
        <f>AVERAGEIF(Cálculo!$D$3:$D$127,$C64,Cálculo!V$3:V$127)</f>
        <v>0</v>
      </c>
      <c r="V64" s="3">
        <f>AVERAGEIF(Cálculo!$D$3:$D$127,$C64,Cálculo!W$3:W$127)</f>
        <v>48129481.115999997</v>
      </c>
      <c r="W64" s="3">
        <f>AVERAGEIF(Cálculo!$D$3:$D$127,$C64,Cálculo!X$3:X$127)</f>
        <v>72590378.113999993</v>
      </c>
      <c r="X64" s="3">
        <f>AVERAGEIF(Cálculo!$D$3:$D$127,$C64,Cálculo!Y$3:Y$127)</f>
        <v>0</v>
      </c>
      <c r="Y64" s="3">
        <f>AVERAGEIF(Cálculo!$D$3:$D$127,$C64,Cálculo!Z$3:Z$127)</f>
        <v>-56.653999999999996</v>
      </c>
      <c r="Z64" s="3">
        <f>AVERAGEIF(Cálculo!$D$3:$D$127,$C64,Cálculo!AA$3:AA$127)</f>
        <v>-325069.29200000002</v>
      </c>
      <c r="AA64" s="3"/>
      <c r="AB64" s="3"/>
      <c r="AC64" s="3">
        <f>AVERAGEIF(Cálculo!$D$3:$D$127,$C64,Cálculo!AD$3:AD$127)</f>
        <v>253265308.61514816</v>
      </c>
      <c r="AD64" s="3">
        <f>AVERAGEIF(Cálculo!$D$3:$D$127,$C64,Cálculo!AE$3:AE$127)</f>
        <v>94524182.312459752</v>
      </c>
      <c r="AE64" s="3">
        <f>AVERAGEIF(Cálculo!$D$3:$D$127,$C64,Cálculo!AF$3:AF$127)</f>
        <v>747558076.82429147</v>
      </c>
    </row>
    <row r="65" spans="1:31" x14ac:dyDescent="0.25">
      <c r="A65" s="1" t="s">
        <v>58</v>
      </c>
      <c r="B65" s="1" t="s">
        <v>130</v>
      </c>
      <c r="C65" s="1" t="s">
        <v>59</v>
      </c>
      <c r="D65" s="1" t="s">
        <v>60</v>
      </c>
      <c r="E65" s="3">
        <f>AVERAGEIF(Cálculo!$D$3:$D$127,$C65,Cálculo!F$3:F$127)</f>
        <v>915361.6</v>
      </c>
      <c r="F65" s="3">
        <f>AVERAGEIF(Cálculo!$D$3:$D$127,$C65,Cálculo!G$3:G$127)</f>
        <v>1001926</v>
      </c>
      <c r="G65" s="3">
        <f>AVERAGEIF(Cálculo!$D$3:$D$127,$C65,Cálculo!H$3:H$127)</f>
        <v>10717.621999999999</v>
      </c>
      <c r="H65" s="3">
        <f>AVERAGEIF(Cálculo!$D$3:$D$127,$C65,Cálculo!I$3:I$127)</f>
        <v>210606.36799999996</v>
      </c>
      <c r="I65" s="3">
        <f>AVERAGEIF(Cálculo!$D$3:$D$127,$C65,Cálculo!J$3:J$127)</f>
        <v>154900.08199999999</v>
      </c>
      <c r="J65" s="3">
        <f>AVERAGEIF(Cálculo!$D$3:$D$127,$C65,Cálculo!K$3:K$127)</f>
        <v>287627.2</v>
      </c>
      <c r="K65" s="3">
        <f>AVERAGEIF(Cálculo!$D$3:$D$127,$C65,Cálculo!L$3:L$127)</f>
        <v>405964.79999999999</v>
      </c>
      <c r="L65" s="3">
        <f>AVERAGEIF(Cálculo!$D$3:$D$127,$C65,Cálculo!M$3:M$127)</f>
        <v>2354.7020000000002</v>
      </c>
      <c r="M65" s="3">
        <f>AVERAGEIF(Cálculo!$D$3:$D$127,$C65,Cálculo!N$3:N$127)</f>
        <v>50969.930000000008</v>
      </c>
      <c r="N65" s="3">
        <f>AVERAGEIF(Cálculo!$D$3:$D$127,$C65,Cálculo!O$3:O$127)</f>
        <v>50474.067999999999</v>
      </c>
      <c r="O65" s="3">
        <f>AVERAGEIF(Cálculo!$D$3:$D$127,$C65,Cálculo!P$3:P$127)</f>
        <v>62573.45</v>
      </c>
      <c r="P65" s="3">
        <f>AVERAGEIF(Cálculo!$D$3:$D$127,$C65,Cálculo!Q$3:Q$127)</f>
        <v>283940135.48800004</v>
      </c>
      <c r="Q65" s="3">
        <f>AVERAGEIF(Cálculo!$D$3:$D$127,$C65,Cálculo!R$3:R$127)</f>
        <v>35217065.538000003</v>
      </c>
      <c r="R65" s="3">
        <f>AVERAGEIF(Cálculo!$D$3:$D$127,$C65,Cálculo!S$3:S$127)</f>
        <v>166250981.46799999</v>
      </c>
      <c r="S65" s="3">
        <f>AVERAGEIF(Cálculo!$D$3:$D$127,$C65,Cálculo!T$3:T$127)</f>
        <v>75935848.967999995</v>
      </c>
      <c r="T65" s="3">
        <f>AVERAGEIF(Cálculo!$D$3:$D$127,$C65,Cálculo!U$3:U$127)</f>
        <v>817799794.176</v>
      </c>
      <c r="U65" s="3">
        <f>AVERAGEIF(Cálculo!$D$3:$D$127,$C65,Cálculo!V$3:V$127)</f>
        <v>1634225.4260000002</v>
      </c>
      <c r="V65" s="3">
        <f>AVERAGEIF(Cálculo!$D$3:$D$127,$C65,Cálculo!W$3:W$127)</f>
        <v>108365981.16399999</v>
      </c>
      <c r="W65" s="3">
        <f>AVERAGEIF(Cálculo!$D$3:$D$127,$C65,Cálculo!X$3:X$127)</f>
        <v>146455556.12400001</v>
      </c>
      <c r="X65" s="3">
        <f>AVERAGEIF(Cálculo!$D$3:$D$127,$C65,Cálculo!Y$3:Y$127)</f>
        <v>0</v>
      </c>
      <c r="Y65" s="3">
        <f>AVERAGEIF(Cálculo!$D$3:$D$127,$C65,Cálculo!Z$3:Z$127)</f>
        <v>-37.548000000000002</v>
      </c>
      <c r="Z65" s="3">
        <f>AVERAGEIF(Cálculo!$D$3:$D$127,$C65,Cálculo!AA$3:AA$127)</f>
        <v>-236.16199999999998</v>
      </c>
      <c r="AA65" s="3"/>
      <c r="AB65" s="3"/>
      <c r="AC65" s="3">
        <f>AVERAGEIF(Cálculo!$D$3:$D$127,$C65,Cálculo!AD$3:AD$127)</f>
        <v>253077240.55874258</v>
      </c>
      <c r="AD65" s="3">
        <f>AVERAGEIF(Cálculo!$D$3:$D$127,$C65,Cálculo!AE$3:AE$127)</f>
        <v>67023728.828352213</v>
      </c>
      <c r="AE65" s="3">
        <f>AVERAGEIF(Cálculo!$D$3:$D$127,$C65,Cálculo!AF$3:AF$127)</f>
        <v>963489109.27161407</v>
      </c>
    </row>
    <row r="66" spans="1:31" x14ac:dyDescent="0.25">
      <c r="A66" s="1" t="s">
        <v>61</v>
      </c>
      <c r="B66" s="1" t="s">
        <v>130</v>
      </c>
      <c r="C66" s="1" t="s">
        <v>62</v>
      </c>
      <c r="D66" s="1" t="s">
        <v>63</v>
      </c>
      <c r="E66" s="3">
        <f>AVERAGEIF(Cálculo!$D$3:$D$127,$C66,Cálculo!F$3:F$127)</f>
        <v>2082571.6</v>
      </c>
      <c r="F66" s="3">
        <f>AVERAGEIF(Cálculo!$D$3:$D$127,$C66,Cálculo!G$3:G$127)</f>
        <v>2508310.2000000002</v>
      </c>
      <c r="G66" s="3">
        <f>AVERAGEIF(Cálculo!$D$3:$D$127,$C66,Cálculo!H$3:H$127)</f>
        <v>22499.684000000001</v>
      </c>
      <c r="H66" s="3">
        <f>AVERAGEIF(Cálculo!$D$3:$D$127,$C66,Cálculo!I$3:I$127)</f>
        <v>687414.43400000001</v>
      </c>
      <c r="I66" s="3">
        <f>AVERAGEIF(Cálculo!$D$3:$D$127,$C66,Cálculo!J$3:J$127)</f>
        <v>343623.34</v>
      </c>
      <c r="J66" s="3">
        <f>AVERAGEIF(Cálculo!$D$3:$D$127,$C66,Cálculo!K$3:K$127)</f>
        <v>448757.4</v>
      </c>
      <c r="K66" s="3">
        <f>AVERAGEIF(Cálculo!$D$3:$D$127,$C66,Cálculo!L$3:L$127)</f>
        <v>410061.4</v>
      </c>
      <c r="L66" s="3">
        <f>AVERAGEIF(Cálculo!$D$3:$D$127,$C66,Cálculo!M$3:M$127)</f>
        <v>6371.3240000000005</v>
      </c>
      <c r="M66" s="3">
        <f>AVERAGEIF(Cálculo!$D$3:$D$127,$C66,Cálculo!N$3:N$127)</f>
        <v>96243.796000000002</v>
      </c>
      <c r="N66" s="3">
        <f>AVERAGEIF(Cálculo!$D$3:$D$127,$C66,Cálculo!O$3:O$127)</f>
        <v>96110.686000000002</v>
      </c>
      <c r="O66" s="3">
        <f>AVERAGEIF(Cálculo!$D$3:$D$127,$C66,Cálculo!P$3:P$127)</f>
        <v>113993.246</v>
      </c>
      <c r="P66" s="3">
        <f>AVERAGEIF(Cálculo!$D$3:$D$127,$C66,Cálculo!Q$3:Q$127)</f>
        <v>418088948.56000006</v>
      </c>
      <c r="Q66" s="3">
        <f>AVERAGEIF(Cálculo!$D$3:$D$127,$C66,Cálculo!R$3:R$127)</f>
        <v>104864011.704</v>
      </c>
      <c r="R66" s="3">
        <f>AVERAGEIF(Cálculo!$D$3:$D$127,$C66,Cálculo!S$3:S$127)</f>
        <v>305544749.55599999</v>
      </c>
      <c r="S66" s="3">
        <f>AVERAGEIF(Cálculo!$D$3:$D$127,$C66,Cálculo!T$3:T$127)</f>
        <v>625097378.07000005</v>
      </c>
      <c r="T66" s="3">
        <f>AVERAGEIF(Cálculo!$D$3:$D$127,$C66,Cálculo!U$3:U$127)</f>
        <v>1743372984.4539998</v>
      </c>
      <c r="U66" s="3">
        <f>AVERAGEIF(Cálculo!$D$3:$D$127,$C66,Cálculo!V$3:V$127)</f>
        <v>0</v>
      </c>
      <c r="V66" s="3">
        <f>AVERAGEIF(Cálculo!$D$3:$D$127,$C66,Cálculo!W$3:W$127)</f>
        <v>96034380.113999993</v>
      </c>
      <c r="W66" s="3">
        <f>AVERAGEIF(Cálculo!$D$3:$D$127,$C66,Cálculo!X$3:X$127)</f>
        <v>193743516.44999999</v>
      </c>
      <c r="X66" s="3">
        <f>AVERAGEIF(Cálculo!$D$3:$D$127,$C66,Cálculo!Y$3:Y$127)</f>
        <v>0</v>
      </c>
      <c r="Y66" s="3">
        <f>AVERAGEIF(Cálculo!$D$3:$D$127,$C66,Cálculo!Z$3:Z$127)</f>
        <v>-45.796000000000006</v>
      </c>
      <c r="Z66" s="3">
        <f>AVERAGEIF(Cálculo!$D$3:$D$127,$C66,Cálculo!AA$3:AA$127)</f>
        <v>-385.04399999999998</v>
      </c>
      <c r="AA66" s="3"/>
      <c r="AB66" s="3"/>
      <c r="AC66" s="3">
        <f>AVERAGEIF(Cálculo!$D$3:$D$127,$C66,Cálculo!AD$3:AD$127)</f>
        <v>352439498.60569847</v>
      </c>
      <c r="AD66" s="3">
        <f>AVERAGEIF(Cálculo!$D$3:$D$127,$C66,Cálculo!AE$3:AE$127)</f>
        <v>525819755.1200918</v>
      </c>
      <c r="AE66" s="3">
        <f>AVERAGEIF(Cálculo!$D$3:$D$127,$C66,Cálculo!AF$3:AF$127)</f>
        <v>1941677650.5365264</v>
      </c>
    </row>
    <row r="67" spans="1:31" x14ac:dyDescent="0.25">
      <c r="A67" s="1" t="s">
        <v>64</v>
      </c>
      <c r="B67" s="1" t="s">
        <v>130</v>
      </c>
      <c r="C67" s="1" t="s">
        <v>65</v>
      </c>
      <c r="D67" s="1" t="s">
        <v>66</v>
      </c>
      <c r="E67" s="3">
        <f>AVERAGEIF(Cálculo!$D$3:$D$127,$C67,Cálculo!F$3:F$127)</f>
        <v>344031</v>
      </c>
      <c r="F67" s="3">
        <f>AVERAGEIF(Cálculo!$D$3:$D$127,$C67,Cálculo!G$3:G$127)</f>
        <v>353497.59999999998</v>
      </c>
      <c r="G67" s="3">
        <f>AVERAGEIF(Cálculo!$D$3:$D$127,$C67,Cálculo!H$3:H$127)</f>
        <v>4362.4179999999997</v>
      </c>
      <c r="H67" s="3">
        <f>AVERAGEIF(Cálculo!$D$3:$D$127,$C67,Cálculo!I$3:I$127)</f>
        <v>93564.12000000001</v>
      </c>
      <c r="I67" s="3">
        <f>AVERAGEIF(Cálculo!$D$3:$D$127,$C67,Cálculo!J$3:J$127)</f>
        <v>51900.946000000004</v>
      </c>
      <c r="J67" s="3">
        <f>AVERAGEIF(Cálculo!$D$3:$D$127,$C67,Cálculo!K$3:K$127)</f>
        <v>41265</v>
      </c>
      <c r="K67" s="3">
        <f>AVERAGEIF(Cálculo!$D$3:$D$127,$C67,Cálculo!L$3:L$127)</f>
        <v>42871.8</v>
      </c>
      <c r="L67" s="3">
        <f>AVERAGEIF(Cálculo!$D$3:$D$127,$C67,Cálculo!M$3:M$127)</f>
        <v>932.99</v>
      </c>
      <c r="M67" s="3">
        <f>AVERAGEIF(Cálculo!$D$3:$D$127,$C67,Cálculo!N$3:N$127)</f>
        <v>4950.4560000000001</v>
      </c>
      <c r="N67" s="3">
        <f>AVERAGEIF(Cálculo!$D$3:$D$127,$C67,Cálculo!O$3:O$127)</f>
        <v>4950.4560000000001</v>
      </c>
      <c r="O67" s="3">
        <f>AVERAGEIF(Cálculo!$D$3:$D$127,$C67,Cálculo!P$3:P$127)</f>
        <v>5938.3599999999988</v>
      </c>
      <c r="P67" s="3">
        <f>AVERAGEIF(Cálculo!$D$3:$D$127,$C67,Cálculo!Q$3:Q$127)</f>
        <v>105140484.10200001</v>
      </c>
      <c r="Q67" s="3">
        <f>AVERAGEIF(Cálculo!$D$3:$D$127,$C67,Cálculo!R$3:R$127)</f>
        <v>5488832.648</v>
      </c>
      <c r="R67" s="3">
        <f>AVERAGEIF(Cálculo!$D$3:$D$127,$C67,Cálculo!S$3:S$127)</f>
        <v>39709661.969999999</v>
      </c>
      <c r="S67" s="3">
        <f>AVERAGEIF(Cálculo!$D$3:$D$127,$C67,Cálculo!T$3:T$127)</f>
        <v>41099052.881999999</v>
      </c>
      <c r="T67" s="3">
        <f>AVERAGEIF(Cálculo!$D$3:$D$127,$C67,Cálculo!U$3:U$127)</f>
        <v>204568049.954</v>
      </c>
      <c r="U67" s="3">
        <f>AVERAGEIF(Cálculo!$D$3:$D$127,$C67,Cálculo!V$3:V$127)</f>
        <v>0</v>
      </c>
      <c r="V67" s="3">
        <f>AVERAGEIF(Cálculo!$D$3:$D$127,$C67,Cálculo!W$3:W$127)</f>
        <v>6633780.8080000002</v>
      </c>
      <c r="W67" s="3">
        <f>AVERAGEIF(Cálculo!$D$3:$D$127,$C67,Cálculo!X$3:X$127)</f>
        <v>6496237.5439999998</v>
      </c>
      <c r="X67" s="3">
        <f>AVERAGEIF(Cálculo!$D$3:$D$127,$C67,Cálculo!Y$3:Y$127)</f>
        <v>0</v>
      </c>
      <c r="Y67" s="3">
        <f>AVERAGEIF(Cálculo!$D$3:$D$127,$C67,Cálculo!Z$3:Z$127)</f>
        <v>-41.887999999999998</v>
      </c>
      <c r="Z67" s="3">
        <f>AVERAGEIF(Cálculo!$D$3:$D$127,$C67,Cálculo!AA$3:AA$127)</f>
        <v>-314.44799999999998</v>
      </c>
      <c r="AA67" s="3"/>
      <c r="AB67" s="3"/>
      <c r="AC67" s="3">
        <f>AVERAGEIF(Cálculo!$D$3:$D$127,$C67,Cálculo!AD$3:AD$127)</f>
        <v>97421087.132769048</v>
      </c>
      <c r="AD67" s="3">
        <f>AVERAGEIF(Cálculo!$D$3:$D$127,$C67,Cálculo!AE$3:AE$127)</f>
        <v>37159186.934361286</v>
      </c>
      <c r="AE67" s="3">
        <f>AVERAGEIF(Cálculo!$D$3:$D$127,$C67,Cálculo!AF$3:AF$127)</f>
        <v>254608068.92463452</v>
      </c>
    </row>
    <row r="68" spans="1:31" x14ac:dyDescent="0.25">
      <c r="A68" s="1" t="s">
        <v>67</v>
      </c>
      <c r="B68" s="1" t="s">
        <v>133</v>
      </c>
      <c r="C68" s="1" t="s">
        <v>68</v>
      </c>
      <c r="D68" s="1" t="s">
        <v>69</v>
      </c>
      <c r="E68" s="3">
        <f>AVERAGEIF(Cálculo!$D$3:$D$127,$C68,Cálculo!F$3:F$127)</f>
        <v>3393069</v>
      </c>
      <c r="F68" s="3">
        <f>AVERAGEIF(Cálculo!$D$3:$D$127,$C68,Cálculo!G$3:G$127)</f>
        <v>4221217.8</v>
      </c>
      <c r="G68" s="3">
        <f>AVERAGEIF(Cálculo!$D$3:$D$127,$C68,Cálculo!H$3:H$127)</f>
        <v>55413.09199999999</v>
      </c>
      <c r="H68" s="3">
        <f>AVERAGEIF(Cálculo!$D$3:$D$127,$C68,Cálculo!I$3:I$127)</f>
        <v>792918.21400000004</v>
      </c>
      <c r="I68" s="3">
        <f>AVERAGEIF(Cálculo!$D$3:$D$127,$C68,Cálculo!J$3:J$127)</f>
        <v>542243.51799999992</v>
      </c>
      <c r="J68" s="3">
        <f>AVERAGEIF(Cálculo!$D$3:$D$127,$C68,Cálculo!K$3:K$127)</f>
        <v>2447389.2000000002</v>
      </c>
      <c r="K68" s="3">
        <f>AVERAGEIF(Cálculo!$D$3:$D$127,$C68,Cálculo!L$3:L$127)</f>
        <v>3303058.2</v>
      </c>
      <c r="L68" s="3">
        <f>AVERAGEIF(Cálculo!$D$3:$D$127,$C68,Cálculo!M$3:M$127)</f>
        <v>39617.966</v>
      </c>
      <c r="M68" s="3">
        <f>AVERAGEIF(Cálculo!$D$3:$D$127,$C68,Cálculo!N$3:N$127)</f>
        <v>401724.99200000003</v>
      </c>
      <c r="N68" s="3">
        <f>AVERAGEIF(Cálculo!$D$3:$D$127,$C68,Cálculo!O$3:O$127)</f>
        <v>386472.83200000005</v>
      </c>
      <c r="O68" s="3">
        <f>AVERAGEIF(Cálculo!$D$3:$D$127,$C68,Cálculo!P$3:P$127)</f>
        <v>422508.49000000005</v>
      </c>
      <c r="P68" s="3">
        <f>AVERAGEIF(Cálculo!$D$3:$D$127,$C68,Cálculo!Q$3:Q$127)</f>
        <v>1336387602.2660003</v>
      </c>
      <c r="Q68" s="3">
        <f>AVERAGEIF(Cálculo!$D$3:$D$127,$C68,Cálculo!R$3:R$127)</f>
        <v>179894024.71000004</v>
      </c>
      <c r="R68" s="3">
        <f>AVERAGEIF(Cálculo!$D$3:$D$127,$C68,Cálculo!S$3:S$127)</f>
        <v>523049170.77200001</v>
      </c>
      <c r="S68" s="3">
        <f>AVERAGEIF(Cálculo!$D$3:$D$127,$C68,Cálculo!T$3:T$127)</f>
        <v>805662435.48600006</v>
      </c>
      <c r="T68" s="3">
        <f>AVERAGEIF(Cálculo!$D$3:$D$127,$C68,Cálculo!U$3:U$127)</f>
        <v>3576356508.2580004</v>
      </c>
      <c r="U68" s="3">
        <f>AVERAGEIF(Cálculo!$D$3:$D$127,$C68,Cálculo!V$3:V$127)</f>
        <v>0</v>
      </c>
      <c r="V68" s="3">
        <f>AVERAGEIF(Cálculo!$D$3:$D$127,$C68,Cálculo!W$3:W$127)</f>
        <v>456245208.94599992</v>
      </c>
      <c r="W68" s="3">
        <f>AVERAGEIF(Cálculo!$D$3:$D$127,$C68,Cálculo!X$3:X$127)</f>
        <v>275118066.07800001</v>
      </c>
      <c r="X68" s="3">
        <f>AVERAGEIF(Cálculo!$D$3:$D$127,$C68,Cálculo!Y$3:Y$127)</f>
        <v>0</v>
      </c>
      <c r="Y68" s="3">
        <f>AVERAGEIF(Cálculo!$D$3:$D$127,$C68,Cálculo!Z$3:Z$127)</f>
        <v>-32.064</v>
      </c>
      <c r="Z68" s="3">
        <f>AVERAGEIF(Cálculo!$D$3:$D$127,$C68,Cálculo!AA$3:AA$127)</f>
        <v>-217.23000000000002</v>
      </c>
      <c r="AA68" s="3"/>
      <c r="AB68" s="3"/>
      <c r="AC68" s="3">
        <f>AVERAGEIF(Cálculo!$D$3:$D$127,$C68,Cálculo!AD$3:AD$127)</f>
        <v>951701210.4035809</v>
      </c>
      <c r="AD68" s="3">
        <f>AVERAGEIF(Cálculo!$D$3:$D$127,$C68,Cálculo!AE$3:AE$127)</f>
        <v>572579851.85471368</v>
      </c>
      <c r="AE68" s="3">
        <f>AVERAGEIF(Cálculo!$D$3:$D$127,$C68,Cálculo!AF$3:AF$127)</f>
        <v>3605324646.3849382</v>
      </c>
    </row>
    <row r="69" spans="1:31" x14ac:dyDescent="0.25">
      <c r="A69" s="1" t="s">
        <v>70</v>
      </c>
      <c r="B69" s="1" t="s">
        <v>132</v>
      </c>
      <c r="C69" s="1" t="s">
        <v>71</v>
      </c>
      <c r="D69" s="1" t="s">
        <v>72</v>
      </c>
      <c r="E69" s="3">
        <f>AVERAGEIF(Cálculo!$D$3:$D$127,$C69,Cálculo!F$3:F$127)</f>
        <v>1194950</v>
      </c>
      <c r="F69" s="3">
        <f>AVERAGEIF(Cálculo!$D$3:$D$127,$C69,Cálculo!G$3:G$127)</f>
        <v>2047012.8</v>
      </c>
      <c r="G69" s="3">
        <f>AVERAGEIF(Cálculo!$D$3:$D$127,$C69,Cálculo!H$3:H$127)</f>
        <v>11084.320000000002</v>
      </c>
      <c r="H69" s="3">
        <f>AVERAGEIF(Cálculo!$D$3:$D$127,$C69,Cálculo!I$3:I$127)</f>
        <v>1918936.6199999999</v>
      </c>
      <c r="I69" s="3">
        <f>AVERAGEIF(Cálculo!$D$3:$D$127,$C69,Cálculo!J$3:J$127)</f>
        <v>995610.62200000009</v>
      </c>
      <c r="J69" s="3">
        <f>AVERAGEIF(Cálculo!$D$3:$D$127,$C69,Cálculo!K$3:K$127)</f>
        <v>354673</v>
      </c>
      <c r="K69" s="3">
        <f>AVERAGEIF(Cálculo!$D$3:$D$127,$C69,Cálculo!L$3:L$127)</f>
        <v>901229.4</v>
      </c>
      <c r="L69" s="3">
        <f>AVERAGEIF(Cálculo!$D$3:$D$127,$C69,Cálculo!M$3:M$127)</f>
        <v>3122.0459999999998</v>
      </c>
      <c r="M69" s="3">
        <f>AVERAGEIF(Cálculo!$D$3:$D$127,$C69,Cálculo!N$3:N$127)</f>
        <v>175818.49599999998</v>
      </c>
      <c r="N69" s="3">
        <f>AVERAGEIF(Cálculo!$D$3:$D$127,$C69,Cálculo!O$3:O$127)</f>
        <v>132468.524</v>
      </c>
      <c r="O69" s="3">
        <f>AVERAGEIF(Cálculo!$D$3:$D$127,$C69,Cálculo!P$3:P$127)</f>
        <v>147613.31</v>
      </c>
      <c r="P69" s="3">
        <f>AVERAGEIF(Cálculo!$D$3:$D$127,$C69,Cálculo!Q$3:Q$127)</f>
        <v>1168180199.3040001</v>
      </c>
      <c r="Q69" s="3">
        <f>AVERAGEIF(Cálculo!$D$3:$D$127,$C69,Cálculo!R$3:R$127)</f>
        <v>188952526.31</v>
      </c>
      <c r="R69" s="3">
        <f>AVERAGEIF(Cálculo!$D$3:$D$127,$C69,Cálculo!S$3:S$127)</f>
        <v>575593874.15999997</v>
      </c>
      <c r="S69" s="3">
        <f>AVERAGEIF(Cálculo!$D$3:$D$127,$C69,Cálculo!T$3:T$127)</f>
        <v>470356998.676</v>
      </c>
      <c r="T69" s="3">
        <f>AVERAGEIF(Cálculo!$D$3:$D$127,$C69,Cálculo!U$3:U$127)</f>
        <v>2654339476.3520002</v>
      </c>
      <c r="U69" s="3">
        <f>AVERAGEIF(Cálculo!$D$3:$D$127,$C69,Cálculo!V$3:V$127)</f>
        <v>584780.51199999999</v>
      </c>
      <c r="V69" s="3">
        <f>AVERAGEIF(Cálculo!$D$3:$D$127,$C69,Cálculo!W$3:W$127)</f>
        <v>130658343.71199998</v>
      </c>
      <c r="W69" s="3">
        <f>AVERAGEIF(Cálculo!$D$3:$D$127,$C69,Cálculo!X$3:X$127)</f>
        <v>120012753.678</v>
      </c>
      <c r="X69" s="3">
        <f>AVERAGEIF(Cálculo!$D$3:$D$127,$C69,Cálculo!Y$3:Y$127)</f>
        <v>0</v>
      </c>
      <c r="Y69" s="3">
        <f>AVERAGEIF(Cálculo!$D$3:$D$127,$C69,Cálculo!Z$3:Z$127)</f>
        <v>-19.47</v>
      </c>
      <c r="Z69" s="3">
        <f>AVERAGEIF(Cálculo!$D$3:$D$127,$C69,Cálculo!AA$3:AA$127)</f>
        <v>-471.34199999999998</v>
      </c>
      <c r="AA69" s="3"/>
      <c r="AB69" s="3"/>
      <c r="AC69" s="3">
        <f>AVERAGEIF(Cálculo!$D$3:$D$127,$C69,Cálculo!AD$3:AD$127)</f>
        <v>912180220.75790381</v>
      </c>
      <c r="AD69" s="3">
        <f>AVERAGEIF(Cálculo!$D$3:$D$127,$C69,Cálculo!AE$3:AE$127)</f>
        <v>374712986.63776076</v>
      </c>
      <c r="AE69" s="3">
        <f>AVERAGEIF(Cálculo!$D$3:$D$127,$C69,Cálculo!AF$3:AF$127)</f>
        <v>2915954592.5663443</v>
      </c>
    </row>
    <row r="70" spans="1:31" x14ac:dyDescent="0.25">
      <c r="A70" s="1" t="s">
        <v>73</v>
      </c>
      <c r="B70" s="1" t="s">
        <v>130</v>
      </c>
      <c r="C70" s="1" t="s">
        <v>74</v>
      </c>
      <c r="D70" s="1" t="s">
        <v>75</v>
      </c>
      <c r="E70" s="3">
        <f>AVERAGEIF(Cálculo!$D$3:$D$127,$C70,Cálculo!F$3:F$127)</f>
        <v>750605.4</v>
      </c>
      <c r="F70" s="3">
        <f>AVERAGEIF(Cálculo!$D$3:$D$127,$C70,Cálculo!G$3:G$127)</f>
        <v>851037.8</v>
      </c>
      <c r="G70" s="3">
        <f>AVERAGEIF(Cálculo!$D$3:$D$127,$C70,Cálculo!H$3:H$127)</f>
        <v>12119.807999999999</v>
      </c>
      <c r="H70" s="3">
        <f>AVERAGEIF(Cálculo!$D$3:$D$127,$C70,Cálculo!I$3:I$127)</f>
        <v>230551.92399999997</v>
      </c>
      <c r="I70" s="3">
        <f>AVERAGEIF(Cálculo!$D$3:$D$127,$C70,Cálculo!J$3:J$127)</f>
        <v>136311.88199999998</v>
      </c>
      <c r="J70" s="3">
        <f>AVERAGEIF(Cálculo!$D$3:$D$127,$C70,Cálculo!K$3:K$127)</f>
        <v>208331.8</v>
      </c>
      <c r="K70" s="3">
        <f>AVERAGEIF(Cálculo!$D$3:$D$127,$C70,Cálculo!L$3:L$127)</f>
        <v>269885.8</v>
      </c>
      <c r="L70" s="3">
        <f>AVERAGEIF(Cálculo!$D$3:$D$127,$C70,Cálculo!M$3:M$127)</f>
        <v>1736.9759999999999</v>
      </c>
      <c r="M70" s="3">
        <f>AVERAGEIF(Cálculo!$D$3:$D$127,$C70,Cálculo!N$3:N$127)</f>
        <v>38170.65</v>
      </c>
      <c r="N70" s="3">
        <f>AVERAGEIF(Cálculo!$D$3:$D$127,$C70,Cálculo!O$3:O$127)</f>
        <v>37504.012000000002</v>
      </c>
      <c r="O70" s="3">
        <f>AVERAGEIF(Cálculo!$D$3:$D$127,$C70,Cálculo!P$3:P$127)</f>
        <v>45944.227999999996</v>
      </c>
      <c r="P70" s="3">
        <f>AVERAGEIF(Cálculo!$D$3:$D$127,$C70,Cálculo!Q$3:Q$127)</f>
        <v>281605001.736</v>
      </c>
      <c r="Q70" s="3">
        <f>AVERAGEIF(Cálculo!$D$3:$D$127,$C70,Cálculo!R$3:R$127)</f>
        <v>10639475.764000002</v>
      </c>
      <c r="R70" s="3">
        <f>AVERAGEIF(Cálculo!$D$3:$D$127,$C70,Cálculo!S$3:S$127)</f>
        <v>95078932.414000005</v>
      </c>
      <c r="S70" s="3">
        <f>AVERAGEIF(Cálculo!$D$3:$D$127,$C70,Cálculo!T$3:T$127)</f>
        <v>80915339.327999994</v>
      </c>
      <c r="T70" s="3">
        <f>AVERAGEIF(Cálculo!$D$3:$D$127,$C70,Cálculo!U$3:U$127)</f>
        <v>694487611.31999993</v>
      </c>
      <c r="U70" s="3">
        <f>AVERAGEIF(Cálculo!$D$3:$D$127,$C70,Cálculo!V$3:V$127)</f>
        <v>39291260.299999997</v>
      </c>
      <c r="V70" s="3">
        <f>AVERAGEIF(Cálculo!$D$3:$D$127,$C70,Cálculo!W$3:W$127)</f>
        <v>101752587.69400001</v>
      </c>
      <c r="W70" s="3">
        <f>AVERAGEIF(Cálculo!$D$3:$D$127,$C70,Cálculo!X$3:X$127)</f>
        <v>85205014.083999991</v>
      </c>
      <c r="X70" s="3">
        <f>AVERAGEIF(Cálculo!$D$3:$D$127,$C70,Cálculo!Y$3:Y$127)</f>
        <v>0</v>
      </c>
      <c r="Y70" s="3">
        <f>AVERAGEIF(Cálculo!$D$3:$D$127,$C70,Cálculo!Z$3:Z$127)</f>
        <v>-47.730000000000004</v>
      </c>
      <c r="Z70" s="3">
        <f>AVERAGEIF(Cálculo!$D$3:$D$127,$C70,Cálculo!AA$3:AA$127)</f>
        <v>-422.48400000000004</v>
      </c>
      <c r="AA70" s="3"/>
      <c r="AB70" s="3"/>
      <c r="AC70" s="3">
        <f>AVERAGEIF(Cálculo!$D$3:$D$127,$C70,Cálculo!AD$3:AD$127)</f>
        <v>237982995.62178081</v>
      </c>
      <c r="AD70" s="3">
        <f>AVERAGEIF(Cálculo!$D$3:$D$127,$C70,Cálculo!AE$3:AE$127)</f>
        <v>68839087.067468658</v>
      </c>
      <c r="AE70" s="3">
        <f>AVERAGEIF(Cálculo!$D$3:$D$127,$C70,Cálculo!AF$3:AF$127)</f>
        <v>781393458.49428999</v>
      </c>
    </row>
    <row r="71" spans="1:31" x14ac:dyDescent="0.25">
      <c r="A71" s="1" t="s">
        <v>76</v>
      </c>
      <c r="B71" s="1" t="s">
        <v>131</v>
      </c>
      <c r="C71" s="1" t="s">
        <v>77</v>
      </c>
      <c r="D71" s="1" t="s">
        <v>78</v>
      </c>
      <c r="E71" s="3">
        <f>AVERAGEIF(Cálculo!$D$3:$D$127,$C71,Cálculo!F$3:F$127)</f>
        <v>144509.79999999999</v>
      </c>
      <c r="F71" s="3">
        <f>AVERAGEIF(Cálculo!$D$3:$D$127,$C71,Cálculo!G$3:G$127)</f>
        <v>157555</v>
      </c>
      <c r="G71" s="3">
        <f>AVERAGEIF(Cálculo!$D$3:$D$127,$C71,Cálculo!H$3:H$127)</f>
        <v>3253.924</v>
      </c>
      <c r="H71" s="3">
        <f>AVERAGEIF(Cálculo!$D$3:$D$127,$C71,Cálculo!I$3:I$127)</f>
        <v>60328.623999999996</v>
      </c>
      <c r="I71" s="3">
        <f>AVERAGEIF(Cálculo!$D$3:$D$127,$C71,Cálculo!J$3:J$127)</f>
        <v>25481.26</v>
      </c>
      <c r="J71" s="3">
        <f>AVERAGEIF(Cálculo!$D$3:$D$127,$C71,Cálculo!K$3:K$127)</f>
        <v>12852.2</v>
      </c>
      <c r="K71" s="3">
        <f>AVERAGEIF(Cálculo!$D$3:$D$127,$C71,Cálculo!L$3:L$127)</f>
        <v>14444.6</v>
      </c>
      <c r="L71" s="3">
        <f>AVERAGEIF(Cálculo!$D$3:$D$127,$C71,Cálculo!M$3:M$127)</f>
        <v>160.654</v>
      </c>
      <c r="M71" s="3">
        <f>AVERAGEIF(Cálculo!$D$3:$D$127,$C71,Cálculo!N$3:N$127)</f>
        <v>2034.932</v>
      </c>
      <c r="N71" s="3">
        <f>AVERAGEIF(Cálculo!$D$3:$D$127,$C71,Cálculo!O$3:O$127)</f>
        <v>925.84600000000012</v>
      </c>
      <c r="O71" s="3">
        <f>AVERAGEIF(Cálculo!$D$3:$D$127,$C71,Cálculo!P$3:P$127)</f>
        <v>2281.7239999999997</v>
      </c>
      <c r="P71" s="3">
        <f>AVERAGEIF(Cálculo!$D$3:$D$127,$C71,Cálculo!Q$3:Q$127)</f>
        <v>102785923.26000001</v>
      </c>
      <c r="Q71" s="3">
        <f>AVERAGEIF(Cálculo!$D$3:$D$127,$C71,Cálculo!R$3:R$127)</f>
        <v>6113536.7980000004</v>
      </c>
      <c r="R71" s="3">
        <f>AVERAGEIF(Cálculo!$D$3:$D$127,$C71,Cálculo!S$3:S$127)</f>
        <v>22434378.952</v>
      </c>
      <c r="S71" s="3">
        <f>AVERAGEIF(Cálculo!$D$3:$D$127,$C71,Cálculo!T$3:T$127)</f>
        <v>20623353.424000002</v>
      </c>
      <c r="T71" s="3">
        <f>AVERAGEIF(Cálculo!$D$3:$D$127,$C71,Cálculo!U$3:U$127)</f>
        <v>210772913.73400003</v>
      </c>
      <c r="U71" s="3">
        <f>AVERAGEIF(Cálculo!$D$3:$D$127,$C71,Cálculo!V$3:V$127)</f>
        <v>0</v>
      </c>
      <c r="V71" s="3">
        <f>AVERAGEIF(Cálculo!$D$3:$D$127,$C71,Cálculo!W$3:W$127)</f>
        <v>20482692.672000002</v>
      </c>
      <c r="W71" s="3">
        <f>AVERAGEIF(Cálculo!$D$3:$D$127,$C71,Cálculo!X$3:X$127)</f>
        <v>38333028.628000006</v>
      </c>
      <c r="X71" s="3">
        <f>AVERAGEIF(Cálculo!$D$3:$D$127,$C71,Cálculo!Y$3:Y$127)</f>
        <v>0</v>
      </c>
      <c r="Y71" s="3">
        <f>AVERAGEIF(Cálculo!$D$3:$D$127,$C71,Cálculo!Z$3:Z$127)</f>
        <v>-57.884</v>
      </c>
      <c r="Z71" s="3">
        <f>AVERAGEIF(Cálculo!$D$3:$D$127,$C71,Cálculo!AA$3:AA$127)</f>
        <v>-701.62400000000002</v>
      </c>
      <c r="AA71" s="3"/>
      <c r="AB71" s="3"/>
      <c r="AC71" s="3">
        <f>AVERAGEIF(Cálculo!$D$3:$D$127,$C71,Cálculo!AD$3:AD$127)</f>
        <v>112917868.74229178</v>
      </c>
      <c r="AD71" s="3">
        <f>AVERAGEIF(Cálculo!$D$3:$D$127,$C71,Cálculo!AE$3:AE$127)</f>
        <v>22184514.267253943</v>
      </c>
      <c r="AE71" s="3">
        <f>AVERAGEIF(Cálculo!$D$3:$D$127,$C71,Cálculo!AF$3:AF$127)</f>
        <v>272058809.00525987</v>
      </c>
    </row>
    <row r="72" spans="1:31" x14ac:dyDescent="0.25">
      <c r="A72" s="1" t="s">
        <v>79</v>
      </c>
      <c r="B72" s="1" t="s">
        <v>131</v>
      </c>
      <c r="C72" s="1" t="s">
        <v>80</v>
      </c>
      <c r="D72" s="1" t="s">
        <v>81</v>
      </c>
      <c r="E72" s="3">
        <f>AVERAGEIF(Cálculo!$D$3:$D$127,$C72,Cálculo!F$3:F$127)</f>
        <v>126068.2</v>
      </c>
      <c r="F72" s="3">
        <f>AVERAGEIF(Cálculo!$D$3:$D$127,$C72,Cálculo!G$3:G$127)</f>
        <v>127437.6</v>
      </c>
      <c r="G72" s="3">
        <f>AVERAGEIF(Cálculo!$D$3:$D$127,$C72,Cálculo!H$3:H$127)</f>
        <v>2028.6619999999998</v>
      </c>
      <c r="H72" s="3">
        <f>AVERAGEIF(Cálculo!$D$3:$D$127,$C72,Cálculo!I$3:I$127)</f>
        <v>71137.039999999994</v>
      </c>
      <c r="I72" s="3">
        <f>AVERAGEIF(Cálculo!$D$3:$D$127,$C72,Cálculo!J$3:J$127)</f>
        <v>23177.737999999998</v>
      </c>
      <c r="J72" s="3">
        <f>AVERAGEIF(Cálculo!$D$3:$D$127,$C72,Cálculo!K$3:K$127)</f>
        <v>102547.6</v>
      </c>
      <c r="K72" s="3">
        <f>AVERAGEIF(Cálculo!$D$3:$D$127,$C72,Cálculo!L$3:L$127)</f>
        <v>103433.4</v>
      </c>
      <c r="L72" s="3">
        <f>AVERAGEIF(Cálculo!$D$3:$D$127,$C72,Cálculo!M$3:M$127)</f>
        <v>994.44200000000001</v>
      </c>
      <c r="M72" s="3">
        <f>AVERAGEIF(Cálculo!$D$3:$D$127,$C72,Cálculo!N$3:N$127)</f>
        <v>21064.128000000001</v>
      </c>
      <c r="N72" s="3">
        <f>AVERAGEIF(Cálculo!$D$3:$D$127,$C72,Cálculo!O$3:O$127)</f>
        <v>21051.527999999998</v>
      </c>
      <c r="O72" s="3">
        <f>AVERAGEIF(Cálculo!$D$3:$D$127,$C72,Cálculo!P$3:P$127)</f>
        <v>14085.407999999999</v>
      </c>
      <c r="P72" s="3">
        <f>AVERAGEIF(Cálculo!$D$3:$D$127,$C72,Cálculo!Q$3:Q$127)</f>
        <v>83794433.969999999</v>
      </c>
      <c r="Q72" s="3">
        <f>AVERAGEIF(Cálculo!$D$3:$D$127,$C72,Cálculo!R$3:R$127)</f>
        <v>8789769.4019999988</v>
      </c>
      <c r="R72" s="3">
        <f>AVERAGEIF(Cálculo!$D$3:$D$127,$C72,Cálculo!S$3:S$127)</f>
        <v>17207101.704</v>
      </c>
      <c r="S72" s="3">
        <f>AVERAGEIF(Cálculo!$D$3:$D$127,$C72,Cálculo!T$3:T$127)</f>
        <v>13015720.209999999</v>
      </c>
      <c r="T72" s="3">
        <f>AVERAGEIF(Cálculo!$D$3:$D$127,$C72,Cálculo!U$3:U$127)</f>
        <v>158474583.16000003</v>
      </c>
      <c r="U72" s="3">
        <f>AVERAGEIF(Cálculo!$D$3:$D$127,$C72,Cálculo!V$3:V$127)</f>
        <v>0</v>
      </c>
      <c r="V72" s="3">
        <f>AVERAGEIF(Cálculo!$D$3:$D$127,$C72,Cálculo!W$3:W$127)</f>
        <v>14011912.01</v>
      </c>
      <c r="W72" s="3">
        <f>AVERAGEIF(Cálculo!$D$3:$D$127,$C72,Cálculo!X$3:X$127)</f>
        <v>21655645.864</v>
      </c>
      <c r="X72" s="3">
        <f>AVERAGEIF(Cálculo!$D$3:$D$127,$C72,Cálculo!Y$3:Y$127)</f>
        <v>0</v>
      </c>
      <c r="Y72" s="3">
        <f>AVERAGEIF(Cálculo!$D$3:$D$127,$C72,Cálculo!Z$3:Z$127)</f>
        <v>-62.463999999999984</v>
      </c>
      <c r="Z72" s="3">
        <f>AVERAGEIF(Cálculo!$D$3:$D$127,$C72,Cálculo!AA$3:AA$127)</f>
        <v>-971.02600000000007</v>
      </c>
      <c r="AA72" s="3"/>
      <c r="AB72" s="3"/>
      <c r="AC72" s="3">
        <f>AVERAGEIF(Cálculo!$D$3:$D$127,$C72,Cálculo!AD$3:AD$127)</f>
        <v>90677846.421986654</v>
      </c>
      <c r="AD72" s="3">
        <f>AVERAGEIF(Cálculo!$D$3:$D$127,$C72,Cálculo!AE$3:AE$127)</f>
        <v>14548692.788124751</v>
      </c>
      <c r="AE72" s="3">
        <f>AVERAGEIF(Cálculo!$D$3:$D$127,$C72,Cálculo!AF$3:AF$127)</f>
        <v>204049708.91414958</v>
      </c>
    </row>
    <row r="73" spans="1:31" x14ac:dyDescent="0.25">
      <c r="A73" s="1" t="s">
        <v>82</v>
      </c>
      <c r="B73" s="1" t="s">
        <v>133</v>
      </c>
      <c r="C73" s="1" t="s">
        <v>83</v>
      </c>
      <c r="D73" s="1" t="s">
        <v>84</v>
      </c>
      <c r="E73" s="3">
        <f>AVERAGEIF(Cálculo!$D$3:$D$127,$C73,Cálculo!F$3:F$127)</f>
        <v>2036667.6</v>
      </c>
      <c r="F73" s="3">
        <f>AVERAGEIF(Cálculo!$D$3:$D$127,$C73,Cálculo!G$3:G$127)</f>
        <v>2871066.8</v>
      </c>
      <c r="G73" s="3">
        <f>AVERAGEIF(Cálculo!$D$3:$D$127,$C73,Cálculo!H$3:H$127)</f>
        <v>29540.6</v>
      </c>
      <c r="H73" s="3">
        <f>AVERAGEIF(Cálculo!$D$3:$D$127,$C73,Cálculo!I$3:I$127)</f>
        <v>599417.92999999993</v>
      </c>
      <c r="I73" s="3">
        <f>AVERAGEIF(Cálculo!$D$3:$D$127,$C73,Cálculo!J$3:J$127)</f>
        <v>318697.19600000005</v>
      </c>
      <c r="J73" s="3">
        <f>AVERAGEIF(Cálculo!$D$3:$D$127,$C73,Cálculo!K$3:K$127)</f>
        <v>275665.59999999998</v>
      </c>
      <c r="K73" s="3">
        <f>AVERAGEIF(Cálculo!$D$3:$D$127,$C73,Cálculo!L$3:L$127)</f>
        <v>549154.6</v>
      </c>
      <c r="L73" s="3">
        <f>AVERAGEIF(Cálculo!$D$3:$D$127,$C73,Cálculo!M$3:M$127)</f>
        <v>5208.1840000000002</v>
      </c>
      <c r="M73" s="3">
        <f>AVERAGEIF(Cálculo!$D$3:$D$127,$C73,Cálculo!N$3:N$127)</f>
        <v>58563.92</v>
      </c>
      <c r="N73" s="3">
        <f>AVERAGEIF(Cálculo!$D$3:$D$127,$C73,Cálculo!O$3:O$127)</f>
        <v>51714.576000000001</v>
      </c>
      <c r="O73" s="3">
        <f>AVERAGEIF(Cálculo!$D$3:$D$127,$C73,Cálculo!P$3:P$127)</f>
        <v>53955.216</v>
      </c>
      <c r="P73" s="3">
        <f>AVERAGEIF(Cálculo!$D$3:$D$127,$C73,Cálculo!Q$3:Q$127)</f>
        <v>1025496082.066</v>
      </c>
      <c r="Q73" s="3">
        <f>AVERAGEIF(Cálculo!$D$3:$D$127,$C73,Cálculo!R$3:R$127)</f>
        <v>83687645.390000001</v>
      </c>
      <c r="R73" s="3">
        <f>AVERAGEIF(Cálculo!$D$3:$D$127,$C73,Cálculo!S$3:S$127)</f>
        <v>295284072.05799997</v>
      </c>
      <c r="S73" s="3">
        <f>AVERAGEIF(Cálculo!$D$3:$D$127,$C73,Cálculo!T$3:T$127)</f>
        <v>574866354.38400006</v>
      </c>
      <c r="T73" s="3">
        <f>AVERAGEIF(Cálculo!$D$3:$D$127,$C73,Cálculo!U$3:U$127)</f>
        <v>2656555026.8759999</v>
      </c>
      <c r="U73" s="3">
        <f>AVERAGEIF(Cálculo!$D$3:$D$127,$C73,Cálculo!V$3:V$127)</f>
        <v>1646247.5260000001</v>
      </c>
      <c r="V73" s="3">
        <f>AVERAGEIF(Cálculo!$D$3:$D$127,$C73,Cálculo!W$3:W$127)</f>
        <v>354188987.36399996</v>
      </c>
      <c r="W73" s="3">
        <f>AVERAGEIF(Cálculo!$D$3:$D$127,$C73,Cálculo!X$3:X$127)</f>
        <v>321371246.90600002</v>
      </c>
      <c r="X73" s="3">
        <f>AVERAGEIF(Cálculo!$D$3:$D$127,$C73,Cálculo!Y$3:Y$127)</f>
        <v>14391.182000000001</v>
      </c>
      <c r="Y73" s="3">
        <f>AVERAGEIF(Cálculo!$D$3:$D$127,$C73,Cálculo!Z$3:Z$127)</f>
        <v>-37.119999999999997</v>
      </c>
      <c r="Z73" s="3">
        <f>AVERAGEIF(Cálculo!$D$3:$D$127,$C73,Cálculo!AA$3:AA$127)</f>
        <v>-300.55599999999998</v>
      </c>
      <c r="AA73" s="3"/>
      <c r="AB73" s="3"/>
      <c r="AC73" s="3">
        <f>AVERAGEIF(Cálculo!$D$3:$D$127,$C73,Cálculo!AD$3:AD$127)</f>
        <v>743904521.37404418</v>
      </c>
      <c r="AD73" s="3">
        <f>AVERAGEIF(Cálculo!$D$3:$D$127,$C73,Cálculo!AE$3:AE$127)</f>
        <v>403858121.4540807</v>
      </c>
      <c r="AE73" s="3">
        <f>AVERAGEIF(Cálculo!$D$3:$D$127,$C73,Cálculo!AF$3:AF$127)</f>
        <v>2722770995.1447396</v>
      </c>
    </row>
    <row r="74" spans="1:31" x14ac:dyDescent="0.25">
      <c r="A74" s="1" t="s">
        <v>85</v>
      </c>
      <c r="B74" s="1" t="s">
        <v>133</v>
      </c>
      <c r="C74" s="1" t="s">
        <v>86</v>
      </c>
      <c r="D74" s="1" t="s">
        <v>87</v>
      </c>
      <c r="E74" s="3">
        <f>AVERAGEIF(Cálculo!$D$3:$D$127,$C74,Cálculo!F$3:F$127)</f>
        <v>828101</v>
      </c>
      <c r="F74" s="3">
        <f>AVERAGEIF(Cálculo!$D$3:$D$127,$C74,Cálculo!G$3:G$127)</f>
        <v>1276315.3999999999</v>
      </c>
      <c r="G74" s="3">
        <f>AVERAGEIF(Cálculo!$D$3:$D$127,$C74,Cálculo!H$3:H$127)</f>
        <v>15186.861999999999</v>
      </c>
      <c r="H74" s="3">
        <f>AVERAGEIF(Cálculo!$D$3:$D$127,$C74,Cálculo!I$3:I$127)</f>
        <v>273695.924</v>
      </c>
      <c r="I74" s="3">
        <f>AVERAGEIF(Cálculo!$D$3:$D$127,$C74,Cálculo!J$3:J$127)</f>
        <v>153046.39199999999</v>
      </c>
      <c r="J74" s="3">
        <f>AVERAGEIF(Cálculo!$D$3:$D$127,$C74,Cálculo!K$3:K$127)</f>
        <v>139047</v>
      </c>
      <c r="K74" s="3">
        <f>AVERAGEIF(Cálculo!$D$3:$D$127,$C74,Cálculo!L$3:L$127)</f>
        <v>352444.4</v>
      </c>
      <c r="L74" s="3">
        <f>AVERAGEIF(Cálculo!$D$3:$D$127,$C74,Cálculo!M$3:M$127)</f>
        <v>1958.7</v>
      </c>
      <c r="M74" s="3">
        <f>AVERAGEIF(Cálculo!$D$3:$D$127,$C74,Cálculo!N$3:N$127)</f>
        <v>45696.278000000006</v>
      </c>
      <c r="N74" s="3">
        <f>AVERAGEIF(Cálculo!$D$3:$D$127,$C74,Cálculo!O$3:O$127)</f>
        <v>43220.906000000003</v>
      </c>
      <c r="O74" s="3">
        <f>AVERAGEIF(Cálculo!$D$3:$D$127,$C74,Cálculo!P$3:P$127)</f>
        <v>39374.885999999999</v>
      </c>
      <c r="P74" s="3">
        <f>AVERAGEIF(Cálculo!$D$3:$D$127,$C74,Cálculo!Q$3:Q$127)</f>
        <v>451951869.75600004</v>
      </c>
      <c r="Q74" s="3">
        <f>AVERAGEIF(Cálculo!$D$3:$D$127,$C74,Cálculo!R$3:R$127)</f>
        <v>39506692.359999999</v>
      </c>
      <c r="R74" s="3">
        <f>AVERAGEIF(Cálculo!$D$3:$D$127,$C74,Cálculo!S$3:S$127)</f>
        <v>121426206.25799999</v>
      </c>
      <c r="S74" s="3">
        <f>AVERAGEIF(Cálculo!$D$3:$D$127,$C74,Cálculo!T$3:T$127)</f>
        <v>152478778.34600002</v>
      </c>
      <c r="T74" s="3">
        <f>AVERAGEIF(Cálculo!$D$3:$D$127,$C74,Cálculo!U$3:U$127)</f>
        <v>1142252485.0320001</v>
      </c>
      <c r="U74" s="3">
        <f>AVERAGEIF(Cálculo!$D$3:$D$127,$C74,Cálculo!V$3:V$127)</f>
        <v>4750196.3480000002</v>
      </c>
      <c r="V74" s="3">
        <f>AVERAGEIF(Cálculo!$D$3:$D$127,$C74,Cálculo!W$3:W$127)</f>
        <v>172908185.148</v>
      </c>
      <c r="W74" s="3">
        <f>AVERAGEIF(Cálculo!$D$3:$D$127,$C74,Cálculo!X$3:X$127)</f>
        <v>199129035.52600002</v>
      </c>
      <c r="X74" s="3">
        <f>AVERAGEIF(Cálculo!$D$3:$D$127,$C74,Cálculo!Y$3:Y$127)</f>
        <v>101521.29000000001</v>
      </c>
      <c r="Y74" s="3">
        <f>AVERAGEIF(Cálculo!$D$3:$D$127,$C74,Cálculo!Z$3:Z$127)</f>
        <v>-34.607999999999997</v>
      </c>
      <c r="Z74" s="3">
        <f>AVERAGEIF(Cálculo!$D$3:$D$127,$C74,Cálculo!AA$3:AA$127)</f>
        <v>-348.00600000000003</v>
      </c>
      <c r="AA74" s="3"/>
      <c r="AB74" s="3"/>
      <c r="AC74" s="3">
        <f>AVERAGEIF(Cálculo!$D$3:$D$127,$C74,Cálculo!AD$3:AD$127)</f>
        <v>321559218.7402547</v>
      </c>
      <c r="AD74" s="3">
        <f>AVERAGEIF(Cálculo!$D$3:$D$127,$C74,Cálculo!AE$3:AE$127)</f>
        <v>108302085.33500402</v>
      </c>
      <c r="AE74" s="3">
        <f>AVERAGEIF(Cálculo!$D$3:$D$127,$C74,Cálculo!AF$3:AF$127)</f>
        <v>1174829383.0263162</v>
      </c>
    </row>
    <row r="75" spans="1:31" x14ac:dyDescent="0.25">
      <c r="A75" s="1" t="s">
        <v>88</v>
      </c>
      <c r="B75" s="1" t="s">
        <v>130</v>
      </c>
      <c r="C75" s="1" t="s">
        <v>89</v>
      </c>
      <c r="D75" s="1" t="s">
        <v>90</v>
      </c>
      <c r="E75" s="3">
        <f>AVERAGEIF(Cálculo!$D$3:$D$127,$C75,Cálculo!F$3:F$127)</f>
        <v>619944.6</v>
      </c>
      <c r="F75" s="3">
        <f>AVERAGEIF(Cálculo!$D$3:$D$127,$C75,Cálculo!G$3:G$127)</f>
        <v>683991</v>
      </c>
      <c r="G75" s="3">
        <f>AVERAGEIF(Cálculo!$D$3:$D$127,$C75,Cálculo!H$3:H$127)</f>
        <v>8416.8719999999994</v>
      </c>
      <c r="H75" s="3">
        <f>AVERAGEIF(Cálculo!$D$3:$D$127,$C75,Cálculo!I$3:I$127)</f>
        <v>167920.87599999999</v>
      </c>
      <c r="I75" s="3">
        <f>AVERAGEIF(Cálculo!$D$3:$D$127,$C75,Cálculo!J$3:J$127)</f>
        <v>97819.258000000002</v>
      </c>
      <c r="J75" s="3">
        <f>AVERAGEIF(Cálculo!$D$3:$D$127,$C75,Cálculo!K$3:K$127)</f>
        <v>189632.6</v>
      </c>
      <c r="K75" s="3">
        <f>AVERAGEIF(Cálculo!$D$3:$D$127,$C75,Cálculo!L$3:L$127)</f>
        <v>230093.8</v>
      </c>
      <c r="L75" s="3">
        <f>AVERAGEIF(Cálculo!$D$3:$D$127,$C75,Cálculo!M$3:M$127)</f>
        <v>951.34799999999996</v>
      </c>
      <c r="M75" s="3">
        <f>AVERAGEIF(Cálculo!$D$3:$D$127,$C75,Cálculo!N$3:N$127)</f>
        <v>28059.105999999992</v>
      </c>
      <c r="N75" s="3">
        <f>AVERAGEIF(Cálculo!$D$3:$D$127,$C75,Cálculo!O$3:O$127)</f>
        <v>28049.407999999996</v>
      </c>
      <c r="O75" s="3">
        <f>AVERAGEIF(Cálculo!$D$3:$D$127,$C75,Cálculo!P$3:P$127)</f>
        <v>28729.528000000002</v>
      </c>
      <c r="P75" s="3">
        <f>AVERAGEIF(Cálculo!$D$3:$D$127,$C75,Cálculo!Q$3:Q$127)</f>
        <v>260973556.11999997</v>
      </c>
      <c r="Q75" s="3">
        <f>AVERAGEIF(Cálculo!$D$3:$D$127,$C75,Cálculo!R$3:R$127)</f>
        <v>35099458.695999995</v>
      </c>
      <c r="R75" s="3">
        <f>AVERAGEIF(Cálculo!$D$3:$D$127,$C75,Cálculo!S$3:S$127)</f>
        <v>105608140.712</v>
      </c>
      <c r="S75" s="3">
        <f>AVERAGEIF(Cálculo!$D$3:$D$127,$C75,Cálculo!T$3:T$127)</f>
        <v>142030040.93799999</v>
      </c>
      <c r="T75" s="3">
        <f>AVERAGEIF(Cálculo!$D$3:$D$127,$C75,Cálculo!U$3:U$127)</f>
        <v>651622519.36799991</v>
      </c>
      <c r="U75" s="3">
        <f>AVERAGEIF(Cálculo!$D$3:$D$127,$C75,Cálculo!V$3:V$127)</f>
        <v>738862.86999999988</v>
      </c>
      <c r="V75" s="3">
        <f>AVERAGEIF(Cálculo!$D$3:$D$127,$C75,Cálculo!W$3:W$127)</f>
        <v>75076565.933999985</v>
      </c>
      <c r="W75" s="3">
        <f>AVERAGEIF(Cálculo!$D$3:$D$127,$C75,Cálculo!X$3:X$127)</f>
        <v>32095894.098000001</v>
      </c>
      <c r="X75" s="3">
        <f>AVERAGEIF(Cálculo!$D$3:$D$127,$C75,Cálculo!Y$3:Y$127)</f>
        <v>0</v>
      </c>
      <c r="Y75" s="3">
        <f>AVERAGEIF(Cálculo!$D$3:$D$127,$C75,Cálculo!Z$3:Z$127)</f>
        <v>-50.738</v>
      </c>
      <c r="Z75" s="3">
        <f>AVERAGEIF(Cálculo!$D$3:$D$127,$C75,Cálculo!AA$3:AA$127)</f>
        <v>-374.04400000000004</v>
      </c>
      <c r="AA75" s="3"/>
      <c r="AB75" s="3"/>
      <c r="AC75" s="3">
        <f>AVERAGEIF(Cálculo!$D$3:$D$127,$C75,Cálculo!AD$3:AD$127)</f>
        <v>221656695.2666792</v>
      </c>
      <c r="AD75" s="3">
        <f>AVERAGEIF(Cálculo!$D$3:$D$127,$C75,Cálculo!AE$3:AE$127)</f>
        <v>116730751.14315251</v>
      </c>
      <c r="AE75" s="3">
        <f>AVERAGEIF(Cálculo!$D$3:$D$127,$C75,Cálculo!AF$3:AF$127)</f>
        <v>723722950.12889218</v>
      </c>
    </row>
    <row r="76" spans="1:31" x14ac:dyDescent="0.25">
      <c r="A76" s="1" t="s">
        <v>91</v>
      </c>
      <c r="B76" s="1" t="s">
        <v>132</v>
      </c>
      <c r="C76" s="1" t="s">
        <v>92</v>
      </c>
      <c r="D76" s="1" t="s">
        <v>93</v>
      </c>
      <c r="E76" s="3">
        <f>AVERAGEIF(Cálculo!$D$3:$D$127,$C76,Cálculo!F$3:F$127)</f>
        <v>9286190.5999999996</v>
      </c>
      <c r="F76" s="3">
        <f>AVERAGEIF(Cálculo!$D$3:$D$127,$C76,Cálculo!G$3:G$127)</f>
        <v>13105329.800000001</v>
      </c>
      <c r="G76" s="3">
        <f>AVERAGEIF(Cálculo!$D$3:$D$127,$C76,Cálculo!H$3:H$127)</f>
        <v>91245.000000000015</v>
      </c>
      <c r="H76" s="3">
        <f>AVERAGEIF(Cálculo!$D$3:$D$127,$C76,Cálculo!I$3:I$127)</f>
        <v>2934234.8480000002</v>
      </c>
      <c r="I76" s="3">
        <f>AVERAGEIF(Cálculo!$D$3:$D$127,$C76,Cálculo!J$3:J$127)</f>
        <v>2179283.094</v>
      </c>
      <c r="J76" s="3">
        <f>AVERAGEIF(Cálculo!$D$3:$D$127,$C76,Cálculo!K$3:K$127)</f>
        <v>7973756.4000000004</v>
      </c>
      <c r="K76" s="3">
        <f>AVERAGEIF(Cálculo!$D$3:$D$127,$C76,Cálculo!L$3:L$127)</f>
        <v>11343476.800000001</v>
      </c>
      <c r="L76" s="3">
        <f>AVERAGEIF(Cálculo!$D$3:$D$127,$C76,Cálculo!M$3:M$127)</f>
        <v>61896.73</v>
      </c>
      <c r="M76" s="3">
        <f>AVERAGEIF(Cálculo!$D$3:$D$127,$C76,Cálculo!N$3:N$127)</f>
        <v>1365816.8740000003</v>
      </c>
      <c r="N76" s="3">
        <f>AVERAGEIF(Cálculo!$D$3:$D$127,$C76,Cálculo!O$3:O$127)</f>
        <v>992764.49400000018</v>
      </c>
      <c r="O76" s="3">
        <f>AVERAGEIF(Cálculo!$D$3:$D$127,$C76,Cálculo!P$3:P$127)</f>
        <v>1912412.838</v>
      </c>
      <c r="P76" s="3">
        <f>AVERAGEIF(Cálculo!$D$3:$D$127,$C76,Cálculo!Q$3:Q$127)</f>
        <v>3048689604.4219999</v>
      </c>
      <c r="Q76" s="3">
        <f>AVERAGEIF(Cálculo!$D$3:$D$127,$C76,Cálculo!R$3:R$127)</f>
        <v>484293638.30000001</v>
      </c>
      <c r="R76" s="3">
        <f>AVERAGEIF(Cálculo!$D$3:$D$127,$C76,Cálculo!S$3:S$127)</f>
        <v>1461744034.8540001</v>
      </c>
      <c r="S76" s="3">
        <f>AVERAGEIF(Cálculo!$D$3:$D$127,$C76,Cálculo!T$3:T$127)</f>
        <v>2279946918.4660006</v>
      </c>
      <c r="T76" s="3">
        <f>AVERAGEIF(Cálculo!$D$3:$D$127,$C76,Cálculo!U$3:U$127)</f>
        <v>10049119789.108</v>
      </c>
      <c r="U76" s="3">
        <f>AVERAGEIF(Cálculo!$D$3:$D$127,$C76,Cálculo!V$3:V$127)</f>
        <v>0</v>
      </c>
      <c r="V76" s="3">
        <f>AVERAGEIF(Cálculo!$D$3:$D$127,$C76,Cálculo!W$3:W$127)</f>
        <v>1477310415.6960001</v>
      </c>
      <c r="W76" s="3">
        <f>AVERAGEIF(Cálculo!$D$3:$D$127,$C76,Cálculo!X$3:X$127)</f>
        <v>1297135177.3700001</v>
      </c>
      <c r="X76" s="3">
        <f>AVERAGEIF(Cálculo!$D$3:$D$127,$C76,Cálculo!Y$3:Y$127)</f>
        <v>0</v>
      </c>
      <c r="Y76" s="3">
        <f>AVERAGEIF(Cálculo!$D$3:$D$127,$C76,Cálculo!Z$3:Z$127)</f>
        <v>-28.256</v>
      </c>
      <c r="Z76" s="3">
        <f>AVERAGEIF(Cálculo!$D$3:$D$127,$C76,Cálculo!AA$3:AA$127)</f>
        <v>-260.62</v>
      </c>
      <c r="AA76" s="3"/>
      <c r="AB76" s="3"/>
      <c r="AC76" s="3">
        <f>AVERAGEIF(Cálculo!$D$3:$D$127,$C76,Cálculo!AD$3:AD$127)</f>
        <v>2345882980.0995679</v>
      </c>
      <c r="AD76" s="3">
        <f>AVERAGEIF(Cálculo!$D$3:$D$127,$C76,Cálculo!AE$3:AE$127)</f>
        <v>1750709253.3473449</v>
      </c>
      <c r="AE76" s="3">
        <f>AVERAGEIF(Cálculo!$D$3:$D$127,$C76,Cálculo!AF$3:AF$127)</f>
        <v>10833544949.464142</v>
      </c>
    </row>
    <row r="77" spans="1:31" x14ac:dyDescent="0.25">
      <c r="A77" s="1" t="s">
        <v>94</v>
      </c>
      <c r="B77" s="1" t="s">
        <v>131</v>
      </c>
      <c r="C77" s="1" t="s">
        <v>95</v>
      </c>
      <c r="D77" s="1" t="s">
        <v>96</v>
      </c>
      <c r="E77" s="3">
        <f>AVERAGEIF(Cálculo!$D$3:$D$127,$C77,Cálculo!F$3:F$127)</f>
        <v>439250.2</v>
      </c>
      <c r="F77" s="3">
        <f>AVERAGEIF(Cálculo!$D$3:$D$127,$C77,Cálculo!G$3:G$127)</f>
        <v>455719.2</v>
      </c>
      <c r="G77" s="3">
        <f>AVERAGEIF(Cálculo!$D$3:$D$127,$C77,Cálculo!H$3:H$127)</f>
        <v>8238.3679999999986</v>
      </c>
      <c r="H77" s="3">
        <f>AVERAGEIF(Cálculo!$D$3:$D$127,$C77,Cálculo!I$3:I$127)</f>
        <v>87060.933999999994</v>
      </c>
      <c r="I77" s="3">
        <f>AVERAGEIF(Cálculo!$D$3:$D$127,$C77,Cálculo!J$3:J$127)</f>
        <v>64862.329999999994</v>
      </c>
      <c r="J77" s="3">
        <f>AVERAGEIF(Cálculo!$D$3:$D$127,$C77,Cálculo!K$3:K$127)</f>
        <v>178676.6</v>
      </c>
      <c r="K77" s="3">
        <f>AVERAGEIF(Cálculo!$D$3:$D$127,$C77,Cálculo!L$3:L$127)</f>
        <v>147080.6</v>
      </c>
      <c r="L77" s="3">
        <f>AVERAGEIF(Cálculo!$D$3:$D$127,$C77,Cálculo!M$3:M$127)</f>
        <v>2933.4780000000001</v>
      </c>
      <c r="M77" s="3">
        <f>AVERAGEIF(Cálculo!$D$3:$D$127,$C77,Cálculo!N$3:N$127)</f>
        <v>21278.057999999997</v>
      </c>
      <c r="N77" s="3">
        <f>AVERAGEIF(Cálculo!$D$3:$D$127,$C77,Cálculo!O$3:O$127)</f>
        <v>21318.995999999999</v>
      </c>
      <c r="O77" s="3">
        <f>AVERAGEIF(Cálculo!$D$3:$D$127,$C77,Cálculo!P$3:P$127)</f>
        <v>26913.376</v>
      </c>
      <c r="P77" s="3">
        <f>AVERAGEIF(Cálculo!$D$3:$D$127,$C77,Cálculo!Q$3:Q$127)</f>
        <v>103418622.13</v>
      </c>
      <c r="Q77" s="3">
        <f>AVERAGEIF(Cálculo!$D$3:$D$127,$C77,Cálculo!R$3:R$127)</f>
        <v>8229706.0999999996</v>
      </c>
      <c r="R77" s="3">
        <f>AVERAGEIF(Cálculo!$D$3:$D$127,$C77,Cálculo!S$3:S$127)</f>
        <v>33664283.170000002</v>
      </c>
      <c r="S77" s="3">
        <f>AVERAGEIF(Cálculo!$D$3:$D$127,$C77,Cálculo!T$3:T$127)</f>
        <v>16823735.292000003</v>
      </c>
      <c r="T77" s="3">
        <f>AVERAGEIF(Cálculo!$D$3:$D$127,$C77,Cálculo!U$3:U$127)</f>
        <v>338225316.366</v>
      </c>
      <c r="U77" s="3">
        <f>AVERAGEIF(Cálculo!$D$3:$D$127,$C77,Cálculo!V$3:V$127)</f>
        <v>0</v>
      </c>
      <c r="V77" s="3">
        <f>AVERAGEIF(Cálculo!$D$3:$D$127,$C77,Cálculo!W$3:W$127)</f>
        <v>61714698.214000002</v>
      </c>
      <c r="W77" s="3">
        <f>AVERAGEIF(Cálculo!$D$3:$D$127,$C77,Cálculo!X$3:X$127)</f>
        <v>114374271.45999999</v>
      </c>
      <c r="X77" s="3">
        <f>AVERAGEIF(Cálculo!$D$3:$D$127,$C77,Cálculo!Y$3:Y$127)</f>
        <v>0</v>
      </c>
      <c r="Y77" s="3">
        <f>AVERAGEIF(Cálculo!$D$3:$D$127,$C77,Cálculo!Z$3:Z$127)</f>
        <v>-30.4</v>
      </c>
      <c r="Z77" s="3">
        <f>AVERAGEIF(Cálculo!$D$3:$D$127,$C77,Cálculo!AA$3:AA$127)</f>
        <v>-163.74</v>
      </c>
      <c r="AA77" s="3"/>
      <c r="AB77" s="3"/>
      <c r="AC77" s="3">
        <f>AVERAGEIF(Cálculo!$D$3:$D$127,$C77,Cálculo!AD$3:AD$127)</f>
        <v>113333037.58210628</v>
      </c>
      <c r="AD77" s="3">
        <f>AVERAGEIF(Cálculo!$D$3:$D$127,$C77,Cálculo!AE$3:AE$127)</f>
        <v>20058086.195463412</v>
      </c>
      <c r="AE77" s="3">
        <f>AVERAGEIF(Cálculo!$D$3:$D$127,$C77,Cálculo!AF$3:AF$127)</f>
        <v>429869266.32497168</v>
      </c>
    </row>
    <row r="78" spans="1:31" x14ac:dyDescent="0.25">
      <c r="A78" s="1" t="s">
        <v>23</v>
      </c>
      <c r="B78" s="1" t="s">
        <v>130</v>
      </c>
      <c r="C78" s="1" t="s">
        <v>24</v>
      </c>
      <c r="D78" s="1" t="s">
        <v>25</v>
      </c>
      <c r="E78" s="3">
        <f>AVERAGEIF(Cálculo!$D$3:$D$127,$C78,Cálculo!F$3:F$127)</f>
        <v>200585.60000000001</v>
      </c>
      <c r="F78" s="3">
        <f>AVERAGEIF(Cálculo!$D$3:$D$127,$C78,Cálculo!G$3:G$127)</f>
        <v>217372.6</v>
      </c>
      <c r="G78" s="3">
        <f>AVERAGEIF(Cálculo!$D$3:$D$127,$C78,Cálculo!H$3:H$127)</f>
        <v>3342.8779999999997</v>
      </c>
      <c r="H78" s="3">
        <f>AVERAGEIF(Cálculo!$D$3:$D$127,$C78,Cálculo!I$3:I$127)</f>
        <v>199549.28200000004</v>
      </c>
      <c r="I78" s="3">
        <f>AVERAGEIF(Cálculo!$D$3:$D$127,$C78,Cálculo!J$3:J$127)</f>
        <v>128810.666</v>
      </c>
      <c r="J78" s="3">
        <f>AVERAGEIF(Cálculo!$D$3:$D$127,$C78,Cálculo!K$3:K$127)</f>
        <v>38492.800000000003</v>
      </c>
      <c r="K78" s="3">
        <f>AVERAGEIF(Cálculo!$D$3:$D$127,$C78,Cálculo!L$3:L$127)</f>
        <v>50790.8</v>
      </c>
      <c r="L78" s="3">
        <f>AVERAGEIF(Cálculo!$D$3:$D$127,$C78,Cálculo!M$3:M$127)</f>
        <v>276.31599999999997</v>
      </c>
      <c r="M78" s="3">
        <f>AVERAGEIF(Cálculo!$D$3:$D$127,$C78,Cálculo!N$3:N$127)</f>
        <v>6885.2939999999999</v>
      </c>
      <c r="N78" s="3">
        <f>AVERAGEIF(Cálculo!$D$3:$D$127,$C78,Cálculo!O$3:O$127)</f>
        <v>6873.848</v>
      </c>
      <c r="O78" s="3">
        <f>AVERAGEIF(Cálculo!$D$3:$D$127,$C78,Cálculo!P$3:P$127)</f>
        <v>8902.7820000000011</v>
      </c>
      <c r="P78" s="3">
        <f>AVERAGEIF(Cálculo!$D$3:$D$127,$C78,Cálculo!Q$3:Q$127)</f>
        <v>112449480.80399999</v>
      </c>
      <c r="Q78" s="3">
        <f>AVERAGEIF(Cálculo!$D$3:$D$127,$C78,Cálculo!R$3:R$127)</f>
        <v>6462283.0299999993</v>
      </c>
      <c r="R78" s="3">
        <f>AVERAGEIF(Cálculo!$D$3:$D$127,$C78,Cálculo!S$3:S$127)</f>
        <v>104284348.91199999</v>
      </c>
      <c r="S78" s="3">
        <f>AVERAGEIF(Cálculo!$D$3:$D$127,$C78,Cálculo!T$3:T$127)</f>
        <v>146880257.44600001</v>
      </c>
      <c r="T78" s="3">
        <f>AVERAGEIF(Cálculo!$D$3:$D$127,$C78,Cálculo!U$3:U$127)</f>
        <v>439612469.18199998</v>
      </c>
      <c r="U78" s="3">
        <f>AVERAGEIF(Cálculo!$D$3:$D$127,$C78,Cálculo!V$3:V$127)</f>
        <v>0</v>
      </c>
      <c r="V78" s="3">
        <f>AVERAGEIF(Cálculo!$D$3:$D$127,$C78,Cálculo!W$3:W$127)</f>
        <v>18936834.558000002</v>
      </c>
      <c r="W78" s="3">
        <f>AVERAGEIF(Cálculo!$D$3:$D$127,$C78,Cálculo!X$3:X$127)</f>
        <v>50599264.431999996</v>
      </c>
      <c r="X78" s="3">
        <f>AVERAGEIF(Cálculo!$D$3:$D$127,$C78,Cálculo!Y$3:Y$127)</f>
        <v>0</v>
      </c>
      <c r="Y78" s="3">
        <f>AVERAGEIF(Cálculo!$D$3:$D$127,$C78,Cálculo!Z$3:Z$127)</f>
        <v>-32.456000000000003</v>
      </c>
      <c r="Z78" s="3">
        <f>AVERAGEIF(Cálculo!$D$3:$D$127,$C78,Cálculo!AA$3:AA$127)</f>
        <v>-1175.3679999999999</v>
      </c>
      <c r="AA78" s="3"/>
      <c r="AB78" s="3"/>
      <c r="AC78" s="3">
        <f>AVERAGEIF(Cálculo!$D$3:$D$127,$C78,Cálculo!AD$3:AD$127)</f>
        <v>96280637.03816554</v>
      </c>
      <c r="AD78" s="3">
        <f>AVERAGEIF(Cálculo!$D$3:$D$127,$C78,Cálculo!AE$3:AE$127)</f>
        <v>124091603.05668743</v>
      </c>
      <c r="AE78" s="3">
        <f>AVERAGEIF(Cálculo!$D$3:$D$127,$C78,Cálculo!AF$3:AF$127)</f>
        <v>493546677.74841416</v>
      </c>
    </row>
    <row r="79" spans="1:31" x14ac:dyDescent="0.25">
      <c r="A79" s="1" t="s">
        <v>26</v>
      </c>
      <c r="B79" s="1" t="s">
        <v>131</v>
      </c>
      <c r="C79" s="1" t="s">
        <v>27</v>
      </c>
      <c r="D79" s="1" t="s">
        <v>28</v>
      </c>
      <c r="E79" s="3">
        <f>AVERAGEIF(Cálculo!$D$3:$D$127,$C79,Cálculo!F$3:F$127)</f>
        <v>28806.799999999999</v>
      </c>
      <c r="F79" s="3">
        <f>AVERAGEIF(Cálculo!$D$3:$D$127,$C79,Cálculo!G$3:G$127)</f>
        <v>32508.799999999999</v>
      </c>
      <c r="G79" s="3">
        <f>AVERAGEIF(Cálculo!$D$3:$D$127,$C79,Cálculo!H$3:H$127)</f>
        <v>463.46400000000006</v>
      </c>
      <c r="H79" s="3">
        <f>AVERAGEIF(Cálculo!$D$3:$D$127,$C79,Cálculo!I$3:I$127)</f>
        <v>34903.914000000004</v>
      </c>
      <c r="I79" s="3">
        <f>AVERAGEIF(Cálculo!$D$3:$D$127,$C79,Cálculo!J$3:J$127)</f>
        <v>10808.859999999999</v>
      </c>
      <c r="J79" s="3">
        <f>AVERAGEIF(Cálculo!$D$3:$D$127,$C79,Cálculo!K$3:K$127)</f>
        <v>5524.6</v>
      </c>
      <c r="K79" s="3">
        <f>AVERAGEIF(Cálculo!$D$3:$D$127,$C79,Cálculo!L$3:L$127)</f>
        <v>7406.4</v>
      </c>
      <c r="L79" s="3">
        <f>AVERAGEIF(Cálculo!$D$3:$D$127,$C79,Cálculo!M$3:M$127)</f>
        <v>54.366</v>
      </c>
      <c r="M79" s="3">
        <f>AVERAGEIF(Cálculo!$D$3:$D$127,$C79,Cálculo!N$3:N$127)</f>
        <v>1591.4580000000001</v>
      </c>
      <c r="N79" s="3">
        <f>AVERAGEIF(Cálculo!$D$3:$D$127,$C79,Cálculo!O$3:O$127)</f>
        <v>1521.1079999999997</v>
      </c>
      <c r="O79" s="3">
        <f>AVERAGEIF(Cálculo!$D$3:$D$127,$C79,Cálculo!P$3:P$127)</f>
        <v>1591.366</v>
      </c>
      <c r="P79" s="3">
        <f>AVERAGEIF(Cálculo!$D$3:$D$127,$C79,Cálculo!Q$3:Q$127)</f>
        <v>41076644.829999998</v>
      </c>
      <c r="Q79" s="3">
        <f>AVERAGEIF(Cálculo!$D$3:$D$127,$C79,Cálculo!R$3:R$127)</f>
        <v>5241849.0319999997</v>
      </c>
      <c r="R79" s="3">
        <f>AVERAGEIF(Cálculo!$D$3:$D$127,$C79,Cálculo!S$3:S$127)</f>
        <v>7345552.845999999</v>
      </c>
      <c r="S79" s="3">
        <f>AVERAGEIF(Cálculo!$D$3:$D$127,$C79,Cálculo!T$3:T$127)</f>
        <v>2001354.946</v>
      </c>
      <c r="T79" s="3">
        <f>AVERAGEIF(Cálculo!$D$3:$D$127,$C79,Cálculo!U$3:U$127)</f>
        <v>61708995.077999994</v>
      </c>
      <c r="U79" s="3">
        <f>AVERAGEIF(Cálculo!$D$3:$D$127,$C79,Cálculo!V$3:V$127)</f>
        <v>0</v>
      </c>
      <c r="V79" s="3">
        <f>AVERAGEIF(Cálculo!$D$3:$D$127,$C79,Cálculo!W$3:W$127)</f>
        <v>51389.964</v>
      </c>
      <c r="W79" s="3">
        <f>AVERAGEIF(Cálculo!$D$3:$D$127,$C79,Cálculo!X$3:X$127)</f>
        <v>5992203.459999999</v>
      </c>
      <c r="X79" s="3">
        <f>AVERAGEIF(Cálculo!$D$3:$D$127,$C79,Cálculo!Y$3:Y$127)</f>
        <v>0</v>
      </c>
      <c r="Y79" s="3">
        <f>AVERAGEIF(Cálculo!$D$3:$D$127,$C79,Cálculo!Z$3:Z$127)</f>
        <v>-67.007999999999996</v>
      </c>
      <c r="Z79" s="3">
        <f>AVERAGEIF(Cálculo!$D$3:$D$127,$C79,Cálculo!AA$3:AA$127)</f>
        <v>-1603.0980000000002</v>
      </c>
      <c r="AA79" s="3"/>
      <c r="AB79" s="3"/>
      <c r="AC79" s="3">
        <f>AVERAGEIF(Cálculo!$D$3:$D$127,$C79,Cálculo!AD$3:AD$127)</f>
        <v>45190635.41694615</v>
      </c>
      <c r="AD79" s="3">
        <f>AVERAGEIF(Cálculo!$D$3:$D$127,$C79,Cálculo!AE$3:AE$127)</f>
        <v>2267603.8162860475</v>
      </c>
      <c r="AE79" s="3">
        <f>AVERAGEIF(Cálculo!$D$3:$D$127,$C79,Cálculo!AF$3:AF$127)</f>
        <v>83244500.51729545</v>
      </c>
    </row>
    <row r="80" spans="1:31" x14ac:dyDescent="0.25">
      <c r="A80" s="1" t="s">
        <v>29</v>
      </c>
      <c r="B80" s="1" t="s">
        <v>130</v>
      </c>
      <c r="C80" s="1" t="s">
        <v>30</v>
      </c>
      <c r="D80" s="1" t="s">
        <v>31</v>
      </c>
      <c r="E80" s="3">
        <f>AVERAGEIF(Cálculo!$D$3:$D$127,$C80,Cálculo!F$3:F$127)</f>
        <v>3534861.4</v>
      </c>
      <c r="F80" s="3">
        <f>AVERAGEIF(Cálculo!$D$3:$D$127,$C80,Cálculo!G$3:G$127)</f>
        <v>4209012.4000000004</v>
      </c>
      <c r="G80" s="3">
        <f>AVERAGEIF(Cálculo!$D$3:$D$127,$C80,Cálculo!H$3:H$127)</f>
        <v>46178.688000000002</v>
      </c>
      <c r="H80" s="3">
        <f>AVERAGEIF(Cálculo!$D$3:$D$127,$C80,Cálculo!I$3:I$127)</f>
        <v>776132.47399999993</v>
      </c>
      <c r="I80" s="3">
        <f>AVERAGEIF(Cálculo!$D$3:$D$127,$C80,Cálculo!J$3:J$127)</f>
        <v>446280.01799999998</v>
      </c>
      <c r="J80" s="3">
        <f>AVERAGEIF(Cálculo!$D$3:$D$127,$C80,Cálculo!K$3:K$127)</f>
        <v>1475008.4</v>
      </c>
      <c r="K80" s="3">
        <f>AVERAGEIF(Cálculo!$D$3:$D$127,$C80,Cálculo!L$3:L$127)</f>
        <v>2056295.8</v>
      </c>
      <c r="L80" s="3">
        <f>AVERAGEIF(Cálculo!$D$3:$D$127,$C80,Cálculo!M$3:M$127)</f>
        <v>11855.261999999999</v>
      </c>
      <c r="M80" s="3">
        <f>AVERAGEIF(Cálculo!$D$3:$D$127,$C80,Cálculo!N$3:N$127)</f>
        <v>228726.94399999999</v>
      </c>
      <c r="N80" s="3">
        <f>AVERAGEIF(Cálculo!$D$3:$D$127,$C80,Cálculo!O$3:O$127)</f>
        <v>224230.712</v>
      </c>
      <c r="O80" s="3">
        <f>AVERAGEIF(Cálculo!$D$3:$D$127,$C80,Cálculo!P$3:P$127)</f>
        <v>218710.52800000002</v>
      </c>
      <c r="P80" s="3">
        <f>AVERAGEIF(Cálculo!$D$3:$D$127,$C80,Cálculo!Q$3:Q$127)</f>
        <v>871738158.84799993</v>
      </c>
      <c r="Q80" s="3">
        <f>AVERAGEIF(Cálculo!$D$3:$D$127,$C80,Cálculo!R$3:R$127)</f>
        <v>171438320.74199998</v>
      </c>
      <c r="R80" s="3">
        <f>AVERAGEIF(Cálculo!$D$3:$D$127,$C80,Cálculo!S$3:S$127)</f>
        <v>382292844.91999996</v>
      </c>
      <c r="S80" s="3">
        <f>AVERAGEIF(Cálculo!$D$3:$D$127,$C80,Cálculo!T$3:T$127)</f>
        <v>945797820.01199985</v>
      </c>
      <c r="T80" s="3">
        <f>AVERAGEIF(Cálculo!$D$3:$D$127,$C80,Cálculo!U$3:U$127)</f>
        <v>2968031522.5080004</v>
      </c>
      <c r="U80" s="3">
        <f>AVERAGEIF(Cálculo!$D$3:$D$127,$C80,Cálculo!V$3:V$127)</f>
        <v>19362965.605999999</v>
      </c>
      <c r="V80" s="3">
        <f>AVERAGEIF(Cálculo!$D$3:$D$127,$C80,Cálculo!W$3:W$127)</f>
        <v>302092600.97799999</v>
      </c>
      <c r="W80" s="3">
        <f>AVERAGEIF(Cálculo!$D$3:$D$127,$C80,Cálculo!X$3:X$127)</f>
        <v>274415026.338</v>
      </c>
      <c r="X80" s="3">
        <f>AVERAGEIF(Cálculo!$D$3:$D$127,$C80,Cálculo!Y$3:Y$127)</f>
        <v>893785.06400000001</v>
      </c>
      <c r="Y80" s="3">
        <f>AVERAGEIF(Cálculo!$D$3:$D$127,$C80,Cálculo!Z$3:Z$127)</f>
        <v>-40.463999999999999</v>
      </c>
      <c r="Z80" s="3">
        <f>AVERAGEIF(Cálculo!$D$3:$D$127,$C80,Cálculo!AA$3:AA$127)</f>
        <v>-252.25799999999998</v>
      </c>
      <c r="AA80" s="3"/>
      <c r="AB80" s="3"/>
      <c r="AC80" s="3">
        <f>AVERAGEIF(Cálculo!$D$3:$D$127,$C80,Cálculo!AD$3:AD$127)</f>
        <v>736740940.11750388</v>
      </c>
      <c r="AD80" s="3">
        <f>AVERAGEIF(Cálculo!$D$3:$D$127,$C80,Cálculo!AE$3:AE$127)</f>
        <v>791061978.73871994</v>
      </c>
      <c r="AE80" s="3">
        <f>AVERAGEIF(Cálculo!$D$3:$D$127,$C80,Cálculo!AF$3:AF$127)</f>
        <v>3291363977.077148</v>
      </c>
    </row>
    <row r="81" spans="1:31" x14ac:dyDescent="0.25">
      <c r="A81" s="1" t="s">
        <v>32</v>
      </c>
      <c r="B81" s="1" t="s">
        <v>130</v>
      </c>
      <c r="C81" s="1" t="s">
        <v>33</v>
      </c>
      <c r="D81" s="1" t="s">
        <v>34</v>
      </c>
      <c r="E81" s="3">
        <f>AVERAGEIF(Cálculo!$D$3:$D$127,$C81,Cálculo!F$3:F$127)</f>
        <v>1745839</v>
      </c>
      <c r="F81" s="3">
        <f>AVERAGEIF(Cálculo!$D$3:$D$127,$C81,Cálculo!G$3:G$127)</f>
        <v>2003350.8</v>
      </c>
      <c r="G81" s="3">
        <f>AVERAGEIF(Cálculo!$D$3:$D$127,$C81,Cálculo!H$3:H$127)</f>
        <v>16561.662000000004</v>
      </c>
      <c r="H81" s="3">
        <f>AVERAGEIF(Cálculo!$D$3:$D$127,$C81,Cálculo!I$3:I$127)</f>
        <v>421305.97199999995</v>
      </c>
      <c r="I81" s="3">
        <f>AVERAGEIF(Cálculo!$D$3:$D$127,$C81,Cálculo!J$3:J$127)</f>
        <v>283658.92799999996</v>
      </c>
      <c r="J81" s="3">
        <f>AVERAGEIF(Cálculo!$D$3:$D$127,$C81,Cálculo!K$3:K$127)</f>
        <v>756573.8</v>
      </c>
      <c r="K81" s="3">
        <f>AVERAGEIF(Cálculo!$D$3:$D$127,$C81,Cálculo!L$3:L$127)</f>
        <v>978932.8</v>
      </c>
      <c r="L81" s="3">
        <f>AVERAGEIF(Cálculo!$D$3:$D$127,$C81,Cálculo!M$3:M$127)</f>
        <v>5062.4539999999997</v>
      </c>
      <c r="M81" s="3">
        <f>AVERAGEIF(Cálculo!$D$3:$D$127,$C81,Cálculo!N$3:N$127)</f>
        <v>85377.056000000011</v>
      </c>
      <c r="N81" s="3">
        <f>AVERAGEIF(Cálculo!$D$3:$D$127,$C81,Cálculo!O$3:O$127)</f>
        <v>85142.991999999998</v>
      </c>
      <c r="O81" s="3">
        <f>AVERAGEIF(Cálculo!$D$3:$D$127,$C81,Cálculo!P$3:P$127)</f>
        <v>106907.048</v>
      </c>
      <c r="P81" s="3">
        <f>AVERAGEIF(Cálculo!$D$3:$D$127,$C81,Cálculo!Q$3:Q$127)</f>
        <v>364811563.26800001</v>
      </c>
      <c r="Q81" s="3">
        <f>AVERAGEIF(Cálculo!$D$3:$D$127,$C81,Cálculo!R$3:R$127)</f>
        <v>84267563.975999996</v>
      </c>
      <c r="R81" s="3">
        <f>AVERAGEIF(Cálculo!$D$3:$D$127,$C81,Cálculo!S$3:S$127)</f>
        <v>142822546.78600001</v>
      </c>
      <c r="S81" s="3">
        <f>AVERAGEIF(Cálculo!$D$3:$D$127,$C81,Cálculo!T$3:T$127)</f>
        <v>278999129.08200002</v>
      </c>
      <c r="T81" s="3">
        <f>AVERAGEIF(Cálculo!$D$3:$D$127,$C81,Cálculo!U$3:U$127)</f>
        <v>1542526048.2760003</v>
      </c>
      <c r="U81" s="3">
        <f>AVERAGEIF(Cálculo!$D$3:$D$127,$C81,Cálculo!V$3:V$127)</f>
        <v>97062355.887999982</v>
      </c>
      <c r="V81" s="3">
        <f>AVERAGEIF(Cálculo!$D$3:$D$127,$C81,Cálculo!W$3:W$127)</f>
        <v>240931982.84799999</v>
      </c>
      <c r="W81" s="3">
        <f>AVERAGEIF(Cálculo!$D$3:$D$127,$C81,Cálculo!X$3:X$127)</f>
        <v>333630906.42800003</v>
      </c>
      <c r="X81" s="3">
        <f>AVERAGEIF(Cálculo!$D$3:$D$127,$C81,Cálculo!Y$3:Y$127)</f>
        <v>0</v>
      </c>
      <c r="Y81" s="3">
        <f>AVERAGEIF(Cálculo!$D$3:$D$127,$C81,Cálculo!Z$3:Z$127)</f>
        <v>-39.198</v>
      </c>
      <c r="Z81" s="3">
        <f>AVERAGEIF(Cálculo!$D$3:$D$127,$C81,Cálculo!AA$3:AA$127)</f>
        <v>-297.21999999999997</v>
      </c>
      <c r="AA81" s="3"/>
      <c r="AB81" s="3"/>
      <c r="AC81" s="3">
        <f>AVERAGEIF(Cálculo!$D$3:$D$127,$C81,Cálculo!AD$3:AD$127)</f>
        <v>304523548.92161387</v>
      </c>
      <c r="AD81" s="3">
        <f>AVERAGEIF(Cálculo!$D$3:$D$127,$C81,Cálculo!AE$3:AE$127)</f>
        <v>234392812.39668521</v>
      </c>
      <c r="AE81" s="3">
        <f>AVERAGEIF(Cálculo!$D$3:$D$127,$C81,Cálculo!AF$3:AF$127)</f>
        <v>1751566245.2238331</v>
      </c>
    </row>
    <row r="82" spans="1:31" x14ac:dyDescent="0.25">
      <c r="A82" s="1" t="s">
        <v>35</v>
      </c>
      <c r="B82" s="1" t="s">
        <v>129</v>
      </c>
      <c r="C82" s="1" t="s">
        <v>36</v>
      </c>
      <c r="D82" s="1" t="s">
        <v>37</v>
      </c>
      <c r="E82" s="3">
        <f>AVERAGEIF(Cálculo!$D$3:$D$127,$C82,Cálculo!F$3:F$127)</f>
        <v>720724</v>
      </c>
      <c r="F82" s="3">
        <f>AVERAGEIF(Cálculo!$D$3:$D$127,$C82,Cálculo!G$3:G$127)</f>
        <v>1119164</v>
      </c>
      <c r="G82" s="3">
        <f>AVERAGEIF(Cálculo!$D$3:$D$127,$C82,Cálculo!H$3:H$127)</f>
        <v>9712.5580000000009</v>
      </c>
      <c r="H82" s="3">
        <f>AVERAGEIF(Cálculo!$D$3:$D$127,$C82,Cálculo!I$3:I$127)</f>
        <v>262085.01200000002</v>
      </c>
      <c r="I82" s="3">
        <f>AVERAGEIF(Cálculo!$D$3:$D$127,$C82,Cálculo!J$3:J$127)</f>
        <v>163064.6</v>
      </c>
      <c r="J82" s="3">
        <f>AVERAGEIF(Cálculo!$D$3:$D$127,$C82,Cálculo!K$3:K$127)</f>
        <v>636037.6</v>
      </c>
      <c r="K82" s="3">
        <f>AVERAGEIF(Cálculo!$D$3:$D$127,$C82,Cálculo!L$3:L$127)</f>
        <v>1012447</v>
      </c>
      <c r="L82" s="3">
        <f>AVERAGEIF(Cálculo!$D$3:$D$127,$C82,Cálculo!M$3:M$127)</f>
        <v>7646.9440000000004</v>
      </c>
      <c r="M82" s="3">
        <f>AVERAGEIF(Cálculo!$D$3:$D$127,$C82,Cálculo!N$3:N$127)</f>
        <v>136221.79999999999</v>
      </c>
      <c r="N82" s="3">
        <f>AVERAGEIF(Cálculo!$D$3:$D$127,$C82,Cálculo!O$3:O$127)</f>
        <v>136221.6</v>
      </c>
      <c r="O82" s="3">
        <f>AVERAGEIF(Cálculo!$D$3:$D$127,$C82,Cálculo!P$3:P$127)</f>
        <v>140439.4</v>
      </c>
      <c r="P82" s="3">
        <f>AVERAGEIF(Cálculo!$D$3:$D$127,$C82,Cálculo!Q$3:Q$127)</f>
        <v>907783064.25999999</v>
      </c>
      <c r="Q82" s="3">
        <f>AVERAGEIF(Cálculo!$D$3:$D$127,$C82,Cálculo!R$3:R$127)</f>
        <v>56449157.094000004</v>
      </c>
      <c r="R82" s="3">
        <f>AVERAGEIF(Cálculo!$D$3:$D$127,$C82,Cálculo!S$3:S$127)</f>
        <v>185544277.454</v>
      </c>
      <c r="S82" s="3">
        <f>AVERAGEIF(Cálculo!$D$3:$D$127,$C82,Cálculo!T$3:T$127)</f>
        <v>268945952.53400004</v>
      </c>
      <c r="T82" s="3">
        <f>AVERAGEIF(Cálculo!$D$3:$D$127,$C82,Cálculo!U$3:U$127)</f>
        <v>1631059952.9879999</v>
      </c>
      <c r="U82" s="3">
        <f>AVERAGEIF(Cálculo!$D$3:$D$127,$C82,Cálculo!V$3:V$127)</f>
        <v>0</v>
      </c>
      <c r="V82" s="3">
        <f>AVERAGEIF(Cálculo!$D$3:$D$127,$C82,Cálculo!W$3:W$127)</f>
        <v>124568529.43399999</v>
      </c>
      <c r="W82" s="3">
        <f>AVERAGEIF(Cálculo!$D$3:$D$127,$C82,Cálculo!X$3:X$127)</f>
        <v>87768972.211999997</v>
      </c>
      <c r="X82" s="3">
        <f>AVERAGEIF(Cálculo!$D$3:$D$127,$C82,Cálculo!Y$3:Y$127)</f>
        <v>0</v>
      </c>
      <c r="Y82" s="3">
        <f>AVERAGEIF(Cálculo!$D$3:$D$127,$C82,Cálculo!Z$3:Z$127)</f>
        <v>-33.097999999999999</v>
      </c>
      <c r="Z82" s="3">
        <f>AVERAGEIF(Cálculo!$D$3:$D$127,$C82,Cálculo!AA$3:AA$127)</f>
        <v>-320.94400000000002</v>
      </c>
      <c r="AA82" s="3"/>
      <c r="AB82" s="3"/>
      <c r="AC82" s="3">
        <f>AVERAGEIF(Cálculo!$D$3:$D$127,$C82,Cálculo!AD$3:AD$127)</f>
        <v>906389773.20237231</v>
      </c>
      <c r="AD82" s="3">
        <f>AVERAGEIF(Cálculo!$D$3:$D$127,$C82,Cálculo!AE$3:AE$127)</f>
        <v>268893203.28170192</v>
      </c>
      <c r="AE82" s="3">
        <f>AVERAGEIF(Cálculo!$D$3:$D$127,$C82,Cálculo!AF$3:AF$127)</f>
        <v>1993745527.1755669</v>
      </c>
    </row>
    <row r="83" spans="1:31" x14ac:dyDescent="0.25">
      <c r="A83" s="1" t="s">
        <v>38</v>
      </c>
      <c r="B83" s="1" t="s">
        <v>132</v>
      </c>
      <c r="C83" s="1" t="s">
        <v>39</v>
      </c>
      <c r="D83" s="1" t="s">
        <v>40</v>
      </c>
      <c r="E83" s="3">
        <f>AVERAGEIF(Cálculo!$D$3:$D$127,$C83,Cálculo!F$3:F$127)</f>
        <v>614468</v>
      </c>
      <c r="F83" s="3">
        <f>AVERAGEIF(Cálculo!$D$3:$D$127,$C83,Cálculo!G$3:G$127)</f>
        <v>968228.8</v>
      </c>
      <c r="G83" s="3">
        <f>AVERAGEIF(Cálculo!$D$3:$D$127,$C83,Cálculo!H$3:H$127)</f>
        <v>9113.8760000000002</v>
      </c>
      <c r="H83" s="3">
        <f>AVERAGEIF(Cálculo!$D$3:$D$127,$C83,Cálculo!I$3:I$127)</f>
        <v>256956.98799999998</v>
      </c>
      <c r="I83" s="3">
        <f>AVERAGEIF(Cálculo!$D$3:$D$127,$C83,Cálculo!J$3:J$127)</f>
        <v>169229.948</v>
      </c>
      <c r="J83" s="3">
        <f>AVERAGEIF(Cálculo!$D$3:$D$127,$C83,Cálculo!K$3:K$127)</f>
        <v>310776.2</v>
      </c>
      <c r="K83" s="3">
        <f>AVERAGEIF(Cálculo!$D$3:$D$127,$C83,Cálculo!L$3:L$127)</f>
        <v>607796.19999999995</v>
      </c>
      <c r="L83" s="3">
        <f>AVERAGEIF(Cálculo!$D$3:$D$127,$C83,Cálculo!M$3:M$127)</f>
        <v>4083.21</v>
      </c>
      <c r="M83" s="3">
        <f>AVERAGEIF(Cálculo!$D$3:$D$127,$C83,Cálculo!N$3:N$127)</f>
        <v>74312.33</v>
      </c>
      <c r="N83" s="3">
        <f>AVERAGEIF(Cálculo!$D$3:$D$127,$C83,Cálculo!O$3:O$127)</f>
        <v>71056.582000000009</v>
      </c>
      <c r="O83" s="3">
        <f>AVERAGEIF(Cálculo!$D$3:$D$127,$C83,Cálculo!P$3:P$127)</f>
        <v>84383.540000000008</v>
      </c>
      <c r="P83" s="3">
        <f>AVERAGEIF(Cálculo!$D$3:$D$127,$C83,Cálculo!Q$3:Q$127)</f>
        <v>271251607.80800003</v>
      </c>
      <c r="Q83" s="3">
        <f>AVERAGEIF(Cálculo!$D$3:$D$127,$C83,Cálculo!R$3:R$127)</f>
        <v>32487582.614</v>
      </c>
      <c r="R83" s="3">
        <f>AVERAGEIF(Cálculo!$D$3:$D$127,$C83,Cálculo!S$3:S$127)</f>
        <v>114306004.28599998</v>
      </c>
      <c r="S83" s="3">
        <f>AVERAGEIF(Cálculo!$D$3:$D$127,$C83,Cálculo!T$3:T$127)</f>
        <v>214553389.09999999</v>
      </c>
      <c r="T83" s="3">
        <f>AVERAGEIF(Cálculo!$D$3:$D$127,$C83,Cálculo!U$3:U$127)</f>
        <v>801818284.63999999</v>
      </c>
      <c r="U83" s="3">
        <f>AVERAGEIF(Cálculo!$D$3:$D$127,$C83,Cálculo!V$3:V$127)</f>
        <v>0</v>
      </c>
      <c r="V83" s="3">
        <f>AVERAGEIF(Cálculo!$D$3:$D$127,$C83,Cálculo!W$3:W$127)</f>
        <v>72553432.35800001</v>
      </c>
      <c r="W83" s="3">
        <f>AVERAGEIF(Cálculo!$D$3:$D$127,$C83,Cálculo!X$3:X$127)</f>
        <v>96666268.474000007</v>
      </c>
      <c r="X83" s="3">
        <f>AVERAGEIF(Cálculo!$D$3:$D$127,$C83,Cálculo!Y$3:Y$127)</f>
        <v>0</v>
      </c>
      <c r="Y83" s="3">
        <f>AVERAGEIF(Cálculo!$D$3:$D$127,$C83,Cálculo!Z$3:Z$127)</f>
        <v>-35.226000000000006</v>
      </c>
      <c r="Z83" s="3">
        <f>AVERAGEIF(Cálculo!$D$3:$D$127,$C83,Cálculo!AA$3:AA$127)</f>
        <v>-452.67199999999991</v>
      </c>
      <c r="AA83" s="3"/>
      <c r="AB83" s="3"/>
      <c r="AC83" s="3">
        <f>AVERAGEIF(Cálculo!$D$3:$D$127,$C83,Cálculo!AD$3:AD$127)</f>
        <v>207379957.63478604</v>
      </c>
      <c r="AD83" s="3">
        <f>AVERAGEIF(Cálculo!$D$3:$D$127,$C83,Cálculo!AE$3:AE$127)</f>
        <v>162462472.16599661</v>
      </c>
      <c r="AE83" s="3">
        <f>AVERAGEIF(Cálculo!$D$3:$D$127,$C83,Cálculo!AF$3:AF$127)</f>
        <v>839868416.0841558</v>
      </c>
    </row>
    <row r="84" spans="1:31" x14ac:dyDescent="0.25">
      <c r="A84" s="1" t="s">
        <v>41</v>
      </c>
      <c r="B84" s="1" t="s">
        <v>129</v>
      </c>
      <c r="C84" s="1" t="s">
        <v>42</v>
      </c>
      <c r="D84" s="1" t="s">
        <v>43</v>
      </c>
      <c r="E84" s="3">
        <f>AVERAGEIF(Cálculo!$D$3:$D$127,$C84,Cálculo!F$3:F$127)</f>
        <v>2386317.6</v>
      </c>
      <c r="F84" s="3">
        <f>AVERAGEIF(Cálculo!$D$3:$D$127,$C84,Cálculo!G$3:G$127)</f>
        <v>2589917</v>
      </c>
      <c r="G84" s="3">
        <f>AVERAGEIF(Cálculo!$D$3:$D$127,$C84,Cálculo!H$3:H$127)</f>
        <v>32636.719999999994</v>
      </c>
      <c r="H84" s="3">
        <f>AVERAGEIF(Cálculo!$D$3:$D$127,$C84,Cálculo!I$3:I$127)</f>
        <v>403936.16399999999</v>
      </c>
      <c r="I84" s="3">
        <f>AVERAGEIF(Cálculo!$D$3:$D$127,$C84,Cálculo!J$3:J$127)</f>
        <v>312340.74199999997</v>
      </c>
      <c r="J84" s="3">
        <f>AVERAGEIF(Cálculo!$D$3:$D$127,$C84,Cálculo!K$3:K$127)</f>
        <v>1412957</v>
      </c>
      <c r="K84" s="3">
        <f>AVERAGEIF(Cálculo!$D$3:$D$127,$C84,Cálculo!L$3:L$127)</f>
        <v>1589214.4</v>
      </c>
      <c r="L84" s="3">
        <f>AVERAGEIF(Cálculo!$D$3:$D$127,$C84,Cálculo!M$3:M$127)</f>
        <v>15544</v>
      </c>
      <c r="M84" s="3">
        <f>AVERAGEIF(Cálculo!$D$3:$D$127,$C84,Cálculo!N$3:N$127)</f>
        <v>192650.36200000002</v>
      </c>
      <c r="N84" s="3">
        <f>AVERAGEIF(Cálculo!$D$3:$D$127,$C84,Cálculo!O$3:O$127)</f>
        <v>180845.66200000001</v>
      </c>
      <c r="O84" s="3">
        <f>AVERAGEIF(Cálculo!$D$3:$D$127,$C84,Cálculo!P$3:P$127)</f>
        <v>192650.36200000002</v>
      </c>
      <c r="P84" s="3">
        <f>AVERAGEIF(Cálculo!$D$3:$D$127,$C84,Cálculo!Q$3:Q$127)</f>
        <v>827205222.426</v>
      </c>
      <c r="Q84" s="3">
        <f>AVERAGEIF(Cálculo!$D$3:$D$127,$C84,Cálculo!R$3:R$127)</f>
        <v>46169900.093999997</v>
      </c>
      <c r="R84" s="3">
        <f>AVERAGEIF(Cálculo!$D$3:$D$127,$C84,Cálculo!S$3:S$127)</f>
        <v>249748244.51599997</v>
      </c>
      <c r="S84" s="3">
        <f>AVERAGEIF(Cálculo!$D$3:$D$127,$C84,Cálculo!T$3:T$127)</f>
        <v>132310576.448</v>
      </c>
      <c r="T84" s="3">
        <f>AVERAGEIF(Cálculo!$D$3:$D$127,$C84,Cálculo!U$3:U$127)</f>
        <v>2412150365.5</v>
      </c>
      <c r="U84" s="3">
        <f>AVERAGEIF(Cálculo!$D$3:$D$127,$C84,Cálculo!V$3:V$127)</f>
        <v>31733358.584000003</v>
      </c>
      <c r="V84" s="3">
        <f>AVERAGEIF(Cálculo!$D$3:$D$127,$C84,Cálculo!W$3:W$127)</f>
        <v>321244884.67800003</v>
      </c>
      <c r="W84" s="3">
        <f>AVERAGEIF(Cálculo!$D$3:$D$127,$C84,Cálculo!X$3:X$127)</f>
        <v>803731776.65600002</v>
      </c>
      <c r="X84" s="3">
        <f>AVERAGEIF(Cálculo!$D$3:$D$127,$C84,Cálculo!Y$3:Y$127)</f>
        <v>6402.098</v>
      </c>
      <c r="Y84" s="3">
        <f>AVERAGEIF(Cálculo!$D$3:$D$127,$C84,Cálculo!Z$3:Z$127)</f>
        <v>-25.788</v>
      </c>
      <c r="Z84" s="3">
        <f>AVERAGEIF(Cálculo!$D$3:$D$127,$C84,Cálculo!AA$3:AA$127)</f>
        <v>-126.624</v>
      </c>
      <c r="AA84" s="3"/>
      <c r="AB84" s="3"/>
      <c r="AC84" s="3">
        <f>AVERAGEIF(Cálculo!$D$3:$D$127,$C84,Cálculo!AD$3:AD$127)</f>
        <v>821665691.18400764</v>
      </c>
      <c r="AD84" s="3">
        <f>AVERAGEIF(Cálculo!$D$3:$D$127,$C84,Cálculo!AE$3:AE$127)</f>
        <v>133326636.20165806</v>
      </c>
      <c r="AE84" s="3">
        <f>AVERAGEIF(Cálculo!$D$3:$D$127,$C84,Cálculo!AF$3:AF$127)</f>
        <v>2940935671.9220896</v>
      </c>
    </row>
    <row r="85" spans="1:31" x14ac:dyDescent="0.25">
      <c r="A85" s="1" t="s">
        <v>44</v>
      </c>
      <c r="B85" s="1" t="s">
        <v>130</v>
      </c>
      <c r="C85" s="1" t="s">
        <v>45</v>
      </c>
      <c r="D85" s="1" t="s">
        <v>46</v>
      </c>
      <c r="E85" s="3">
        <f>AVERAGEIF(Cálculo!$D$3:$D$127,$C85,Cálculo!F$3:F$127)</f>
        <v>571470.4</v>
      </c>
      <c r="F85" s="3">
        <f>AVERAGEIF(Cálculo!$D$3:$D$127,$C85,Cálculo!G$3:G$127)</f>
        <v>688319.4</v>
      </c>
      <c r="G85" s="3">
        <f>AVERAGEIF(Cálculo!$D$3:$D$127,$C85,Cálculo!H$3:H$127)</f>
        <v>13213.148000000001</v>
      </c>
      <c r="H85" s="3">
        <f>AVERAGEIF(Cálculo!$D$3:$D$127,$C85,Cálculo!I$3:I$127)</f>
        <v>342640.4</v>
      </c>
      <c r="I85" s="3">
        <f>AVERAGEIF(Cálculo!$D$3:$D$127,$C85,Cálculo!J$3:J$127)</f>
        <v>102038.352</v>
      </c>
      <c r="J85" s="3">
        <f>AVERAGEIF(Cálculo!$D$3:$D$127,$C85,Cálculo!K$3:K$127)</f>
        <v>118275.8</v>
      </c>
      <c r="K85" s="3">
        <f>AVERAGEIF(Cálculo!$D$3:$D$127,$C85,Cálculo!L$3:L$127)</f>
        <v>167284.6</v>
      </c>
      <c r="L85" s="3">
        <f>AVERAGEIF(Cálculo!$D$3:$D$127,$C85,Cálculo!M$3:M$127)</f>
        <v>1334.9860000000001</v>
      </c>
      <c r="M85" s="3">
        <f>AVERAGEIF(Cálculo!$D$3:$D$127,$C85,Cálculo!N$3:N$127)</f>
        <v>39942.186000000002</v>
      </c>
      <c r="N85" s="3">
        <f>AVERAGEIF(Cálculo!$D$3:$D$127,$C85,Cálculo!O$3:O$127)</f>
        <v>15006.505999999999</v>
      </c>
      <c r="O85" s="3">
        <f>AVERAGEIF(Cálculo!$D$3:$D$127,$C85,Cálculo!P$3:P$127)</f>
        <v>34551.554000000004</v>
      </c>
      <c r="P85" s="3">
        <f>AVERAGEIF(Cálculo!$D$3:$D$127,$C85,Cálculo!Q$3:Q$127)</f>
        <v>364092823.64999998</v>
      </c>
      <c r="Q85" s="3">
        <f>AVERAGEIF(Cálculo!$D$3:$D$127,$C85,Cálculo!R$3:R$127)</f>
        <v>15849527.01</v>
      </c>
      <c r="R85" s="3">
        <f>AVERAGEIF(Cálculo!$D$3:$D$127,$C85,Cálculo!S$3:S$127)</f>
        <v>111797550.454</v>
      </c>
      <c r="S85" s="3">
        <f>AVERAGEIF(Cálculo!$D$3:$D$127,$C85,Cálculo!T$3:T$127)</f>
        <v>126035299.66200002</v>
      </c>
      <c r="T85" s="3">
        <f>AVERAGEIF(Cálculo!$D$3:$D$127,$C85,Cálculo!U$3:U$127)</f>
        <v>617815480.55799997</v>
      </c>
      <c r="U85" s="3">
        <f>AVERAGEIF(Cálculo!$D$3:$D$127,$C85,Cálculo!V$3:V$127)</f>
        <v>0</v>
      </c>
      <c r="V85" s="3">
        <f>AVERAGEIF(Cálculo!$D$3:$D$127,$C85,Cálculo!W$3:W$127)</f>
        <v>0</v>
      </c>
      <c r="W85" s="3">
        <f>AVERAGEIF(Cálculo!$D$3:$D$127,$C85,Cálculo!X$3:X$127)</f>
        <v>40279.781999999999</v>
      </c>
      <c r="X85" s="3">
        <f>AVERAGEIF(Cálculo!$D$3:$D$127,$C85,Cálculo!Y$3:Y$127)</f>
        <v>0</v>
      </c>
      <c r="Y85" s="3">
        <f>AVERAGEIF(Cálculo!$D$3:$D$127,$C85,Cálculo!Z$3:Z$127)</f>
        <v>-62.067999999999998</v>
      </c>
      <c r="Z85" s="3">
        <f>AVERAGEIF(Cálculo!$D$3:$D$127,$C85,Cálculo!AA$3:AA$127)</f>
        <v>-985.11799999999982</v>
      </c>
      <c r="AA85" s="3"/>
      <c r="AB85" s="3"/>
      <c r="AC85" s="3">
        <f>AVERAGEIF(Cálculo!$D$3:$D$127,$C85,Cálculo!AD$3:AD$127)</f>
        <v>301395889.56506443</v>
      </c>
      <c r="AD85" s="3">
        <f>AVERAGEIF(Cálculo!$D$3:$D$127,$C85,Cálculo!AE$3:AE$127)</f>
        <v>106120742.00075866</v>
      </c>
      <c r="AE85" s="3">
        <f>AVERAGEIF(Cálculo!$D$3:$D$127,$C85,Cálculo!AF$3:AF$127)</f>
        <v>655166803.56116033</v>
      </c>
    </row>
    <row r="86" spans="1:31" x14ac:dyDescent="0.25">
      <c r="A86" s="1" t="s">
        <v>47</v>
      </c>
      <c r="B86" s="1" t="s">
        <v>132</v>
      </c>
      <c r="C86" s="1" t="s">
        <v>48</v>
      </c>
      <c r="D86" s="1" t="s">
        <v>49</v>
      </c>
      <c r="E86" s="3">
        <f>AVERAGEIF(Cálculo!$D$3:$D$127,$C86,Cálculo!F$3:F$127)</f>
        <v>4552361.8</v>
      </c>
      <c r="F86" s="3">
        <f>AVERAGEIF(Cálculo!$D$3:$D$127,$C86,Cálculo!G$3:G$127)</f>
        <v>5520385</v>
      </c>
      <c r="G86" s="3">
        <f>AVERAGEIF(Cálculo!$D$3:$D$127,$C86,Cálculo!H$3:H$127)</f>
        <v>58462.84199999999</v>
      </c>
      <c r="H86" s="3">
        <f>AVERAGEIF(Cálculo!$D$3:$D$127,$C86,Cálculo!I$3:I$127)</f>
        <v>1068150.5660000001</v>
      </c>
      <c r="I86" s="3">
        <f>AVERAGEIF(Cálculo!$D$3:$D$127,$C86,Cálculo!J$3:J$127)</f>
        <v>640561.95400000014</v>
      </c>
      <c r="J86" s="3">
        <f>AVERAGEIF(Cálculo!$D$3:$D$127,$C86,Cálculo!K$3:K$127)</f>
        <v>3092729.6</v>
      </c>
      <c r="K86" s="3">
        <f>AVERAGEIF(Cálculo!$D$3:$D$127,$C86,Cálculo!L$3:L$127)</f>
        <v>3973551.4</v>
      </c>
      <c r="L86" s="3">
        <f>AVERAGEIF(Cálculo!$D$3:$D$127,$C86,Cálculo!M$3:M$127)</f>
        <v>30666.22</v>
      </c>
      <c r="M86" s="3">
        <f>AVERAGEIF(Cálculo!$D$3:$D$127,$C86,Cálculo!N$3:N$127)</f>
        <v>367071.9</v>
      </c>
      <c r="N86" s="3">
        <f>AVERAGEIF(Cálculo!$D$3:$D$127,$C86,Cálculo!O$3:O$127)</f>
        <v>298975.946</v>
      </c>
      <c r="O86" s="3">
        <f>AVERAGEIF(Cálculo!$D$3:$D$127,$C86,Cálculo!P$3:P$127)</f>
        <v>467996.00400000002</v>
      </c>
      <c r="P86" s="3">
        <f>AVERAGEIF(Cálculo!$D$3:$D$127,$C86,Cálculo!Q$3:Q$127)</f>
        <v>1804422415.6879997</v>
      </c>
      <c r="Q86" s="3">
        <f>AVERAGEIF(Cálculo!$D$3:$D$127,$C86,Cálculo!R$3:R$127)</f>
        <v>113190440.76599999</v>
      </c>
      <c r="R86" s="3">
        <f>AVERAGEIF(Cálculo!$D$3:$D$127,$C86,Cálculo!S$3:S$127)</f>
        <v>550860441.27600002</v>
      </c>
      <c r="S86" s="3">
        <f>AVERAGEIF(Cálculo!$D$3:$D$127,$C86,Cálculo!T$3:T$127)</f>
        <v>597318059.71000004</v>
      </c>
      <c r="T86" s="3">
        <f>AVERAGEIF(Cálculo!$D$3:$D$127,$C86,Cálculo!U$3:U$127)</f>
        <v>3824687122.6900001</v>
      </c>
      <c r="U86" s="3">
        <f>AVERAGEIF(Cálculo!$D$3:$D$127,$C86,Cálculo!V$3:V$127)</f>
        <v>0</v>
      </c>
      <c r="V86" s="3">
        <f>AVERAGEIF(Cálculo!$D$3:$D$127,$C86,Cálculo!W$3:W$127)</f>
        <v>602153828.78400004</v>
      </c>
      <c r="W86" s="3">
        <f>AVERAGEIF(Cálculo!$D$3:$D$127,$C86,Cálculo!X$3:X$127)</f>
        <v>156741936.46599999</v>
      </c>
      <c r="X86" s="3">
        <f>AVERAGEIF(Cálculo!$D$3:$D$127,$C86,Cálculo!Y$3:Y$127)</f>
        <v>0</v>
      </c>
      <c r="Y86" s="3">
        <f>AVERAGEIF(Cálculo!$D$3:$D$127,$C86,Cálculo!Z$3:Z$127)</f>
        <v>-37.281999999999996</v>
      </c>
      <c r="Z86" s="3">
        <f>AVERAGEIF(Cálculo!$D$3:$D$127,$C86,Cálculo!AA$3:AA$127)</f>
        <v>-249.33600000000001</v>
      </c>
      <c r="AA86" s="3"/>
      <c r="AB86" s="3"/>
      <c r="AC86" s="3">
        <f>AVERAGEIF(Cálculo!$D$3:$D$127,$C86,Cálculo!AD$3:AD$127)</f>
        <v>1383941348.4449615</v>
      </c>
      <c r="AD86" s="3">
        <f>AVERAGEIF(Cálculo!$D$3:$D$127,$C86,Cálculo!AE$3:AE$127)</f>
        <v>449419150.07236099</v>
      </c>
      <c r="AE86" s="3">
        <f>AVERAGEIF(Cálculo!$D$3:$D$127,$C86,Cálculo!AF$3:AF$127)</f>
        <v>3946261734.0062461</v>
      </c>
    </row>
    <row r="87" spans="1:31" x14ac:dyDescent="0.25">
      <c r="A87" s="1" t="s">
        <v>47</v>
      </c>
      <c r="B87" s="1" t="s">
        <v>132</v>
      </c>
      <c r="C87" s="1" t="s">
        <v>50</v>
      </c>
      <c r="D87" s="1" t="s">
        <v>51</v>
      </c>
      <c r="E87" s="3">
        <f>AVERAGEIF(Cálculo!$D$3:$D$127,$C87,Cálculo!F$3:F$127)</f>
        <v>114364.6</v>
      </c>
      <c r="F87" s="3">
        <f>AVERAGEIF(Cálculo!$D$3:$D$127,$C87,Cálculo!G$3:G$127)</f>
        <v>135988.20000000001</v>
      </c>
      <c r="G87" s="3">
        <f>AVERAGEIF(Cálculo!$D$3:$D$127,$C87,Cálculo!H$3:H$127)</f>
        <v>2965.2780000000002</v>
      </c>
      <c r="H87" s="3">
        <f>AVERAGEIF(Cálculo!$D$3:$D$127,$C87,Cálculo!I$3:I$127)</f>
        <v>15624.208000000002</v>
      </c>
      <c r="I87" s="3">
        <f>AVERAGEIF(Cálculo!$D$3:$D$127,$C87,Cálculo!J$3:J$127)</f>
        <v>10136.594000000001</v>
      </c>
      <c r="J87" s="3">
        <f>AVERAGEIF(Cálculo!$D$3:$D$127,$C87,Cálculo!K$3:K$127)</f>
        <v>55129</v>
      </c>
      <c r="K87" s="3">
        <f>AVERAGEIF(Cálculo!$D$3:$D$127,$C87,Cálculo!L$3:L$127)</f>
        <v>57841.75</v>
      </c>
      <c r="L87" s="3">
        <f>AVERAGEIF(Cálculo!$D$3:$D$127,$C87,Cálculo!M$3:M$127)</f>
        <v>1319.568</v>
      </c>
      <c r="M87" s="3">
        <f>AVERAGEIF(Cálculo!$D$3:$D$127,$C87,Cálculo!N$3:N$127)</f>
        <v>4643.3420000000006</v>
      </c>
      <c r="N87" s="3">
        <f>AVERAGEIF(Cálculo!$D$3:$D$127,$C87,Cálculo!O$3:O$127)</f>
        <v>2921.0980000000004</v>
      </c>
      <c r="O87" s="3">
        <f>AVERAGEIF(Cálculo!$D$3:$D$127,$C87,Cálculo!P$3:P$127)</f>
        <v>4633.3600000000006</v>
      </c>
      <c r="P87" s="3">
        <f>AVERAGEIF(Cálculo!$D$3:$D$127,$C87,Cálculo!Q$3:Q$127)</f>
        <v>23772934.432</v>
      </c>
      <c r="Q87" s="3">
        <f>AVERAGEIF(Cálculo!$D$3:$D$127,$C87,Cálculo!R$3:R$127)</f>
        <v>3252506.5219999999</v>
      </c>
      <c r="R87" s="3">
        <f>AVERAGEIF(Cálculo!$D$3:$D$127,$C87,Cálculo!S$3:S$127)</f>
        <v>12002418.025999999</v>
      </c>
      <c r="S87" s="3">
        <f>AVERAGEIF(Cálculo!$D$3:$D$127,$C87,Cálculo!T$3:T$127)</f>
        <v>6705570.1880000001</v>
      </c>
      <c r="T87" s="3">
        <f>AVERAGEIF(Cálculo!$D$3:$D$127,$C87,Cálculo!U$3:U$127)</f>
        <v>55274716.978</v>
      </c>
      <c r="U87" s="3">
        <f>AVERAGEIF(Cálculo!$D$3:$D$127,$C87,Cálculo!V$3:V$127)</f>
        <v>0</v>
      </c>
      <c r="V87" s="3">
        <f>AVERAGEIF(Cálculo!$D$3:$D$127,$C87,Cálculo!W$3:W$127)</f>
        <v>5059022.4520000005</v>
      </c>
      <c r="W87" s="3">
        <f>AVERAGEIF(Cálculo!$D$3:$D$127,$C87,Cálculo!X$3:X$127)</f>
        <v>4482265.3579999991</v>
      </c>
      <c r="X87" s="3">
        <f>AVERAGEIF(Cálculo!$D$3:$D$127,$C87,Cálculo!Y$3:Y$127)</f>
        <v>0</v>
      </c>
      <c r="Y87" s="3">
        <f>AVERAGEIF(Cálculo!$D$3:$D$127,$C87,Cálculo!Z$3:Z$127)</f>
        <v>-32.280000000000008</v>
      </c>
      <c r="Z87" s="3">
        <f>AVERAGEIF(Cálculo!$D$3:$D$127,$C87,Cálculo!AA$3:AA$127)</f>
        <v>-124.08999999999999</v>
      </c>
      <c r="AA87" s="3"/>
      <c r="AB87" s="3"/>
      <c r="AC87" s="3">
        <f>AVERAGEIF(Cálculo!$D$3:$D$127,$C87,Cálculo!AD$3:AD$127)</f>
        <v>17937024.177327357</v>
      </c>
      <c r="AD87" s="3">
        <f>AVERAGEIF(Cálculo!$D$3:$D$127,$C87,Cálculo!AE$3:AE$127)</f>
        <v>5065098.7767613064</v>
      </c>
      <c r="AE87" s="3">
        <f>AVERAGEIF(Cálculo!$D$3:$D$127,$C87,Cálculo!AF$3:AF$127)</f>
        <v>57742443.194826387</v>
      </c>
    </row>
    <row r="88" spans="1:31" x14ac:dyDescent="0.25">
      <c r="A88" s="1" t="s">
        <v>52</v>
      </c>
      <c r="B88" s="1" t="s">
        <v>129</v>
      </c>
      <c r="C88" s="1" t="s">
        <v>53</v>
      </c>
      <c r="D88" s="1" t="s">
        <v>54</v>
      </c>
      <c r="E88" s="3">
        <f>AVERAGEIF(Cálculo!$D$3:$D$127,$C88,Cálculo!F$3:F$127)</f>
        <v>538752.19999999995</v>
      </c>
      <c r="F88" s="3">
        <f>AVERAGEIF(Cálculo!$D$3:$D$127,$C88,Cálculo!G$3:G$127)</f>
        <v>561091.19999999995</v>
      </c>
      <c r="G88" s="3">
        <f>AVERAGEIF(Cálculo!$D$3:$D$127,$C88,Cálculo!H$3:H$127)</f>
        <v>10165.49</v>
      </c>
      <c r="H88" s="3">
        <f>AVERAGEIF(Cálculo!$D$3:$D$127,$C88,Cálculo!I$3:I$127)</f>
        <v>135890.18800000002</v>
      </c>
      <c r="I88" s="3">
        <f>AVERAGEIF(Cálculo!$D$3:$D$127,$C88,Cálculo!J$3:J$127)</f>
        <v>85671.005999999994</v>
      </c>
      <c r="J88" s="3">
        <f>AVERAGEIF(Cálculo!$D$3:$D$127,$C88,Cálculo!K$3:K$127)</f>
        <v>281180.40000000002</v>
      </c>
      <c r="K88" s="3">
        <f>AVERAGEIF(Cálculo!$D$3:$D$127,$C88,Cálculo!L$3:L$127)</f>
        <v>301073.40000000002</v>
      </c>
      <c r="L88" s="3">
        <f>AVERAGEIF(Cálculo!$D$3:$D$127,$C88,Cálculo!M$3:M$127)</f>
        <v>5071.1319999999996</v>
      </c>
      <c r="M88" s="3">
        <f>AVERAGEIF(Cálculo!$D$3:$D$127,$C88,Cálculo!N$3:N$127)</f>
        <v>32815.180000000008</v>
      </c>
      <c r="N88" s="3">
        <f>AVERAGEIF(Cálculo!$D$3:$D$127,$C88,Cálculo!O$3:O$127)</f>
        <v>32812.616000000002</v>
      </c>
      <c r="O88" s="3">
        <f>AVERAGEIF(Cálculo!$D$3:$D$127,$C88,Cálculo!P$3:P$127)</f>
        <v>43481.608000000007</v>
      </c>
      <c r="P88" s="3">
        <f>AVERAGEIF(Cálculo!$D$3:$D$127,$C88,Cálculo!Q$3:Q$127)</f>
        <v>190038284.99400002</v>
      </c>
      <c r="Q88" s="3">
        <f>AVERAGEIF(Cálculo!$D$3:$D$127,$C88,Cálculo!R$3:R$127)</f>
        <v>10312983.018000001</v>
      </c>
      <c r="R88" s="3">
        <f>AVERAGEIF(Cálculo!$D$3:$D$127,$C88,Cálculo!S$3:S$127)</f>
        <v>82948978.806000009</v>
      </c>
      <c r="S88" s="3">
        <f>AVERAGEIF(Cálculo!$D$3:$D$127,$C88,Cálculo!T$3:T$127)</f>
        <v>215127274.014</v>
      </c>
      <c r="T88" s="3">
        <f>AVERAGEIF(Cálculo!$D$3:$D$127,$C88,Cálculo!U$3:U$127)</f>
        <v>612565035.95799994</v>
      </c>
      <c r="U88" s="3">
        <f>AVERAGEIF(Cálculo!$D$3:$D$127,$C88,Cálculo!V$3:V$127)</f>
        <v>0</v>
      </c>
      <c r="V88" s="3">
        <f>AVERAGEIF(Cálculo!$D$3:$D$127,$C88,Cálculo!W$3:W$127)</f>
        <v>49134924.640000001</v>
      </c>
      <c r="W88" s="3">
        <f>AVERAGEIF(Cálculo!$D$3:$D$127,$C88,Cálculo!X$3:X$127)</f>
        <v>65002590.486000001</v>
      </c>
      <c r="X88" s="3">
        <f>AVERAGEIF(Cálculo!$D$3:$D$127,$C88,Cálculo!Y$3:Y$127)</f>
        <v>0</v>
      </c>
      <c r="Y88" s="3">
        <f>AVERAGEIF(Cálculo!$D$3:$D$127,$C88,Cálculo!Z$3:Z$127)</f>
        <v>-39.950000000000003</v>
      </c>
      <c r="Z88" s="3">
        <f>AVERAGEIF(Cálculo!$D$3:$D$127,$C88,Cálculo!AA$3:AA$127)</f>
        <v>-279.23</v>
      </c>
      <c r="AA88" s="3"/>
      <c r="AB88" s="3"/>
      <c r="AC88" s="3">
        <f>AVERAGEIF(Cálculo!$D$3:$D$127,$C88,Cálculo!AD$3:AD$127)</f>
        <v>189753246.15169734</v>
      </c>
      <c r="AD88" s="3">
        <f>AVERAGEIF(Cálculo!$D$3:$D$127,$C88,Cálculo!AE$3:AE$127)</f>
        <v>213686258.52908963</v>
      </c>
      <c r="AE88" s="3">
        <f>AVERAGEIF(Cálculo!$D$3:$D$127,$C88,Cálculo!AF$3:AF$127)</f>
        <v>744720756.54593885</v>
      </c>
    </row>
    <row r="89" spans="1:31" x14ac:dyDescent="0.25">
      <c r="A89" s="1" t="s">
        <v>55</v>
      </c>
      <c r="B89" s="1" t="s">
        <v>131</v>
      </c>
      <c r="C89" s="1" t="s">
        <v>56</v>
      </c>
      <c r="D89" s="1" t="s">
        <v>57</v>
      </c>
      <c r="E89" s="3">
        <f>AVERAGEIF(Cálculo!$D$3:$D$127,$C89,Cálculo!F$3:F$127)</f>
        <v>478325.6</v>
      </c>
      <c r="F89" s="3">
        <f>AVERAGEIF(Cálculo!$D$3:$D$127,$C89,Cálculo!G$3:G$127)</f>
        <v>596378.19999999995</v>
      </c>
      <c r="G89" s="3">
        <f>AVERAGEIF(Cálculo!$D$3:$D$127,$C89,Cálculo!H$3:H$127)</f>
        <v>5350.3980000000001</v>
      </c>
      <c r="H89" s="3">
        <f>AVERAGEIF(Cálculo!$D$3:$D$127,$C89,Cálculo!I$3:I$127)</f>
        <v>207604.64799999999</v>
      </c>
      <c r="I89" s="3">
        <f>AVERAGEIF(Cálculo!$D$3:$D$127,$C89,Cálculo!J$3:J$127)</f>
        <v>110100.356</v>
      </c>
      <c r="J89" s="3">
        <f>AVERAGEIF(Cálculo!$D$3:$D$127,$C89,Cálculo!K$3:K$127)</f>
        <v>52579.6</v>
      </c>
      <c r="K89" s="3">
        <f>AVERAGEIF(Cálculo!$D$3:$D$127,$C89,Cálculo!L$3:L$127)</f>
        <v>86286</v>
      </c>
      <c r="L89" s="3">
        <f>AVERAGEIF(Cálculo!$D$3:$D$127,$C89,Cálculo!M$3:M$127)</f>
        <v>651.70799999999997</v>
      </c>
      <c r="M89" s="3">
        <f>AVERAGEIF(Cálculo!$D$3:$D$127,$C89,Cálculo!N$3:N$127)</f>
        <v>10450.833999999999</v>
      </c>
      <c r="N89" s="3">
        <f>AVERAGEIF(Cálculo!$D$3:$D$127,$C89,Cálculo!O$3:O$127)</f>
        <v>9158.3119999999999</v>
      </c>
      <c r="O89" s="3">
        <f>AVERAGEIF(Cálculo!$D$3:$D$127,$C89,Cálculo!P$3:P$127)</f>
        <v>17582.545999999998</v>
      </c>
      <c r="P89" s="3">
        <f>AVERAGEIF(Cálculo!$D$3:$D$127,$C89,Cálculo!Q$3:Q$127)</f>
        <v>231912716.19999999</v>
      </c>
      <c r="Q89" s="3">
        <f>AVERAGEIF(Cálculo!$D$3:$D$127,$C89,Cálculo!R$3:R$127)</f>
        <v>30653046.191999994</v>
      </c>
      <c r="R89" s="3">
        <f>AVERAGEIF(Cálculo!$D$3:$D$127,$C89,Cálculo!S$3:S$127)</f>
        <v>112760225.71600001</v>
      </c>
      <c r="S89" s="3">
        <f>AVERAGEIF(Cálculo!$D$3:$D$127,$C89,Cálculo!T$3:T$127)</f>
        <v>82939043.951999992</v>
      </c>
      <c r="T89" s="3">
        <f>AVERAGEIF(Cálculo!$D$3:$D$127,$C89,Cálculo!U$3:U$127)</f>
        <v>578984891.29000008</v>
      </c>
      <c r="U89" s="3">
        <f>AVERAGEIF(Cálculo!$D$3:$D$127,$C89,Cálculo!V$3:V$127)</f>
        <v>0</v>
      </c>
      <c r="V89" s="3">
        <f>AVERAGEIF(Cálculo!$D$3:$D$127,$C89,Cálculo!W$3:W$127)</f>
        <v>48129481.115999997</v>
      </c>
      <c r="W89" s="3">
        <f>AVERAGEIF(Cálculo!$D$3:$D$127,$C89,Cálculo!X$3:X$127)</f>
        <v>72590378.113999993</v>
      </c>
      <c r="X89" s="3">
        <f>AVERAGEIF(Cálculo!$D$3:$D$127,$C89,Cálculo!Y$3:Y$127)</f>
        <v>0</v>
      </c>
      <c r="Y89" s="3">
        <f>AVERAGEIF(Cálculo!$D$3:$D$127,$C89,Cálculo!Z$3:Z$127)</f>
        <v>-56.653999999999996</v>
      </c>
      <c r="Z89" s="3">
        <f>AVERAGEIF(Cálculo!$D$3:$D$127,$C89,Cálculo!AA$3:AA$127)</f>
        <v>-325069.29200000002</v>
      </c>
      <c r="AA89" s="3"/>
      <c r="AB89" s="3"/>
      <c r="AC89" s="3">
        <f>AVERAGEIF(Cálculo!$D$3:$D$127,$C89,Cálculo!AD$3:AD$127)</f>
        <v>253265308.61514816</v>
      </c>
      <c r="AD89" s="3">
        <f>AVERAGEIF(Cálculo!$D$3:$D$127,$C89,Cálculo!AE$3:AE$127)</f>
        <v>94524182.312459752</v>
      </c>
      <c r="AE89" s="3">
        <f>AVERAGEIF(Cálculo!$D$3:$D$127,$C89,Cálculo!AF$3:AF$127)</f>
        <v>747558076.82429147</v>
      </c>
    </row>
    <row r="90" spans="1:31" x14ac:dyDescent="0.25">
      <c r="A90" s="1" t="s">
        <v>58</v>
      </c>
      <c r="B90" s="1" t="s">
        <v>130</v>
      </c>
      <c r="C90" s="1" t="s">
        <v>59</v>
      </c>
      <c r="D90" s="1" t="s">
        <v>60</v>
      </c>
      <c r="E90" s="3">
        <f>AVERAGEIF(Cálculo!$D$3:$D$127,$C90,Cálculo!F$3:F$127)</f>
        <v>915361.6</v>
      </c>
      <c r="F90" s="3">
        <f>AVERAGEIF(Cálculo!$D$3:$D$127,$C90,Cálculo!G$3:G$127)</f>
        <v>1001926</v>
      </c>
      <c r="G90" s="3">
        <f>AVERAGEIF(Cálculo!$D$3:$D$127,$C90,Cálculo!H$3:H$127)</f>
        <v>10717.621999999999</v>
      </c>
      <c r="H90" s="3">
        <f>AVERAGEIF(Cálculo!$D$3:$D$127,$C90,Cálculo!I$3:I$127)</f>
        <v>210606.36799999996</v>
      </c>
      <c r="I90" s="3">
        <f>AVERAGEIF(Cálculo!$D$3:$D$127,$C90,Cálculo!J$3:J$127)</f>
        <v>154900.08199999999</v>
      </c>
      <c r="J90" s="3">
        <f>AVERAGEIF(Cálculo!$D$3:$D$127,$C90,Cálculo!K$3:K$127)</f>
        <v>287627.2</v>
      </c>
      <c r="K90" s="3">
        <f>AVERAGEIF(Cálculo!$D$3:$D$127,$C90,Cálculo!L$3:L$127)</f>
        <v>405964.79999999999</v>
      </c>
      <c r="L90" s="3">
        <f>AVERAGEIF(Cálculo!$D$3:$D$127,$C90,Cálculo!M$3:M$127)</f>
        <v>2354.7020000000002</v>
      </c>
      <c r="M90" s="3">
        <f>AVERAGEIF(Cálculo!$D$3:$D$127,$C90,Cálculo!N$3:N$127)</f>
        <v>50969.930000000008</v>
      </c>
      <c r="N90" s="3">
        <f>AVERAGEIF(Cálculo!$D$3:$D$127,$C90,Cálculo!O$3:O$127)</f>
        <v>50474.067999999999</v>
      </c>
      <c r="O90" s="3">
        <f>AVERAGEIF(Cálculo!$D$3:$D$127,$C90,Cálculo!P$3:P$127)</f>
        <v>62573.45</v>
      </c>
      <c r="P90" s="3">
        <f>AVERAGEIF(Cálculo!$D$3:$D$127,$C90,Cálculo!Q$3:Q$127)</f>
        <v>283940135.48800004</v>
      </c>
      <c r="Q90" s="3">
        <f>AVERAGEIF(Cálculo!$D$3:$D$127,$C90,Cálculo!R$3:R$127)</f>
        <v>35217065.538000003</v>
      </c>
      <c r="R90" s="3">
        <f>AVERAGEIF(Cálculo!$D$3:$D$127,$C90,Cálculo!S$3:S$127)</f>
        <v>166250981.46799999</v>
      </c>
      <c r="S90" s="3">
        <f>AVERAGEIF(Cálculo!$D$3:$D$127,$C90,Cálculo!T$3:T$127)</f>
        <v>75935848.967999995</v>
      </c>
      <c r="T90" s="3">
        <f>AVERAGEIF(Cálculo!$D$3:$D$127,$C90,Cálculo!U$3:U$127)</f>
        <v>817799794.176</v>
      </c>
      <c r="U90" s="3">
        <f>AVERAGEIF(Cálculo!$D$3:$D$127,$C90,Cálculo!V$3:V$127)</f>
        <v>1634225.4260000002</v>
      </c>
      <c r="V90" s="3">
        <f>AVERAGEIF(Cálculo!$D$3:$D$127,$C90,Cálculo!W$3:W$127)</f>
        <v>108365981.16399999</v>
      </c>
      <c r="W90" s="3">
        <f>AVERAGEIF(Cálculo!$D$3:$D$127,$C90,Cálculo!X$3:X$127)</f>
        <v>146455556.12400001</v>
      </c>
      <c r="X90" s="3">
        <f>AVERAGEIF(Cálculo!$D$3:$D$127,$C90,Cálculo!Y$3:Y$127)</f>
        <v>0</v>
      </c>
      <c r="Y90" s="3">
        <f>AVERAGEIF(Cálculo!$D$3:$D$127,$C90,Cálculo!Z$3:Z$127)</f>
        <v>-37.548000000000002</v>
      </c>
      <c r="Z90" s="3">
        <f>AVERAGEIF(Cálculo!$D$3:$D$127,$C90,Cálculo!AA$3:AA$127)</f>
        <v>-236.16199999999998</v>
      </c>
      <c r="AA90" s="3"/>
      <c r="AB90" s="3"/>
      <c r="AC90" s="3">
        <f>AVERAGEIF(Cálculo!$D$3:$D$127,$C90,Cálculo!AD$3:AD$127)</f>
        <v>253077240.55874258</v>
      </c>
      <c r="AD90" s="3">
        <f>AVERAGEIF(Cálculo!$D$3:$D$127,$C90,Cálculo!AE$3:AE$127)</f>
        <v>67023728.828352213</v>
      </c>
      <c r="AE90" s="3">
        <f>AVERAGEIF(Cálculo!$D$3:$D$127,$C90,Cálculo!AF$3:AF$127)</f>
        <v>963489109.27161407</v>
      </c>
    </row>
    <row r="91" spans="1:31" x14ac:dyDescent="0.25">
      <c r="A91" s="1" t="s">
        <v>61</v>
      </c>
      <c r="B91" s="1" t="s">
        <v>130</v>
      </c>
      <c r="C91" s="1" t="s">
        <v>62</v>
      </c>
      <c r="D91" s="1" t="s">
        <v>63</v>
      </c>
      <c r="E91" s="3">
        <f>AVERAGEIF(Cálculo!$D$3:$D$127,$C91,Cálculo!F$3:F$127)</f>
        <v>2082571.6</v>
      </c>
      <c r="F91" s="3">
        <f>AVERAGEIF(Cálculo!$D$3:$D$127,$C91,Cálculo!G$3:G$127)</f>
        <v>2508310.2000000002</v>
      </c>
      <c r="G91" s="3">
        <f>AVERAGEIF(Cálculo!$D$3:$D$127,$C91,Cálculo!H$3:H$127)</f>
        <v>22499.684000000001</v>
      </c>
      <c r="H91" s="3">
        <f>AVERAGEIF(Cálculo!$D$3:$D$127,$C91,Cálculo!I$3:I$127)</f>
        <v>687414.43400000001</v>
      </c>
      <c r="I91" s="3">
        <f>AVERAGEIF(Cálculo!$D$3:$D$127,$C91,Cálculo!J$3:J$127)</f>
        <v>343623.34</v>
      </c>
      <c r="J91" s="3">
        <f>AVERAGEIF(Cálculo!$D$3:$D$127,$C91,Cálculo!K$3:K$127)</f>
        <v>448757.4</v>
      </c>
      <c r="K91" s="3">
        <f>AVERAGEIF(Cálculo!$D$3:$D$127,$C91,Cálculo!L$3:L$127)</f>
        <v>410061.4</v>
      </c>
      <c r="L91" s="3">
        <f>AVERAGEIF(Cálculo!$D$3:$D$127,$C91,Cálculo!M$3:M$127)</f>
        <v>6371.3240000000005</v>
      </c>
      <c r="M91" s="3">
        <f>AVERAGEIF(Cálculo!$D$3:$D$127,$C91,Cálculo!N$3:N$127)</f>
        <v>96243.796000000002</v>
      </c>
      <c r="N91" s="3">
        <f>AVERAGEIF(Cálculo!$D$3:$D$127,$C91,Cálculo!O$3:O$127)</f>
        <v>96110.686000000002</v>
      </c>
      <c r="O91" s="3">
        <f>AVERAGEIF(Cálculo!$D$3:$D$127,$C91,Cálculo!P$3:P$127)</f>
        <v>113993.246</v>
      </c>
      <c r="P91" s="3">
        <f>AVERAGEIF(Cálculo!$D$3:$D$127,$C91,Cálculo!Q$3:Q$127)</f>
        <v>418088948.56000006</v>
      </c>
      <c r="Q91" s="3">
        <f>AVERAGEIF(Cálculo!$D$3:$D$127,$C91,Cálculo!R$3:R$127)</f>
        <v>104864011.704</v>
      </c>
      <c r="R91" s="3">
        <f>AVERAGEIF(Cálculo!$D$3:$D$127,$C91,Cálculo!S$3:S$127)</f>
        <v>305544749.55599999</v>
      </c>
      <c r="S91" s="3">
        <f>AVERAGEIF(Cálculo!$D$3:$D$127,$C91,Cálculo!T$3:T$127)</f>
        <v>625097378.07000005</v>
      </c>
      <c r="T91" s="3">
        <f>AVERAGEIF(Cálculo!$D$3:$D$127,$C91,Cálculo!U$3:U$127)</f>
        <v>1743372984.4539998</v>
      </c>
      <c r="U91" s="3">
        <f>AVERAGEIF(Cálculo!$D$3:$D$127,$C91,Cálculo!V$3:V$127)</f>
        <v>0</v>
      </c>
      <c r="V91" s="3">
        <f>AVERAGEIF(Cálculo!$D$3:$D$127,$C91,Cálculo!W$3:W$127)</f>
        <v>96034380.113999993</v>
      </c>
      <c r="W91" s="3">
        <f>AVERAGEIF(Cálculo!$D$3:$D$127,$C91,Cálculo!X$3:X$127)</f>
        <v>193743516.44999999</v>
      </c>
      <c r="X91" s="3">
        <f>AVERAGEIF(Cálculo!$D$3:$D$127,$C91,Cálculo!Y$3:Y$127)</f>
        <v>0</v>
      </c>
      <c r="Y91" s="3">
        <f>AVERAGEIF(Cálculo!$D$3:$D$127,$C91,Cálculo!Z$3:Z$127)</f>
        <v>-45.796000000000006</v>
      </c>
      <c r="Z91" s="3">
        <f>AVERAGEIF(Cálculo!$D$3:$D$127,$C91,Cálculo!AA$3:AA$127)</f>
        <v>-385.04399999999998</v>
      </c>
      <c r="AA91" s="3"/>
      <c r="AB91" s="3"/>
      <c r="AC91" s="3">
        <f>AVERAGEIF(Cálculo!$D$3:$D$127,$C91,Cálculo!AD$3:AD$127)</f>
        <v>352439498.60569847</v>
      </c>
      <c r="AD91" s="3">
        <f>AVERAGEIF(Cálculo!$D$3:$D$127,$C91,Cálculo!AE$3:AE$127)</f>
        <v>525819755.1200918</v>
      </c>
      <c r="AE91" s="3">
        <f>AVERAGEIF(Cálculo!$D$3:$D$127,$C91,Cálculo!AF$3:AF$127)</f>
        <v>1941677650.5365264</v>
      </c>
    </row>
    <row r="92" spans="1:31" x14ac:dyDescent="0.25">
      <c r="A92" s="1" t="s">
        <v>64</v>
      </c>
      <c r="B92" s="1" t="s">
        <v>130</v>
      </c>
      <c r="C92" s="1" t="s">
        <v>65</v>
      </c>
      <c r="D92" s="1" t="s">
        <v>66</v>
      </c>
      <c r="E92" s="3">
        <f>AVERAGEIF(Cálculo!$D$3:$D$127,$C92,Cálculo!F$3:F$127)</f>
        <v>344031</v>
      </c>
      <c r="F92" s="3">
        <f>AVERAGEIF(Cálculo!$D$3:$D$127,$C92,Cálculo!G$3:G$127)</f>
        <v>353497.59999999998</v>
      </c>
      <c r="G92" s="3">
        <f>AVERAGEIF(Cálculo!$D$3:$D$127,$C92,Cálculo!H$3:H$127)</f>
        <v>4362.4179999999997</v>
      </c>
      <c r="H92" s="3">
        <f>AVERAGEIF(Cálculo!$D$3:$D$127,$C92,Cálculo!I$3:I$127)</f>
        <v>93564.12000000001</v>
      </c>
      <c r="I92" s="3">
        <f>AVERAGEIF(Cálculo!$D$3:$D$127,$C92,Cálculo!J$3:J$127)</f>
        <v>51900.946000000004</v>
      </c>
      <c r="J92" s="3">
        <f>AVERAGEIF(Cálculo!$D$3:$D$127,$C92,Cálculo!K$3:K$127)</f>
        <v>41265</v>
      </c>
      <c r="K92" s="3">
        <f>AVERAGEIF(Cálculo!$D$3:$D$127,$C92,Cálculo!L$3:L$127)</f>
        <v>42871.8</v>
      </c>
      <c r="L92" s="3">
        <f>AVERAGEIF(Cálculo!$D$3:$D$127,$C92,Cálculo!M$3:M$127)</f>
        <v>932.99</v>
      </c>
      <c r="M92" s="3">
        <f>AVERAGEIF(Cálculo!$D$3:$D$127,$C92,Cálculo!N$3:N$127)</f>
        <v>4950.4560000000001</v>
      </c>
      <c r="N92" s="3">
        <f>AVERAGEIF(Cálculo!$D$3:$D$127,$C92,Cálculo!O$3:O$127)</f>
        <v>4950.4560000000001</v>
      </c>
      <c r="O92" s="3">
        <f>AVERAGEIF(Cálculo!$D$3:$D$127,$C92,Cálculo!P$3:P$127)</f>
        <v>5938.3599999999988</v>
      </c>
      <c r="P92" s="3">
        <f>AVERAGEIF(Cálculo!$D$3:$D$127,$C92,Cálculo!Q$3:Q$127)</f>
        <v>105140484.10200001</v>
      </c>
      <c r="Q92" s="3">
        <f>AVERAGEIF(Cálculo!$D$3:$D$127,$C92,Cálculo!R$3:R$127)</f>
        <v>5488832.648</v>
      </c>
      <c r="R92" s="3">
        <f>AVERAGEIF(Cálculo!$D$3:$D$127,$C92,Cálculo!S$3:S$127)</f>
        <v>39709661.969999999</v>
      </c>
      <c r="S92" s="3">
        <f>AVERAGEIF(Cálculo!$D$3:$D$127,$C92,Cálculo!T$3:T$127)</f>
        <v>41099052.881999999</v>
      </c>
      <c r="T92" s="3">
        <f>AVERAGEIF(Cálculo!$D$3:$D$127,$C92,Cálculo!U$3:U$127)</f>
        <v>204568049.954</v>
      </c>
      <c r="U92" s="3">
        <f>AVERAGEIF(Cálculo!$D$3:$D$127,$C92,Cálculo!V$3:V$127)</f>
        <v>0</v>
      </c>
      <c r="V92" s="3">
        <f>AVERAGEIF(Cálculo!$D$3:$D$127,$C92,Cálculo!W$3:W$127)</f>
        <v>6633780.8080000002</v>
      </c>
      <c r="W92" s="3">
        <f>AVERAGEIF(Cálculo!$D$3:$D$127,$C92,Cálculo!X$3:X$127)</f>
        <v>6496237.5439999998</v>
      </c>
      <c r="X92" s="3">
        <f>AVERAGEIF(Cálculo!$D$3:$D$127,$C92,Cálculo!Y$3:Y$127)</f>
        <v>0</v>
      </c>
      <c r="Y92" s="3">
        <f>AVERAGEIF(Cálculo!$D$3:$D$127,$C92,Cálculo!Z$3:Z$127)</f>
        <v>-41.887999999999998</v>
      </c>
      <c r="Z92" s="3">
        <f>AVERAGEIF(Cálculo!$D$3:$D$127,$C92,Cálculo!AA$3:AA$127)</f>
        <v>-314.44799999999998</v>
      </c>
      <c r="AA92" s="3"/>
      <c r="AB92" s="3"/>
      <c r="AC92" s="3">
        <f>AVERAGEIF(Cálculo!$D$3:$D$127,$C92,Cálculo!AD$3:AD$127)</f>
        <v>97421087.132769048</v>
      </c>
      <c r="AD92" s="3">
        <f>AVERAGEIF(Cálculo!$D$3:$D$127,$C92,Cálculo!AE$3:AE$127)</f>
        <v>37159186.934361286</v>
      </c>
      <c r="AE92" s="3">
        <f>AVERAGEIF(Cálculo!$D$3:$D$127,$C92,Cálculo!AF$3:AF$127)</f>
        <v>254608068.92463452</v>
      </c>
    </row>
    <row r="93" spans="1:31" x14ac:dyDescent="0.25">
      <c r="A93" s="1" t="s">
        <v>67</v>
      </c>
      <c r="B93" s="1" t="s">
        <v>133</v>
      </c>
      <c r="C93" s="1" t="s">
        <v>68</v>
      </c>
      <c r="D93" s="1" t="s">
        <v>69</v>
      </c>
      <c r="E93" s="3">
        <f>AVERAGEIF(Cálculo!$D$3:$D$127,$C93,Cálculo!F$3:F$127)</f>
        <v>3393069</v>
      </c>
      <c r="F93" s="3">
        <f>AVERAGEIF(Cálculo!$D$3:$D$127,$C93,Cálculo!G$3:G$127)</f>
        <v>4221217.8</v>
      </c>
      <c r="G93" s="3">
        <f>AVERAGEIF(Cálculo!$D$3:$D$127,$C93,Cálculo!H$3:H$127)</f>
        <v>55413.09199999999</v>
      </c>
      <c r="H93" s="3">
        <f>AVERAGEIF(Cálculo!$D$3:$D$127,$C93,Cálculo!I$3:I$127)</f>
        <v>792918.21400000004</v>
      </c>
      <c r="I93" s="3">
        <f>AVERAGEIF(Cálculo!$D$3:$D$127,$C93,Cálculo!J$3:J$127)</f>
        <v>542243.51799999992</v>
      </c>
      <c r="J93" s="3">
        <f>AVERAGEIF(Cálculo!$D$3:$D$127,$C93,Cálculo!K$3:K$127)</f>
        <v>2447389.2000000002</v>
      </c>
      <c r="K93" s="3">
        <f>AVERAGEIF(Cálculo!$D$3:$D$127,$C93,Cálculo!L$3:L$127)</f>
        <v>3303058.2</v>
      </c>
      <c r="L93" s="3">
        <f>AVERAGEIF(Cálculo!$D$3:$D$127,$C93,Cálculo!M$3:M$127)</f>
        <v>39617.966</v>
      </c>
      <c r="M93" s="3">
        <f>AVERAGEIF(Cálculo!$D$3:$D$127,$C93,Cálculo!N$3:N$127)</f>
        <v>401724.99200000003</v>
      </c>
      <c r="N93" s="3">
        <f>AVERAGEIF(Cálculo!$D$3:$D$127,$C93,Cálculo!O$3:O$127)</f>
        <v>386472.83200000005</v>
      </c>
      <c r="O93" s="3">
        <f>AVERAGEIF(Cálculo!$D$3:$D$127,$C93,Cálculo!P$3:P$127)</f>
        <v>422508.49000000005</v>
      </c>
      <c r="P93" s="3">
        <f>AVERAGEIF(Cálculo!$D$3:$D$127,$C93,Cálculo!Q$3:Q$127)</f>
        <v>1336387602.2660003</v>
      </c>
      <c r="Q93" s="3">
        <f>AVERAGEIF(Cálculo!$D$3:$D$127,$C93,Cálculo!R$3:R$127)</f>
        <v>179894024.71000004</v>
      </c>
      <c r="R93" s="3">
        <f>AVERAGEIF(Cálculo!$D$3:$D$127,$C93,Cálculo!S$3:S$127)</f>
        <v>523049170.77200001</v>
      </c>
      <c r="S93" s="3">
        <f>AVERAGEIF(Cálculo!$D$3:$D$127,$C93,Cálculo!T$3:T$127)</f>
        <v>805662435.48600006</v>
      </c>
      <c r="T93" s="3">
        <f>AVERAGEIF(Cálculo!$D$3:$D$127,$C93,Cálculo!U$3:U$127)</f>
        <v>3576356508.2580004</v>
      </c>
      <c r="U93" s="3">
        <f>AVERAGEIF(Cálculo!$D$3:$D$127,$C93,Cálculo!V$3:V$127)</f>
        <v>0</v>
      </c>
      <c r="V93" s="3">
        <f>AVERAGEIF(Cálculo!$D$3:$D$127,$C93,Cálculo!W$3:W$127)</f>
        <v>456245208.94599992</v>
      </c>
      <c r="W93" s="3">
        <f>AVERAGEIF(Cálculo!$D$3:$D$127,$C93,Cálculo!X$3:X$127)</f>
        <v>275118066.07800001</v>
      </c>
      <c r="X93" s="3">
        <f>AVERAGEIF(Cálculo!$D$3:$D$127,$C93,Cálculo!Y$3:Y$127)</f>
        <v>0</v>
      </c>
      <c r="Y93" s="3">
        <f>AVERAGEIF(Cálculo!$D$3:$D$127,$C93,Cálculo!Z$3:Z$127)</f>
        <v>-32.064</v>
      </c>
      <c r="Z93" s="3">
        <f>AVERAGEIF(Cálculo!$D$3:$D$127,$C93,Cálculo!AA$3:AA$127)</f>
        <v>-217.23000000000002</v>
      </c>
      <c r="AA93" s="3"/>
      <c r="AB93" s="3"/>
      <c r="AC93" s="3">
        <f>AVERAGEIF(Cálculo!$D$3:$D$127,$C93,Cálculo!AD$3:AD$127)</f>
        <v>951701210.4035809</v>
      </c>
      <c r="AD93" s="3">
        <f>AVERAGEIF(Cálculo!$D$3:$D$127,$C93,Cálculo!AE$3:AE$127)</f>
        <v>572579851.85471368</v>
      </c>
      <c r="AE93" s="3">
        <f>AVERAGEIF(Cálculo!$D$3:$D$127,$C93,Cálculo!AF$3:AF$127)</f>
        <v>3605324646.3849382</v>
      </c>
    </row>
    <row r="94" spans="1:31" x14ac:dyDescent="0.25">
      <c r="A94" s="1" t="s">
        <v>70</v>
      </c>
      <c r="B94" s="1" t="s">
        <v>132</v>
      </c>
      <c r="C94" s="1" t="s">
        <v>71</v>
      </c>
      <c r="D94" s="1" t="s">
        <v>72</v>
      </c>
      <c r="E94" s="3">
        <f>AVERAGEIF(Cálculo!$D$3:$D$127,$C94,Cálculo!F$3:F$127)</f>
        <v>1194950</v>
      </c>
      <c r="F94" s="3">
        <f>AVERAGEIF(Cálculo!$D$3:$D$127,$C94,Cálculo!G$3:G$127)</f>
        <v>2047012.8</v>
      </c>
      <c r="G94" s="3">
        <f>AVERAGEIF(Cálculo!$D$3:$D$127,$C94,Cálculo!H$3:H$127)</f>
        <v>11084.320000000002</v>
      </c>
      <c r="H94" s="3">
        <f>AVERAGEIF(Cálculo!$D$3:$D$127,$C94,Cálculo!I$3:I$127)</f>
        <v>1918936.6199999999</v>
      </c>
      <c r="I94" s="3">
        <f>AVERAGEIF(Cálculo!$D$3:$D$127,$C94,Cálculo!J$3:J$127)</f>
        <v>995610.62200000009</v>
      </c>
      <c r="J94" s="3">
        <f>AVERAGEIF(Cálculo!$D$3:$D$127,$C94,Cálculo!K$3:K$127)</f>
        <v>354673</v>
      </c>
      <c r="K94" s="3">
        <f>AVERAGEIF(Cálculo!$D$3:$D$127,$C94,Cálculo!L$3:L$127)</f>
        <v>901229.4</v>
      </c>
      <c r="L94" s="3">
        <f>AVERAGEIF(Cálculo!$D$3:$D$127,$C94,Cálculo!M$3:M$127)</f>
        <v>3122.0459999999998</v>
      </c>
      <c r="M94" s="3">
        <f>AVERAGEIF(Cálculo!$D$3:$D$127,$C94,Cálculo!N$3:N$127)</f>
        <v>175818.49599999998</v>
      </c>
      <c r="N94" s="3">
        <f>AVERAGEIF(Cálculo!$D$3:$D$127,$C94,Cálculo!O$3:O$127)</f>
        <v>132468.524</v>
      </c>
      <c r="O94" s="3">
        <f>AVERAGEIF(Cálculo!$D$3:$D$127,$C94,Cálculo!P$3:P$127)</f>
        <v>147613.31</v>
      </c>
      <c r="P94" s="3">
        <f>AVERAGEIF(Cálculo!$D$3:$D$127,$C94,Cálculo!Q$3:Q$127)</f>
        <v>1168180199.3040001</v>
      </c>
      <c r="Q94" s="3">
        <f>AVERAGEIF(Cálculo!$D$3:$D$127,$C94,Cálculo!R$3:R$127)</f>
        <v>188952526.31</v>
      </c>
      <c r="R94" s="3">
        <f>AVERAGEIF(Cálculo!$D$3:$D$127,$C94,Cálculo!S$3:S$127)</f>
        <v>575593874.15999997</v>
      </c>
      <c r="S94" s="3">
        <f>AVERAGEIF(Cálculo!$D$3:$D$127,$C94,Cálculo!T$3:T$127)</f>
        <v>470356998.676</v>
      </c>
      <c r="T94" s="3">
        <f>AVERAGEIF(Cálculo!$D$3:$D$127,$C94,Cálculo!U$3:U$127)</f>
        <v>2654339476.3520002</v>
      </c>
      <c r="U94" s="3">
        <f>AVERAGEIF(Cálculo!$D$3:$D$127,$C94,Cálculo!V$3:V$127)</f>
        <v>584780.51199999999</v>
      </c>
      <c r="V94" s="3">
        <f>AVERAGEIF(Cálculo!$D$3:$D$127,$C94,Cálculo!W$3:W$127)</f>
        <v>130658343.71199998</v>
      </c>
      <c r="W94" s="3">
        <f>AVERAGEIF(Cálculo!$D$3:$D$127,$C94,Cálculo!X$3:X$127)</f>
        <v>120012753.678</v>
      </c>
      <c r="X94" s="3">
        <f>AVERAGEIF(Cálculo!$D$3:$D$127,$C94,Cálculo!Y$3:Y$127)</f>
        <v>0</v>
      </c>
      <c r="Y94" s="3">
        <f>AVERAGEIF(Cálculo!$D$3:$D$127,$C94,Cálculo!Z$3:Z$127)</f>
        <v>-19.47</v>
      </c>
      <c r="Z94" s="3">
        <f>AVERAGEIF(Cálculo!$D$3:$D$127,$C94,Cálculo!AA$3:AA$127)</f>
        <v>-471.34199999999998</v>
      </c>
      <c r="AA94" s="3"/>
      <c r="AB94" s="3"/>
      <c r="AC94" s="3">
        <f>AVERAGEIF(Cálculo!$D$3:$D$127,$C94,Cálculo!AD$3:AD$127)</f>
        <v>912180220.75790381</v>
      </c>
      <c r="AD94" s="3">
        <f>AVERAGEIF(Cálculo!$D$3:$D$127,$C94,Cálculo!AE$3:AE$127)</f>
        <v>374712986.63776076</v>
      </c>
      <c r="AE94" s="3">
        <f>AVERAGEIF(Cálculo!$D$3:$D$127,$C94,Cálculo!AF$3:AF$127)</f>
        <v>2915954592.5663443</v>
      </c>
    </row>
    <row r="95" spans="1:31" x14ac:dyDescent="0.25">
      <c r="A95" s="1" t="s">
        <v>73</v>
      </c>
      <c r="B95" s="1" t="s">
        <v>130</v>
      </c>
      <c r="C95" s="1" t="s">
        <v>74</v>
      </c>
      <c r="D95" s="1" t="s">
        <v>75</v>
      </c>
      <c r="E95" s="3">
        <f>AVERAGEIF(Cálculo!$D$3:$D$127,$C95,Cálculo!F$3:F$127)</f>
        <v>750605.4</v>
      </c>
      <c r="F95" s="3">
        <f>AVERAGEIF(Cálculo!$D$3:$D$127,$C95,Cálculo!G$3:G$127)</f>
        <v>851037.8</v>
      </c>
      <c r="G95" s="3">
        <f>AVERAGEIF(Cálculo!$D$3:$D$127,$C95,Cálculo!H$3:H$127)</f>
        <v>12119.807999999999</v>
      </c>
      <c r="H95" s="3">
        <f>AVERAGEIF(Cálculo!$D$3:$D$127,$C95,Cálculo!I$3:I$127)</f>
        <v>230551.92399999997</v>
      </c>
      <c r="I95" s="3">
        <f>AVERAGEIF(Cálculo!$D$3:$D$127,$C95,Cálculo!J$3:J$127)</f>
        <v>136311.88199999998</v>
      </c>
      <c r="J95" s="3">
        <f>AVERAGEIF(Cálculo!$D$3:$D$127,$C95,Cálculo!K$3:K$127)</f>
        <v>208331.8</v>
      </c>
      <c r="K95" s="3">
        <f>AVERAGEIF(Cálculo!$D$3:$D$127,$C95,Cálculo!L$3:L$127)</f>
        <v>269885.8</v>
      </c>
      <c r="L95" s="3">
        <f>AVERAGEIF(Cálculo!$D$3:$D$127,$C95,Cálculo!M$3:M$127)</f>
        <v>1736.9759999999999</v>
      </c>
      <c r="M95" s="3">
        <f>AVERAGEIF(Cálculo!$D$3:$D$127,$C95,Cálculo!N$3:N$127)</f>
        <v>38170.65</v>
      </c>
      <c r="N95" s="3">
        <f>AVERAGEIF(Cálculo!$D$3:$D$127,$C95,Cálculo!O$3:O$127)</f>
        <v>37504.012000000002</v>
      </c>
      <c r="O95" s="3">
        <f>AVERAGEIF(Cálculo!$D$3:$D$127,$C95,Cálculo!P$3:P$127)</f>
        <v>45944.227999999996</v>
      </c>
      <c r="P95" s="3">
        <f>AVERAGEIF(Cálculo!$D$3:$D$127,$C95,Cálculo!Q$3:Q$127)</f>
        <v>281605001.736</v>
      </c>
      <c r="Q95" s="3">
        <f>AVERAGEIF(Cálculo!$D$3:$D$127,$C95,Cálculo!R$3:R$127)</f>
        <v>10639475.764000002</v>
      </c>
      <c r="R95" s="3">
        <f>AVERAGEIF(Cálculo!$D$3:$D$127,$C95,Cálculo!S$3:S$127)</f>
        <v>95078932.414000005</v>
      </c>
      <c r="S95" s="3">
        <f>AVERAGEIF(Cálculo!$D$3:$D$127,$C95,Cálculo!T$3:T$127)</f>
        <v>80915339.327999994</v>
      </c>
      <c r="T95" s="3">
        <f>AVERAGEIF(Cálculo!$D$3:$D$127,$C95,Cálculo!U$3:U$127)</f>
        <v>694487611.31999993</v>
      </c>
      <c r="U95" s="3">
        <f>AVERAGEIF(Cálculo!$D$3:$D$127,$C95,Cálculo!V$3:V$127)</f>
        <v>39291260.299999997</v>
      </c>
      <c r="V95" s="3">
        <f>AVERAGEIF(Cálculo!$D$3:$D$127,$C95,Cálculo!W$3:W$127)</f>
        <v>101752587.69400001</v>
      </c>
      <c r="W95" s="3">
        <f>AVERAGEIF(Cálculo!$D$3:$D$127,$C95,Cálculo!X$3:X$127)</f>
        <v>85205014.083999991</v>
      </c>
      <c r="X95" s="3">
        <f>AVERAGEIF(Cálculo!$D$3:$D$127,$C95,Cálculo!Y$3:Y$127)</f>
        <v>0</v>
      </c>
      <c r="Y95" s="3">
        <f>AVERAGEIF(Cálculo!$D$3:$D$127,$C95,Cálculo!Z$3:Z$127)</f>
        <v>-47.730000000000004</v>
      </c>
      <c r="Z95" s="3">
        <f>AVERAGEIF(Cálculo!$D$3:$D$127,$C95,Cálculo!AA$3:AA$127)</f>
        <v>-422.48400000000004</v>
      </c>
      <c r="AA95" s="3"/>
      <c r="AB95" s="3"/>
      <c r="AC95" s="3">
        <f>AVERAGEIF(Cálculo!$D$3:$D$127,$C95,Cálculo!AD$3:AD$127)</f>
        <v>237982995.62178081</v>
      </c>
      <c r="AD95" s="3">
        <f>AVERAGEIF(Cálculo!$D$3:$D$127,$C95,Cálculo!AE$3:AE$127)</f>
        <v>68839087.067468658</v>
      </c>
      <c r="AE95" s="3">
        <f>AVERAGEIF(Cálculo!$D$3:$D$127,$C95,Cálculo!AF$3:AF$127)</f>
        <v>781393458.49428999</v>
      </c>
    </row>
    <row r="96" spans="1:31" x14ac:dyDescent="0.25">
      <c r="A96" s="1" t="s">
        <v>76</v>
      </c>
      <c r="B96" s="1" t="s">
        <v>131</v>
      </c>
      <c r="C96" s="1" t="s">
        <v>77</v>
      </c>
      <c r="D96" s="1" t="s">
        <v>78</v>
      </c>
      <c r="E96" s="3">
        <f>AVERAGEIF(Cálculo!$D$3:$D$127,$C96,Cálculo!F$3:F$127)</f>
        <v>144509.79999999999</v>
      </c>
      <c r="F96" s="3">
        <f>AVERAGEIF(Cálculo!$D$3:$D$127,$C96,Cálculo!G$3:G$127)</f>
        <v>157555</v>
      </c>
      <c r="G96" s="3">
        <f>AVERAGEIF(Cálculo!$D$3:$D$127,$C96,Cálculo!H$3:H$127)</f>
        <v>3253.924</v>
      </c>
      <c r="H96" s="3">
        <f>AVERAGEIF(Cálculo!$D$3:$D$127,$C96,Cálculo!I$3:I$127)</f>
        <v>60328.623999999996</v>
      </c>
      <c r="I96" s="3">
        <f>AVERAGEIF(Cálculo!$D$3:$D$127,$C96,Cálculo!J$3:J$127)</f>
        <v>25481.26</v>
      </c>
      <c r="J96" s="3">
        <f>AVERAGEIF(Cálculo!$D$3:$D$127,$C96,Cálculo!K$3:K$127)</f>
        <v>12852.2</v>
      </c>
      <c r="K96" s="3">
        <f>AVERAGEIF(Cálculo!$D$3:$D$127,$C96,Cálculo!L$3:L$127)</f>
        <v>14444.6</v>
      </c>
      <c r="L96" s="3">
        <f>AVERAGEIF(Cálculo!$D$3:$D$127,$C96,Cálculo!M$3:M$127)</f>
        <v>160.654</v>
      </c>
      <c r="M96" s="3">
        <f>AVERAGEIF(Cálculo!$D$3:$D$127,$C96,Cálculo!N$3:N$127)</f>
        <v>2034.932</v>
      </c>
      <c r="N96" s="3">
        <f>AVERAGEIF(Cálculo!$D$3:$D$127,$C96,Cálculo!O$3:O$127)</f>
        <v>925.84600000000012</v>
      </c>
      <c r="O96" s="3">
        <f>AVERAGEIF(Cálculo!$D$3:$D$127,$C96,Cálculo!P$3:P$127)</f>
        <v>2281.7239999999997</v>
      </c>
      <c r="P96" s="3">
        <f>AVERAGEIF(Cálculo!$D$3:$D$127,$C96,Cálculo!Q$3:Q$127)</f>
        <v>102785923.26000001</v>
      </c>
      <c r="Q96" s="3">
        <f>AVERAGEIF(Cálculo!$D$3:$D$127,$C96,Cálculo!R$3:R$127)</f>
        <v>6113536.7980000004</v>
      </c>
      <c r="R96" s="3">
        <f>AVERAGEIF(Cálculo!$D$3:$D$127,$C96,Cálculo!S$3:S$127)</f>
        <v>22434378.952</v>
      </c>
      <c r="S96" s="3">
        <f>AVERAGEIF(Cálculo!$D$3:$D$127,$C96,Cálculo!T$3:T$127)</f>
        <v>20623353.424000002</v>
      </c>
      <c r="T96" s="3">
        <f>AVERAGEIF(Cálculo!$D$3:$D$127,$C96,Cálculo!U$3:U$127)</f>
        <v>210772913.73400003</v>
      </c>
      <c r="U96" s="3">
        <f>AVERAGEIF(Cálculo!$D$3:$D$127,$C96,Cálculo!V$3:V$127)</f>
        <v>0</v>
      </c>
      <c r="V96" s="3">
        <f>AVERAGEIF(Cálculo!$D$3:$D$127,$C96,Cálculo!W$3:W$127)</f>
        <v>20482692.672000002</v>
      </c>
      <c r="W96" s="3">
        <f>AVERAGEIF(Cálculo!$D$3:$D$127,$C96,Cálculo!X$3:X$127)</f>
        <v>38333028.628000006</v>
      </c>
      <c r="X96" s="3">
        <f>AVERAGEIF(Cálculo!$D$3:$D$127,$C96,Cálculo!Y$3:Y$127)</f>
        <v>0</v>
      </c>
      <c r="Y96" s="3">
        <f>AVERAGEIF(Cálculo!$D$3:$D$127,$C96,Cálculo!Z$3:Z$127)</f>
        <v>-57.884</v>
      </c>
      <c r="Z96" s="3">
        <f>AVERAGEIF(Cálculo!$D$3:$D$127,$C96,Cálculo!AA$3:AA$127)</f>
        <v>-701.62400000000002</v>
      </c>
      <c r="AA96" s="3"/>
      <c r="AB96" s="3"/>
      <c r="AC96" s="3">
        <f>AVERAGEIF(Cálculo!$D$3:$D$127,$C96,Cálculo!AD$3:AD$127)</f>
        <v>112917868.74229178</v>
      </c>
      <c r="AD96" s="3">
        <f>AVERAGEIF(Cálculo!$D$3:$D$127,$C96,Cálculo!AE$3:AE$127)</f>
        <v>22184514.267253943</v>
      </c>
      <c r="AE96" s="3">
        <f>AVERAGEIF(Cálculo!$D$3:$D$127,$C96,Cálculo!AF$3:AF$127)</f>
        <v>272058809.00525987</v>
      </c>
    </row>
    <row r="97" spans="1:31" x14ac:dyDescent="0.25">
      <c r="A97" s="1" t="s">
        <v>79</v>
      </c>
      <c r="B97" s="1" t="s">
        <v>131</v>
      </c>
      <c r="C97" s="1" t="s">
        <v>80</v>
      </c>
      <c r="D97" s="1" t="s">
        <v>81</v>
      </c>
      <c r="E97" s="3">
        <f>AVERAGEIF(Cálculo!$D$3:$D$127,$C97,Cálculo!F$3:F$127)</f>
        <v>126068.2</v>
      </c>
      <c r="F97" s="3">
        <f>AVERAGEIF(Cálculo!$D$3:$D$127,$C97,Cálculo!G$3:G$127)</f>
        <v>127437.6</v>
      </c>
      <c r="G97" s="3">
        <f>AVERAGEIF(Cálculo!$D$3:$D$127,$C97,Cálculo!H$3:H$127)</f>
        <v>2028.6619999999998</v>
      </c>
      <c r="H97" s="3">
        <f>AVERAGEIF(Cálculo!$D$3:$D$127,$C97,Cálculo!I$3:I$127)</f>
        <v>71137.039999999994</v>
      </c>
      <c r="I97" s="3">
        <f>AVERAGEIF(Cálculo!$D$3:$D$127,$C97,Cálculo!J$3:J$127)</f>
        <v>23177.737999999998</v>
      </c>
      <c r="J97" s="3">
        <f>AVERAGEIF(Cálculo!$D$3:$D$127,$C97,Cálculo!K$3:K$127)</f>
        <v>102547.6</v>
      </c>
      <c r="K97" s="3">
        <f>AVERAGEIF(Cálculo!$D$3:$D$127,$C97,Cálculo!L$3:L$127)</f>
        <v>103433.4</v>
      </c>
      <c r="L97" s="3">
        <f>AVERAGEIF(Cálculo!$D$3:$D$127,$C97,Cálculo!M$3:M$127)</f>
        <v>994.44200000000001</v>
      </c>
      <c r="M97" s="3">
        <f>AVERAGEIF(Cálculo!$D$3:$D$127,$C97,Cálculo!N$3:N$127)</f>
        <v>21064.128000000001</v>
      </c>
      <c r="N97" s="3">
        <f>AVERAGEIF(Cálculo!$D$3:$D$127,$C97,Cálculo!O$3:O$127)</f>
        <v>21051.527999999998</v>
      </c>
      <c r="O97" s="3">
        <f>AVERAGEIF(Cálculo!$D$3:$D$127,$C97,Cálculo!P$3:P$127)</f>
        <v>14085.407999999999</v>
      </c>
      <c r="P97" s="3">
        <f>AVERAGEIF(Cálculo!$D$3:$D$127,$C97,Cálculo!Q$3:Q$127)</f>
        <v>83794433.969999999</v>
      </c>
      <c r="Q97" s="3">
        <f>AVERAGEIF(Cálculo!$D$3:$D$127,$C97,Cálculo!R$3:R$127)</f>
        <v>8789769.4019999988</v>
      </c>
      <c r="R97" s="3">
        <f>AVERAGEIF(Cálculo!$D$3:$D$127,$C97,Cálculo!S$3:S$127)</f>
        <v>17207101.704</v>
      </c>
      <c r="S97" s="3">
        <f>AVERAGEIF(Cálculo!$D$3:$D$127,$C97,Cálculo!T$3:T$127)</f>
        <v>13015720.209999999</v>
      </c>
      <c r="T97" s="3">
        <f>AVERAGEIF(Cálculo!$D$3:$D$127,$C97,Cálculo!U$3:U$127)</f>
        <v>158474583.16000003</v>
      </c>
      <c r="U97" s="3">
        <f>AVERAGEIF(Cálculo!$D$3:$D$127,$C97,Cálculo!V$3:V$127)</f>
        <v>0</v>
      </c>
      <c r="V97" s="3">
        <f>AVERAGEIF(Cálculo!$D$3:$D$127,$C97,Cálculo!W$3:W$127)</f>
        <v>14011912.01</v>
      </c>
      <c r="W97" s="3">
        <f>AVERAGEIF(Cálculo!$D$3:$D$127,$C97,Cálculo!X$3:X$127)</f>
        <v>21655645.864</v>
      </c>
      <c r="X97" s="3">
        <f>AVERAGEIF(Cálculo!$D$3:$D$127,$C97,Cálculo!Y$3:Y$127)</f>
        <v>0</v>
      </c>
      <c r="Y97" s="3">
        <f>AVERAGEIF(Cálculo!$D$3:$D$127,$C97,Cálculo!Z$3:Z$127)</f>
        <v>-62.463999999999984</v>
      </c>
      <c r="Z97" s="3">
        <f>AVERAGEIF(Cálculo!$D$3:$D$127,$C97,Cálculo!AA$3:AA$127)</f>
        <v>-971.02600000000007</v>
      </c>
      <c r="AA97" s="3"/>
      <c r="AB97" s="3"/>
      <c r="AC97" s="3">
        <f>AVERAGEIF(Cálculo!$D$3:$D$127,$C97,Cálculo!AD$3:AD$127)</f>
        <v>90677846.421986654</v>
      </c>
      <c r="AD97" s="3">
        <f>AVERAGEIF(Cálculo!$D$3:$D$127,$C97,Cálculo!AE$3:AE$127)</f>
        <v>14548692.788124751</v>
      </c>
      <c r="AE97" s="3">
        <f>AVERAGEIF(Cálculo!$D$3:$D$127,$C97,Cálculo!AF$3:AF$127)</f>
        <v>204049708.91414958</v>
      </c>
    </row>
    <row r="98" spans="1:31" x14ac:dyDescent="0.25">
      <c r="A98" s="1" t="s">
        <v>82</v>
      </c>
      <c r="B98" s="1" t="s">
        <v>133</v>
      </c>
      <c r="C98" s="1" t="s">
        <v>83</v>
      </c>
      <c r="D98" s="1" t="s">
        <v>84</v>
      </c>
      <c r="E98" s="3">
        <f>AVERAGEIF(Cálculo!$D$3:$D$127,$C98,Cálculo!F$3:F$127)</f>
        <v>2036667.6</v>
      </c>
      <c r="F98" s="3">
        <f>AVERAGEIF(Cálculo!$D$3:$D$127,$C98,Cálculo!G$3:G$127)</f>
        <v>2871066.8</v>
      </c>
      <c r="G98" s="3">
        <f>AVERAGEIF(Cálculo!$D$3:$D$127,$C98,Cálculo!H$3:H$127)</f>
        <v>29540.6</v>
      </c>
      <c r="H98" s="3">
        <f>AVERAGEIF(Cálculo!$D$3:$D$127,$C98,Cálculo!I$3:I$127)</f>
        <v>599417.92999999993</v>
      </c>
      <c r="I98" s="3">
        <f>AVERAGEIF(Cálculo!$D$3:$D$127,$C98,Cálculo!J$3:J$127)</f>
        <v>318697.19600000005</v>
      </c>
      <c r="J98" s="3">
        <f>AVERAGEIF(Cálculo!$D$3:$D$127,$C98,Cálculo!K$3:K$127)</f>
        <v>275665.59999999998</v>
      </c>
      <c r="K98" s="3">
        <f>AVERAGEIF(Cálculo!$D$3:$D$127,$C98,Cálculo!L$3:L$127)</f>
        <v>549154.6</v>
      </c>
      <c r="L98" s="3">
        <f>AVERAGEIF(Cálculo!$D$3:$D$127,$C98,Cálculo!M$3:M$127)</f>
        <v>5208.1840000000002</v>
      </c>
      <c r="M98" s="3">
        <f>AVERAGEIF(Cálculo!$D$3:$D$127,$C98,Cálculo!N$3:N$127)</f>
        <v>58563.92</v>
      </c>
      <c r="N98" s="3">
        <f>AVERAGEIF(Cálculo!$D$3:$D$127,$C98,Cálculo!O$3:O$127)</f>
        <v>51714.576000000001</v>
      </c>
      <c r="O98" s="3">
        <f>AVERAGEIF(Cálculo!$D$3:$D$127,$C98,Cálculo!P$3:P$127)</f>
        <v>53955.216</v>
      </c>
      <c r="P98" s="3">
        <f>AVERAGEIF(Cálculo!$D$3:$D$127,$C98,Cálculo!Q$3:Q$127)</f>
        <v>1025496082.066</v>
      </c>
      <c r="Q98" s="3">
        <f>AVERAGEIF(Cálculo!$D$3:$D$127,$C98,Cálculo!R$3:R$127)</f>
        <v>83687645.390000001</v>
      </c>
      <c r="R98" s="3">
        <f>AVERAGEIF(Cálculo!$D$3:$D$127,$C98,Cálculo!S$3:S$127)</f>
        <v>295284072.05799997</v>
      </c>
      <c r="S98" s="3">
        <f>AVERAGEIF(Cálculo!$D$3:$D$127,$C98,Cálculo!T$3:T$127)</f>
        <v>574866354.38400006</v>
      </c>
      <c r="T98" s="3">
        <f>AVERAGEIF(Cálculo!$D$3:$D$127,$C98,Cálculo!U$3:U$127)</f>
        <v>2656555026.8759999</v>
      </c>
      <c r="U98" s="3">
        <f>AVERAGEIF(Cálculo!$D$3:$D$127,$C98,Cálculo!V$3:V$127)</f>
        <v>1646247.5260000001</v>
      </c>
      <c r="V98" s="3">
        <f>AVERAGEIF(Cálculo!$D$3:$D$127,$C98,Cálculo!W$3:W$127)</f>
        <v>354188987.36399996</v>
      </c>
      <c r="W98" s="3">
        <f>AVERAGEIF(Cálculo!$D$3:$D$127,$C98,Cálculo!X$3:X$127)</f>
        <v>321371246.90600002</v>
      </c>
      <c r="X98" s="3">
        <f>AVERAGEIF(Cálculo!$D$3:$D$127,$C98,Cálculo!Y$3:Y$127)</f>
        <v>14391.182000000001</v>
      </c>
      <c r="Y98" s="3">
        <f>AVERAGEIF(Cálculo!$D$3:$D$127,$C98,Cálculo!Z$3:Z$127)</f>
        <v>-37.119999999999997</v>
      </c>
      <c r="Z98" s="3">
        <f>AVERAGEIF(Cálculo!$D$3:$D$127,$C98,Cálculo!AA$3:AA$127)</f>
        <v>-300.55599999999998</v>
      </c>
      <c r="AA98" s="3"/>
      <c r="AB98" s="3"/>
      <c r="AC98" s="3">
        <f>AVERAGEIF(Cálculo!$D$3:$D$127,$C98,Cálculo!AD$3:AD$127)</f>
        <v>743904521.37404418</v>
      </c>
      <c r="AD98" s="3">
        <f>AVERAGEIF(Cálculo!$D$3:$D$127,$C98,Cálculo!AE$3:AE$127)</f>
        <v>403858121.4540807</v>
      </c>
      <c r="AE98" s="3">
        <f>AVERAGEIF(Cálculo!$D$3:$D$127,$C98,Cálculo!AF$3:AF$127)</f>
        <v>2722770995.1447396</v>
      </c>
    </row>
    <row r="99" spans="1:31" x14ac:dyDescent="0.25">
      <c r="A99" s="1" t="s">
        <v>85</v>
      </c>
      <c r="B99" s="1" t="s">
        <v>133</v>
      </c>
      <c r="C99" s="1" t="s">
        <v>86</v>
      </c>
      <c r="D99" s="1" t="s">
        <v>87</v>
      </c>
      <c r="E99" s="3">
        <f>AVERAGEIF(Cálculo!$D$3:$D$127,$C99,Cálculo!F$3:F$127)</f>
        <v>828101</v>
      </c>
      <c r="F99" s="3">
        <f>AVERAGEIF(Cálculo!$D$3:$D$127,$C99,Cálculo!G$3:G$127)</f>
        <v>1276315.3999999999</v>
      </c>
      <c r="G99" s="3">
        <f>AVERAGEIF(Cálculo!$D$3:$D$127,$C99,Cálculo!H$3:H$127)</f>
        <v>15186.861999999999</v>
      </c>
      <c r="H99" s="3">
        <f>AVERAGEIF(Cálculo!$D$3:$D$127,$C99,Cálculo!I$3:I$127)</f>
        <v>273695.924</v>
      </c>
      <c r="I99" s="3">
        <f>AVERAGEIF(Cálculo!$D$3:$D$127,$C99,Cálculo!J$3:J$127)</f>
        <v>153046.39199999999</v>
      </c>
      <c r="J99" s="3">
        <f>AVERAGEIF(Cálculo!$D$3:$D$127,$C99,Cálculo!K$3:K$127)</f>
        <v>139047</v>
      </c>
      <c r="K99" s="3">
        <f>AVERAGEIF(Cálculo!$D$3:$D$127,$C99,Cálculo!L$3:L$127)</f>
        <v>352444.4</v>
      </c>
      <c r="L99" s="3">
        <f>AVERAGEIF(Cálculo!$D$3:$D$127,$C99,Cálculo!M$3:M$127)</f>
        <v>1958.7</v>
      </c>
      <c r="M99" s="3">
        <f>AVERAGEIF(Cálculo!$D$3:$D$127,$C99,Cálculo!N$3:N$127)</f>
        <v>45696.278000000006</v>
      </c>
      <c r="N99" s="3">
        <f>AVERAGEIF(Cálculo!$D$3:$D$127,$C99,Cálculo!O$3:O$127)</f>
        <v>43220.906000000003</v>
      </c>
      <c r="O99" s="3">
        <f>AVERAGEIF(Cálculo!$D$3:$D$127,$C99,Cálculo!P$3:P$127)</f>
        <v>39374.885999999999</v>
      </c>
      <c r="P99" s="3">
        <f>AVERAGEIF(Cálculo!$D$3:$D$127,$C99,Cálculo!Q$3:Q$127)</f>
        <v>451951869.75600004</v>
      </c>
      <c r="Q99" s="3">
        <f>AVERAGEIF(Cálculo!$D$3:$D$127,$C99,Cálculo!R$3:R$127)</f>
        <v>39506692.359999999</v>
      </c>
      <c r="R99" s="3">
        <f>AVERAGEIF(Cálculo!$D$3:$D$127,$C99,Cálculo!S$3:S$127)</f>
        <v>121426206.25799999</v>
      </c>
      <c r="S99" s="3">
        <f>AVERAGEIF(Cálculo!$D$3:$D$127,$C99,Cálculo!T$3:T$127)</f>
        <v>152478778.34600002</v>
      </c>
      <c r="T99" s="3">
        <f>AVERAGEIF(Cálculo!$D$3:$D$127,$C99,Cálculo!U$3:U$127)</f>
        <v>1142252485.0320001</v>
      </c>
      <c r="U99" s="3">
        <f>AVERAGEIF(Cálculo!$D$3:$D$127,$C99,Cálculo!V$3:V$127)</f>
        <v>4750196.3480000002</v>
      </c>
      <c r="V99" s="3">
        <f>AVERAGEIF(Cálculo!$D$3:$D$127,$C99,Cálculo!W$3:W$127)</f>
        <v>172908185.148</v>
      </c>
      <c r="W99" s="3">
        <f>AVERAGEIF(Cálculo!$D$3:$D$127,$C99,Cálculo!X$3:X$127)</f>
        <v>199129035.52600002</v>
      </c>
      <c r="X99" s="3">
        <f>AVERAGEIF(Cálculo!$D$3:$D$127,$C99,Cálculo!Y$3:Y$127)</f>
        <v>101521.29000000001</v>
      </c>
      <c r="Y99" s="3">
        <f>AVERAGEIF(Cálculo!$D$3:$D$127,$C99,Cálculo!Z$3:Z$127)</f>
        <v>-34.607999999999997</v>
      </c>
      <c r="Z99" s="3">
        <f>AVERAGEIF(Cálculo!$D$3:$D$127,$C99,Cálculo!AA$3:AA$127)</f>
        <v>-348.00600000000003</v>
      </c>
      <c r="AA99" s="3"/>
      <c r="AB99" s="3"/>
      <c r="AC99" s="3">
        <f>AVERAGEIF(Cálculo!$D$3:$D$127,$C99,Cálculo!AD$3:AD$127)</f>
        <v>321559218.7402547</v>
      </c>
      <c r="AD99" s="3">
        <f>AVERAGEIF(Cálculo!$D$3:$D$127,$C99,Cálculo!AE$3:AE$127)</f>
        <v>108302085.33500402</v>
      </c>
      <c r="AE99" s="3">
        <f>AVERAGEIF(Cálculo!$D$3:$D$127,$C99,Cálculo!AF$3:AF$127)</f>
        <v>1174829383.0263162</v>
      </c>
    </row>
    <row r="100" spans="1:31" x14ac:dyDescent="0.25">
      <c r="A100" s="1" t="s">
        <v>88</v>
      </c>
      <c r="B100" s="1" t="s">
        <v>130</v>
      </c>
      <c r="C100" s="1" t="s">
        <v>89</v>
      </c>
      <c r="D100" s="1" t="s">
        <v>90</v>
      </c>
      <c r="E100" s="3">
        <f>AVERAGEIF(Cálculo!$D$3:$D$127,$C100,Cálculo!F$3:F$127)</f>
        <v>619944.6</v>
      </c>
      <c r="F100" s="3">
        <f>AVERAGEIF(Cálculo!$D$3:$D$127,$C100,Cálculo!G$3:G$127)</f>
        <v>683991</v>
      </c>
      <c r="G100" s="3">
        <f>AVERAGEIF(Cálculo!$D$3:$D$127,$C100,Cálculo!H$3:H$127)</f>
        <v>8416.8719999999994</v>
      </c>
      <c r="H100" s="3">
        <f>AVERAGEIF(Cálculo!$D$3:$D$127,$C100,Cálculo!I$3:I$127)</f>
        <v>167920.87599999999</v>
      </c>
      <c r="I100" s="3">
        <f>AVERAGEIF(Cálculo!$D$3:$D$127,$C100,Cálculo!J$3:J$127)</f>
        <v>97819.258000000002</v>
      </c>
      <c r="J100" s="3">
        <f>AVERAGEIF(Cálculo!$D$3:$D$127,$C100,Cálculo!K$3:K$127)</f>
        <v>189632.6</v>
      </c>
      <c r="K100" s="3">
        <f>AVERAGEIF(Cálculo!$D$3:$D$127,$C100,Cálculo!L$3:L$127)</f>
        <v>230093.8</v>
      </c>
      <c r="L100" s="3">
        <f>AVERAGEIF(Cálculo!$D$3:$D$127,$C100,Cálculo!M$3:M$127)</f>
        <v>951.34799999999996</v>
      </c>
      <c r="M100" s="3">
        <f>AVERAGEIF(Cálculo!$D$3:$D$127,$C100,Cálculo!N$3:N$127)</f>
        <v>28059.105999999992</v>
      </c>
      <c r="N100" s="3">
        <f>AVERAGEIF(Cálculo!$D$3:$D$127,$C100,Cálculo!O$3:O$127)</f>
        <v>28049.407999999996</v>
      </c>
      <c r="O100" s="3">
        <f>AVERAGEIF(Cálculo!$D$3:$D$127,$C100,Cálculo!P$3:P$127)</f>
        <v>28729.528000000002</v>
      </c>
      <c r="P100" s="3">
        <f>AVERAGEIF(Cálculo!$D$3:$D$127,$C100,Cálculo!Q$3:Q$127)</f>
        <v>260973556.11999997</v>
      </c>
      <c r="Q100" s="3">
        <f>AVERAGEIF(Cálculo!$D$3:$D$127,$C100,Cálculo!R$3:R$127)</f>
        <v>35099458.695999995</v>
      </c>
      <c r="R100" s="3">
        <f>AVERAGEIF(Cálculo!$D$3:$D$127,$C100,Cálculo!S$3:S$127)</f>
        <v>105608140.712</v>
      </c>
      <c r="S100" s="3">
        <f>AVERAGEIF(Cálculo!$D$3:$D$127,$C100,Cálculo!T$3:T$127)</f>
        <v>142030040.93799999</v>
      </c>
      <c r="T100" s="3">
        <f>AVERAGEIF(Cálculo!$D$3:$D$127,$C100,Cálculo!U$3:U$127)</f>
        <v>651622519.36799991</v>
      </c>
      <c r="U100" s="3">
        <f>AVERAGEIF(Cálculo!$D$3:$D$127,$C100,Cálculo!V$3:V$127)</f>
        <v>738862.86999999988</v>
      </c>
      <c r="V100" s="3">
        <f>AVERAGEIF(Cálculo!$D$3:$D$127,$C100,Cálculo!W$3:W$127)</f>
        <v>75076565.933999985</v>
      </c>
      <c r="W100" s="3">
        <f>AVERAGEIF(Cálculo!$D$3:$D$127,$C100,Cálculo!X$3:X$127)</f>
        <v>32095894.098000001</v>
      </c>
      <c r="X100" s="3">
        <f>AVERAGEIF(Cálculo!$D$3:$D$127,$C100,Cálculo!Y$3:Y$127)</f>
        <v>0</v>
      </c>
      <c r="Y100" s="3">
        <f>AVERAGEIF(Cálculo!$D$3:$D$127,$C100,Cálculo!Z$3:Z$127)</f>
        <v>-50.738</v>
      </c>
      <c r="Z100" s="3">
        <f>AVERAGEIF(Cálculo!$D$3:$D$127,$C100,Cálculo!AA$3:AA$127)</f>
        <v>-374.04400000000004</v>
      </c>
      <c r="AA100" s="3"/>
      <c r="AB100" s="3"/>
      <c r="AC100" s="3">
        <f>AVERAGEIF(Cálculo!$D$3:$D$127,$C100,Cálculo!AD$3:AD$127)</f>
        <v>221656695.2666792</v>
      </c>
      <c r="AD100" s="3">
        <f>AVERAGEIF(Cálculo!$D$3:$D$127,$C100,Cálculo!AE$3:AE$127)</f>
        <v>116730751.14315251</v>
      </c>
      <c r="AE100" s="3">
        <f>AVERAGEIF(Cálculo!$D$3:$D$127,$C100,Cálculo!AF$3:AF$127)</f>
        <v>723722950.12889218</v>
      </c>
    </row>
    <row r="101" spans="1:31" x14ac:dyDescent="0.25">
      <c r="A101" s="1" t="s">
        <v>91</v>
      </c>
      <c r="B101" s="1" t="s">
        <v>132</v>
      </c>
      <c r="C101" s="1" t="s">
        <v>92</v>
      </c>
      <c r="D101" s="1" t="s">
        <v>93</v>
      </c>
      <c r="E101" s="3">
        <f>AVERAGEIF(Cálculo!$D$3:$D$127,$C101,Cálculo!F$3:F$127)</f>
        <v>9286190.5999999996</v>
      </c>
      <c r="F101" s="3">
        <f>AVERAGEIF(Cálculo!$D$3:$D$127,$C101,Cálculo!G$3:G$127)</f>
        <v>13105329.800000001</v>
      </c>
      <c r="G101" s="3">
        <f>AVERAGEIF(Cálculo!$D$3:$D$127,$C101,Cálculo!H$3:H$127)</f>
        <v>91245.000000000015</v>
      </c>
      <c r="H101" s="3">
        <f>AVERAGEIF(Cálculo!$D$3:$D$127,$C101,Cálculo!I$3:I$127)</f>
        <v>2934234.8480000002</v>
      </c>
      <c r="I101" s="3">
        <f>AVERAGEIF(Cálculo!$D$3:$D$127,$C101,Cálculo!J$3:J$127)</f>
        <v>2179283.094</v>
      </c>
      <c r="J101" s="3">
        <f>AVERAGEIF(Cálculo!$D$3:$D$127,$C101,Cálculo!K$3:K$127)</f>
        <v>7973756.4000000004</v>
      </c>
      <c r="K101" s="3">
        <f>AVERAGEIF(Cálculo!$D$3:$D$127,$C101,Cálculo!L$3:L$127)</f>
        <v>11343476.800000001</v>
      </c>
      <c r="L101" s="3">
        <f>AVERAGEIF(Cálculo!$D$3:$D$127,$C101,Cálculo!M$3:M$127)</f>
        <v>61896.73</v>
      </c>
      <c r="M101" s="3">
        <f>AVERAGEIF(Cálculo!$D$3:$D$127,$C101,Cálculo!N$3:N$127)</f>
        <v>1365816.8740000003</v>
      </c>
      <c r="N101" s="3">
        <f>AVERAGEIF(Cálculo!$D$3:$D$127,$C101,Cálculo!O$3:O$127)</f>
        <v>992764.49400000018</v>
      </c>
      <c r="O101" s="3">
        <f>AVERAGEIF(Cálculo!$D$3:$D$127,$C101,Cálculo!P$3:P$127)</f>
        <v>1912412.838</v>
      </c>
      <c r="P101" s="3">
        <f>AVERAGEIF(Cálculo!$D$3:$D$127,$C101,Cálculo!Q$3:Q$127)</f>
        <v>3048689604.4219999</v>
      </c>
      <c r="Q101" s="3">
        <f>AVERAGEIF(Cálculo!$D$3:$D$127,$C101,Cálculo!R$3:R$127)</f>
        <v>484293638.30000001</v>
      </c>
      <c r="R101" s="3">
        <f>AVERAGEIF(Cálculo!$D$3:$D$127,$C101,Cálculo!S$3:S$127)</f>
        <v>1461744034.8540001</v>
      </c>
      <c r="S101" s="3">
        <f>AVERAGEIF(Cálculo!$D$3:$D$127,$C101,Cálculo!T$3:T$127)</f>
        <v>2279946918.4660006</v>
      </c>
      <c r="T101" s="3">
        <f>AVERAGEIF(Cálculo!$D$3:$D$127,$C101,Cálculo!U$3:U$127)</f>
        <v>10049119789.108</v>
      </c>
      <c r="U101" s="3">
        <f>AVERAGEIF(Cálculo!$D$3:$D$127,$C101,Cálculo!V$3:V$127)</f>
        <v>0</v>
      </c>
      <c r="V101" s="3">
        <f>AVERAGEIF(Cálculo!$D$3:$D$127,$C101,Cálculo!W$3:W$127)</f>
        <v>1477310415.6960001</v>
      </c>
      <c r="W101" s="3">
        <f>AVERAGEIF(Cálculo!$D$3:$D$127,$C101,Cálculo!X$3:X$127)</f>
        <v>1297135177.3700001</v>
      </c>
      <c r="X101" s="3">
        <f>AVERAGEIF(Cálculo!$D$3:$D$127,$C101,Cálculo!Y$3:Y$127)</f>
        <v>0</v>
      </c>
      <c r="Y101" s="3">
        <f>AVERAGEIF(Cálculo!$D$3:$D$127,$C101,Cálculo!Z$3:Z$127)</f>
        <v>-28.256</v>
      </c>
      <c r="Z101" s="3">
        <f>AVERAGEIF(Cálculo!$D$3:$D$127,$C101,Cálculo!AA$3:AA$127)</f>
        <v>-260.62</v>
      </c>
      <c r="AA101" s="3"/>
      <c r="AB101" s="3"/>
      <c r="AC101" s="3">
        <f>AVERAGEIF(Cálculo!$D$3:$D$127,$C101,Cálculo!AD$3:AD$127)</f>
        <v>2345882980.0995679</v>
      </c>
      <c r="AD101" s="3">
        <f>AVERAGEIF(Cálculo!$D$3:$D$127,$C101,Cálculo!AE$3:AE$127)</f>
        <v>1750709253.3473449</v>
      </c>
      <c r="AE101" s="3">
        <f>AVERAGEIF(Cálculo!$D$3:$D$127,$C101,Cálculo!AF$3:AF$127)</f>
        <v>10833544949.464142</v>
      </c>
    </row>
    <row r="102" spans="1:31" x14ac:dyDescent="0.25">
      <c r="A102" s="1" t="s">
        <v>94</v>
      </c>
      <c r="B102" s="1" t="s">
        <v>131</v>
      </c>
      <c r="C102" s="1" t="s">
        <v>95</v>
      </c>
      <c r="D102" s="1" t="s">
        <v>96</v>
      </c>
      <c r="E102" s="3">
        <f>AVERAGEIF(Cálculo!$D$3:$D$127,$C102,Cálculo!F$3:F$127)</f>
        <v>439250.2</v>
      </c>
      <c r="F102" s="3">
        <f>AVERAGEIF(Cálculo!$D$3:$D$127,$C102,Cálculo!G$3:G$127)</f>
        <v>455719.2</v>
      </c>
      <c r="G102" s="3">
        <f>AVERAGEIF(Cálculo!$D$3:$D$127,$C102,Cálculo!H$3:H$127)</f>
        <v>8238.3679999999986</v>
      </c>
      <c r="H102" s="3">
        <f>AVERAGEIF(Cálculo!$D$3:$D$127,$C102,Cálculo!I$3:I$127)</f>
        <v>87060.933999999994</v>
      </c>
      <c r="I102" s="3">
        <f>AVERAGEIF(Cálculo!$D$3:$D$127,$C102,Cálculo!J$3:J$127)</f>
        <v>64862.329999999994</v>
      </c>
      <c r="J102" s="3">
        <f>AVERAGEIF(Cálculo!$D$3:$D$127,$C102,Cálculo!K$3:K$127)</f>
        <v>178676.6</v>
      </c>
      <c r="K102" s="3">
        <f>AVERAGEIF(Cálculo!$D$3:$D$127,$C102,Cálculo!L$3:L$127)</f>
        <v>147080.6</v>
      </c>
      <c r="L102" s="3">
        <f>AVERAGEIF(Cálculo!$D$3:$D$127,$C102,Cálculo!M$3:M$127)</f>
        <v>2933.4780000000001</v>
      </c>
      <c r="M102" s="3">
        <f>AVERAGEIF(Cálculo!$D$3:$D$127,$C102,Cálculo!N$3:N$127)</f>
        <v>21278.057999999997</v>
      </c>
      <c r="N102" s="3">
        <f>AVERAGEIF(Cálculo!$D$3:$D$127,$C102,Cálculo!O$3:O$127)</f>
        <v>21318.995999999999</v>
      </c>
      <c r="O102" s="3">
        <f>AVERAGEIF(Cálculo!$D$3:$D$127,$C102,Cálculo!P$3:P$127)</f>
        <v>26913.376</v>
      </c>
      <c r="P102" s="3">
        <f>AVERAGEIF(Cálculo!$D$3:$D$127,$C102,Cálculo!Q$3:Q$127)</f>
        <v>103418622.13</v>
      </c>
      <c r="Q102" s="3">
        <f>AVERAGEIF(Cálculo!$D$3:$D$127,$C102,Cálculo!R$3:R$127)</f>
        <v>8229706.0999999996</v>
      </c>
      <c r="R102" s="3">
        <f>AVERAGEIF(Cálculo!$D$3:$D$127,$C102,Cálculo!S$3:S$127)</f>
        <v>33664283.170000002</v>
      </c>
      <c r="S102" s="3">
        <f>AVERAGEIF(Cálculo!$D$3:$D$127,$C102,Cálculo!T$3:T$127)</f>
        <v>16823735.292000003</v>
      </c>
      <c r="T102" s="3">
        <f>AVERAGEIF(Cálculo!$D$3:$D$127,$C102,Cálculo!U$3:U$127)</f>
        <v>338225316.366</v>
      </c>
      <c r="U102" s="3">
        <f>AVERAGEIF(Cálculo!$D$3:$D$127,$C102,Cálculo!V$3:V$127)</f>
        <v>0</v>
      </c>
      <c r="V102" s="3">
        <f>AVERAGEIF(Cálculo!$D$3:$D$127,$C102,Cálculo!W$3:W$127)</f>
        <v>61714698.214000002</v>
      </c>
      <c r="W102" s="3">
        <f>AVERAGEIF(Cálculo!$D$3:$D$127,$C102,Cálculo!X$3:X$127)</f>
        <v>114374271.45999999</v>
      </c>
      <c r="X102" s="3">
        <f>AVERAGEIF(Cálculo!$D$3:$D$127,$C102,Cálculo!Y$3:Y$127)</f>
        <v>0</v>
      </c>
      <c r="Y102" s="3">
        <f>AVERAGEIF(Cálculo!$D$3:$D$127,$C102,Cálculo!Z$3:Z$127)</f>
        <v>-30.4</v>
      </c>
      <c r="Z102" s="3">
        <f>AVERAGEIF(Cálculo!$D$3:$D$127,$C102,Cálculo!AA$3:AA$127)</f>
        <v>-163.74</v>
      </c>
      <c r="AA102" s="3"/>
      <c r="AB102" s="3"/>
      <c r="AC102" s="3">
        <f>AVERAGEIF(Cálculo!$D$3:$D$127,$C102,Cálculo!AD$3:AD$127)</f>
        <v>113333037.58210628</v>
      </c>
      <c r="AD102" s="3">
        <f>AVERAGEIF(Cálculo!$D$3:$D$127,$C102,Cálculo!AE$3:AE$127)</f>
        <v>20058086.195463412</v>
      </c>
      <c r="AE102" s="3">
        <f>AVERAGEIF(Cálculo!$D$3:$D$127,$C102,Cálculo!AF$3:AF$127)</f>
        <v>429869266.32497168</v>
      </c>
    </row>
    <row r="103" spans="1:31" x14ac:dyDescent="0.25">
      <c r="A103" s="1" t="s">
        <v>23</v>
      </c>
      <c r="B103" s="1" t="s">
        <v>130</v>
      </c>
      <c r="C103" s="1" t="s">
        <v>24</v>
      </c>
      <c r="D103" s="1" t="s">
        <v>25</v>
      </c>
      <c r="E103" s="3">
        <f>AVERAGEIF(Cálculo!$D$3:$D$127,$C103,Cálculo!F$3:F$127)</f>
        <v>200585.60000000001</v>
      </c>
      <c r="F103" s="3">
        <f>AVERAGEIF(Cálculo!$D$3:$D$127,$C103,Cálculo!G$3:G$127)</f>
        <v>217372.6</v>
      </c>
      <c r="G103" s="3">
        <f>AVERAGEIF(Cálculo!$D$3:$D$127,$C103,Cálculo!H$3:H$127)</f>
        <v>3342.8779999999997</v>
      </c>
      <c r="H103" s="3">
        <f>AVERAGEIF(Cálculo!$D$3:$D$127,$C103,Cálculo!I$3:I$127)</f>
        <v>199549.28200000004</v>
      </c>
      <c r="I103" s="3">
        <f>AVERAGEIF(Cálculo!$D$3:$D$127,$C103,Cálculo!J$3:J$127)</f>
        <v>128810.666</v>
      </c>
      <c r="J103" s="3">
        <f>AVERAGEIF(Cálculo!$D$3:$D$127,$C103,Cálculo!K$3:K$127)</f>
        <v>38492.800000000003</v>
      </c>
      <c r="K103" s="3">
        <f>AVERAGEIF(Cálculo!$D$3:$D$127,$C103,Cálculo!L$3:L$127)</f>
        <v>50790.8</v>
      </c>
      <c r="L103" s="3">
        <f>AVERAGEIF(Cálculo!$D$3:$D$127,$C103,Cálculo!M$3:M$127)</f>
        <v>276.31599999999997</v>
      </c>
      <c r="M103" s="3">
        <f>AVERAGEIF(Cálculo!$D$3:$D$127,$C103,Cálculo!N$3:N$127)</f>
        <v>6885.2939999999999</v>
      </c>
      <c r="N103" s="3">
        <f>AVERAGEIF(Cálculo!$D$3:$D$127,$C103,Cálculo!O$3:O$127)</f>
        <v>6873.848</v>
      </c>
      <c r="O103" s="3">
        <f>AVERAGEIF(Cálculo!$D$3:$D$127,$C103,Cálculo!P$3:P$127)</f>
        <v>8902.7820000000011</v>
      </c>
      <c r="P103" s="3">
        <f>AVERAGEIF(Cálculo!$D$3:$D$127,$C103,Cálculo!Q$3:Q$127)</f>
        <v>112449480.80399999</v>
      </c>
      <c r="Q103" s="3">
        <f>AVERAGEIF(Cálculo!$D$3:$D$127,$C103,Cálculo!R$3:R$127)</f>
        <v>6462283.0299999993</v>
      </c>
      <c r="R103" s="3">
        <f>AVERAGEIF(Cálculo!$D$3:$D$127,$C103,Cálculo!S$3:S$127)</f>
        <v>104284348.91199999</v>
      </c>
      <c r="S103" s="3">
        <f>AVERAGEIF(Cálculo!$D$3:$D$127,$C103,Cálculo!T$3:T$127)</f>
        <v>146880257.44600001</v>
      </c>
      <c r="T103" s="3">
        <f>AVERAGEIF(Cálculo!$D$3:$D$127,$C103,Cálculo!U$3:U$127)</f>
        <v>439612469.18199998</v>
      </c>
      <c r="U103" s="3">
        <f>AVERAGEIF(Cálculo!$D$3:$D$127,$C103,Cálculo!V$3:V$127)</f>
        <v>0</v>
      </c>
      <c r="V103" s="3">
        <f>AVERAGEIF(Cálculo!$D$3:$D$127,$C103,Cálculo!W$3:W$127)</f>
        <v>18936834.558000002</v>
      </c>
      <c r="W103" s="3">
        <f>AVERAGEIF(Cálculo!$D$3:$D$127,$C103,Cálculo!X$3:X$127)</f>
        <v>50599264.431999996</v>
      </c>
      <c r="X103" s="3">
        <f>AVERAGEIF(Cálculo!$D$3:$D$127,$C103,Cálculo!Y$3:Y$127)</f>
        <v>0</v>
      </c>
      <c r="Y103" s="3">
        <f>AVERAGEIF(Cálculo!$D$3:$D$127,$C103,Cálculo!Z$3:Z$127)</f>
        <v>-32.456000000000003</v>
      </c>
      <c r="Z103" s="3">
        <f>AVERAGEIF(Cálculo!$D$3:$D$127,$C103,Cálculo!AA$3:AA$127)</f>
        <v>-1175.3679999999999</v>
      </c>
      <c r="AA103" s="3"/>
      <c r="AB103" s="3"/>
      <c r="AC103" s="3">
        <f>AVERAGEIF(Cálculo!$D$3:$D$127,$C103,Cálculo!AD$3:AD$127)</f>
        <v>96280637.03816554</v>
      </c>
      <c r="AD103" s="3">
        <f>AVERAGEIF(Cálculo!$D$3:$D$127,$C103,Cálculo!AE$3:AE$127)</f>
        <v>124091603.05668743</v>
      </c>
      <c r="AE103" s="3">
        <f>AVERAGEIF(Cálculo!$D$3:$D$127,$C103,Cálculo!AF$3:AF$127)</f>
        <v>493546677.74841416</v>
      </c>
    </row>
    <row r="104" spans="1:31" x14ac:dyDescent="0.25">
      <c r="A104" s="1" t="s">
        <v>26</v>
      </c>
      <c r="B104" s="1" t="s">
        <v>131</v>
      </c>
      <c r="C104" s="1" t="s">
        <v>27</v>
      </c>
      <c r="D104" s="1" t="s">
        <v>28</v>
      </c>
      <c r="E104" s="3">
        <f>AVERAGEIF(Cálculo!$D$3:$D$127,$C104,Cálculo!F$3:F$127)</f>
        <v>28806.799999999999</v>
      </c>
      <c r="F104" s="3">
        <f>AVERAGEIF(Cálculo!$D$3:$D$127,$C104,Cálculo!G$3:G$127)</f>
        <v>32508.799999999999</v>
      </c>
      <c r="G104" s="3">
        <f>AVERAGEIF(Cálculo!$D$3:$D$127,$C104,Cálculo!H$3:H$127)</f>
        <v>463.46400000000006</v>
      </c>
      <c r="H104" s="3">
        <f>AVERAGEIF(Cálculo!$D$3:$D$127,$C104,Cálculo!I$3:I$127)</f>
        <v>34903.914000000004</v>
      </c>
      <c r="I104" s="3">
        <f>AVERAGEIF(Cálculo!$D$3:$D$127,$C104,Cálculo!J$3:J$127)</f>
        <v>10808.859999999999</v>
      </c>
      <c r="J104" s="3">
        <f>AVERAGEIF(Cálculo!$D$3:$D$127,$C104,Cálculo!K$3:K$127)</f>
        <v>5524.6</v>
      </c>
      <c r="K104" s="3">
        <f>AVERAGEIF(Cálculo!$D$3:$D$127,$C104,Cálculo!L$3:L$127)</f>
        <v>7406.4</v>
      </c>
      <c r="L104" s="3">
        <f>AVERAGEIF(Cálculo!$D$3:$D$127,$C104,Cálculo!M$3:M$127)</f>
        <v>54.366</v>
      </c>
      <c r="M104" s="3">
        <f>AVERAGEIF(Cálculo!$D$3:$D$127,$C104,Cálculo!N$3:N$127)</f>
        <v>1591.4580000000001</v>
      </c>
      <c r="N104" s="3">
        <f>AVERAGEIF(Cálculo!$D$3:$D$127,$C104,Cálculo!O$3:O$127)</f>
        <v>1521.1079999999997</v>
      </c>
      <c r="O104" s="3">
        <f>AVERAGEIF(Cálculo!$D$3:$D$127,$C104,Cálculo!P$3:P$127)</f>
        <v>1591.366</v>
      </c>
      <c r="P104" s="3">
        <f>AVERAGEIF(Cálculo!$D$3:$D$127,$C104,Cálculo!Q$3:Q$127)</f>
        <v>41076644.829999998</v>
      </c>
      <c r="Q104" s="3">
        <f>AVERAGEIF(Cálculo!$D$3:$D$127,$C104,Cálculo!R$3:R$127)</f>
        <v>5241849.0319999997</v>
      </c>
      <c r="R104" s="3">
        <f>AVERAGEIF(Cálculo!$D$3:$D$127,$C104,Cálculo!S$3:S$127)</f>
        <v>7345552.845999999</v>
      </c>
      <c r="S104" s="3">
        <f>AVERAGEIF(Cálculo!$D$3:$D$127,$C104,Cálculo!T$3:T$127)</f>
        <v>2001354.946</v>
      </c>
      <c r="T104" s="3">
        <f>AVERAGEIF(Cálculo!$D$3:$D$127,$C104,Cálculo!U$3:U$127)</f>
        <v>61708995.077999994</v>
      </c>
      <c r="U104" s="3">
        <f>AVERAGEIF(Cálculo!$D$3:$D$127,$C104,Cálculo!V$3:V$127)</f>
        <v>0</v>
      </c>
      <c r="V104" s="3">
        <f>AVERAGEIF(Cálculo!$D$3:$D$127,$C104,Cálculo!W$3:W$127)</f>
        <v>51389.964</v>
      </c>
      <c r="W104" s="3">
        <f>AVERAGEIF(Cálculo!$D$3:$D$127,$C104,Cálculo!X$3:X$127)</f>
        <v>5992203.459999999</v>
      </c>
      <c r="X104" s="3">
        <f>AVERAGEIF(Cálculo!$D$3:$D$127,$C104,Cálculo!Y$3:Y$127)</f>
        <v>0</v>
      </c>
      <c r="Y104" s="3">
        <f>AVERAGEIF(Cálculo!$D$3:$D$127,$C104,Cálculo!Z$3:Z$127)</f>
        <v>-67.007999999999996</v>
      </c>
      <c r="Z104" s="3">
        <f>AVERAGEIF(Cálculo!$D$3:$D$127,$C104,Cálculo!AA$3:AA$127)</f>
        <v>-1603.0980000000002</v>
      </c>
      <c r="AA104" s="3"/>
      <c r="AB104" s="3"/>
      <c r="AC104" s="3">
        <f>AVERAGEIF(Cálculo!$D$3:$D$127,$C104,Cálculo!AD$3:AD$127)</f>
        <v>45190635.41694615</v>
      </c>
      <c r="AD104" s="3">
        <f>AVERAGEIF(Cálculo!$D$3:$D$127,$C104,Cálculo!AE$3:AE$127)</f>
        <v>2267603.8162860475</v>
      </c>
      <c r="AE104" s="3">
        <f>AVERAGEIF(Cálculo!$D$3:$D$127,$C104,Cálculo!AF$3:AF$127)</f>
        <v>83244500.51729545</v>
      </c>
    </row>
    <row r="105" spans="1:31" x14ac:dyDescent="0.25">
      <c r="A105" s="1" t="s">
        <v>29</v>
      </c>
      <c r="B105" s="1" t="s">
        <v>130</v>
      </c>
      <c r="C105" s="1" t="s">
        <v>30</v>
      </c>
      <c r="D105" s="1" t="s">
        <v>31</v>
      </c>
      <c r="E105" s="3">
        <f>AVERAGEIF(Cálculo!$D$3:$D$127,$C105,Cálculo!F$3:F$127)</f>
        <v>3534861.4</v>
      </c>
      <c r="F105" s="3">
        <f>AVERAGEIF(Cálculo!$D$3:$D$127,$C105,Cálculo!G$3:G$127)</f>
        <v>4209012.4000000004</v>
      </c>
      <c r="G105" s="3">
        <f>AVERAGEIF(Cálculo!$D$3:$D$127,$C105,Cálculo!H$3:H$127)</f>
        <v>46178.688000000002</v>
      </c>
      <c r="H105" s="3">
        <f>AVERAGEIF(Cálculo!$D$3:$D$127,$C105,Cálculo!I$3:I$127)</f>
        <v>776132.47399999993</v>
      </c>
      <c r="I105" s="3">
        <f>AVERAGEIF(Cálculo!$D$3:$D$127,$C105,Cálculo!J$3:J$127)</f>
        <v>446280.01799999998</v>
      </c>
      <c r="J105" s="3">
        <f>AVERAGEIF(Cálculo!$D$3:$D$127,$C105,Cálculo!K$3:K$127)</f>
        <v>1475008.4</v>
      </c>
      <c r="K105" s="3">
        <f>AVERAGEIF(Cálculo!$D$3:$D$127,$C105,Cálculo!L$3:L$127)</f>
        <v>2056295.8</v>
      </c>
      <c r="L105" s="3">
        <f>AVERAGEIF(Cálculo!$D$3:$D$127,$C105,Cálculo!M$3:M$127)</f>
        <v>11855.261999999999</v>
      </c>
      <c r="M105" s="3">
        <f>AVERAGEIF(Cálculo!$D$3:$D$127,$C105,Cálculo!N$3:N$127)</f>
        <v>228726.94399999999</v>
      </c>
      <c r="N105" s="3">
        <f>AVERAGEIF(Cálculo!$D$3:$D$127,$C105,Cálculo!O$3:O$127)</f>
        <v>224230.712</v>
      </c>
      <c r="O105" s="3">
        <f>AVERAGEIF(Cálculo!$D$3:$D$127,$C105,Cálculo!P$3:P$127)</f>
        <v>218710.52800000002</v>
      </c>
      <c r="P105" s="3">
        <f>AVERAGEIF(Cálculo!$D$3:$D$127,$C105,Cálculo!Q$3:Q$127)</f>
        <v>871738158.84799993</v>
      </c>
      <c r="Q105" s="3">
        <f>AVERAGEIF(Cálculo!$D$3:$D$127,$C105,Cálculo!R$3:R$127)</f>
        <v>171438320.74199998</v>
      </c>
      <c r="R105" s="3">
        <f>AVERAGEIF(Cálculo!$D$3:$D$127,$C105,Cálculo!S$3:S$127)</f>
        <v>382292844.91999996</v>
      </c>
      <c r="S105" s="3">
        <f>AVERAGEIF(Cálculo!$D$3:$D$127,$C105,Cálculo!T$3:T$127)</f>
        <v>945797820.01199985</v>
      </c>
      <c r="T105" s="3">
        <f>AVERAGEIF(Cálculo!$D$3:$D$127,$C105,Cálculo!U$3:U$127)</f>
        <v>2968031522.5080004</v>
      </c>
      <c r="U105" s="3">
        <f>AVERAGEIF(Cálculo!$D$3:$D$127,$C105,Cálculo!V$3:V$127)</f>
        <v>19362965.605999999</v>
      </c>
      <c r="V105" s="3">
        <f>AVERAGEIF(Cálculo!$D$3:$D$127,$C105,Cálculo!W$3:W$127)</f>
        <v>302092600.97799999</v>
      </c>
      <c r="W105" s="3">
        <f>AVERAGEIF(Cálculo!$D$3:$D$127,$C105,Cálculo!X$3:X$127)</f>
        <v>274415026.338</v>
      </c>
      <c r="X105" s="3">
        <f>AVERAGEIF(Cálculo!$D$3:$D$127,$C105,Cálculo!Y$3:Y$127)</f>
        <v>893785.06400000001</v>
      </c>
      <c r="Y105" s="3">
        <f>AVERAGEIF(Cálculo!$D$3:$D$127,$C105,Cálculo!Z$3:Z$127)</f>
        <v>-40.463999999999999</v>
      </c>
      <c r="Z105" s="3">
        <f>AVERAGEIF(Cálculo!$D$3:$D$127,$C105,Cálculo!AA$3:AA$127)</f>
        <v>-252.25799999999998</v>
      </c>
      <c r="AA105" s="3"/>
      <c r="AB105" s="3"/>
      <c r="AC105" s="3">
        <f>AVERAGEIF(Cálculo!$D$3:$D$127,$C105,Cálculo!AD$3:AD$127)</f>
        <v>736740940.11750388</v>
      </c>
      <c r="AD105" s="3">
        <f>AVERAGEIF(Cálculo!$D$3:$D$127,$C105,Cálculo!AE$3:AE$127)</f>
        <v>791061978.73871994</v>
      </c>
      <c r="AE105" s="3">
        <f>AVERAGEIF(Cálculo!$D$3:$D$127,$C105,Cálculo!AF$3:AF$127)</f>
        <v>3291363977.077148</v>
      </c>
    </row>
    <row r="106" spans="1:31" x14ac:dyDescent="0.25">
      <c r="A106" s="1" t="s">
        <v>32</v>
      </c>
      <c r="B106" s="1" t="s">
        <v>130</v>
      </c>
      <c r="C106" s="1" t="s">
        <v>33</v>
      </c>
      <c r="D106" s="1" t="s">
        <v>34</v>
      </c>
      <c r="E106" s="3">
        <f>AVERAGEIF(Cálculo!$D$3:$D$127,$C106,Cálculo!F$3:F$127)</f>
        <v>1745839</v>
      </c>
      <c r="F106" s="3">
        <f>AVERAGEIF(Cálculo!$D$3:$D$127,$C106,Cálculo!G$3:G$127)</f>
        <v>2003350.8</v>
      </c>
      <c r="G106" s="3">
        <f>AVERAGEIF(Cálculo!$D$3:$D$127,$C106,Cálculo!H$3:H$127)</f>
        <v>16561.662000000004</v>
      </c>
      <c r="H106" s="3">
        <f>AVERAGEIF(Cálculo!$D$3:$D$127,$C106,Cálculo!I$3:I$127)</f>
        <v>421305.97199999995</v>
      </c>
      <c r="I106" s="3">
        <f>AVERAGEIF(Cálculo!$D$3:$D$127,$C106,Cálculo!J$3:J$127)</f>
        <v>283658.92799999996</v>
      </c>
      <c r="J106" s="3">
        <f>AVERAGEIF(Cálculo!$D$3:$D$127,$C106,Cálculo!K$3:K$127)</f>
        <v>756573.8</v>
      </c>
      <c r="K106" s="3">
        <f>AVERAGEIF(Cálculo!$D$3:$D$127,$C106,Cálculo!L$3:L$127)</f>
        <v>978932.8</v>
      </c>
      <c r="L106" s="3">
        <f>AVERAGEIF(Cálculo!$D$3:$D$127,$C106,Cálculo!M$3:M$127)</f>
        <v>5062.4539999999997</v>
      </c>
      <c r="M106" s="3">
        <f>AVERAGEIF(Cálculo!$D$3:$D$127,$C106,Cálculo!N$3:N$127)</f>
        <v>85377.056000000011</v>
      </c>
      <c r="N106" s="3">
        <f>AVERAGEIF(Cálculo!$D$3:$D$127,$C106,Cálculo!O$3:O$127)</f>
        <v>85142.991999999998</v>
      </c>
      <c r="O106" s="3">
        <f>AVERAGEIF(Cálculo!$D$3:$D$127,$C106,Cálculo!P$3:P$127)</f>
        <v>106907.048</v>
      </c>
      <c r="P106" s="3">
        <f>AVERAGEIF(Cálculo!$D$3:$D$127,$C106,Cálculo!Q$3:Q$127)</f>
        <v>364811563.26800001</v>
      </c>
      <c r="Q106" s="3">
        <f>AVERAGEIF(Cálculo!$D$3:$D$127,$C106,Cálculo!R$3:R$127)</f>
        <v>84267563.975999996</v>
      </c>
      <c r="R106" s="3">
        <f>AVERAGEIF(Cálculo!$D$3:$D$127,$C106,Cálculo!S$3:S$127)</f>
        <v>142822546.78600001</v>
      </c>
      <c r="S106" s="3">
        <f>AVERAGEIF(Cálculo!$D$3:$D$127,$C106,Cálculo!T$3:T$127)</f>
        <v>278999129.08200002</v>
      </c>
      <c r="T106" s="3">
        <f>AVERAGEIF(Cálculo!$D$3:$D$127,$C106,Cálculo!U$3:U$127)</f>
        <v>1542526048.2760003</v>
      </c>
      <c r="U106" s="3">
        <f>AVERAGEIF(Cálculo!$D$3:$D$127,$C106,Cálculo!V$3:V$127)</f>
        <v>97062355.887999982</v>
      </c>
      <c r="V106" s="3">
        <f>AVERAGEIF(Cálculo!$D$3:$D$127,$C106,Cálculo!W$3:W$127)</f>
        <v>240931982.84799999</v>
      </c>
      <c r="W106" s="3">
        <f>AVERAGEIF(Cálculo!$D$3:$D$127,$C106,Cálculo!X$3:X$127)</f>
        <v>333630906.42800003</v>
      </c>
      <c r="X106" s="3">
        <f>AVERAGEIF(Cálculo!$D$3:$D$127,$C106,Cálculo!Y$3:Y$127)</f>
        <v>0</v>
      </c>
      <c r="Y106" s="3">
        <f>AVERAGEIF(Cálculo!$D$3:$D$127,$C106,Cálculo!Z$3:Z$127)</f>
        <v>-39.198</v>
      </c>
      <c r="Z106" s="3">
        <f>AVERAGEIF(Cálculo!$D$3:$D$127,$C106,Cálculo!AA$3:AA$127)</f>
        <v>-297.21999999999997</v>
      </c>
      <c r="AA106" s="3"/>
      <c r="AB106" s="3"/>
      <c r="AC106" s="3">
        <f>AVERAGEIF(Cálculo!$D$3:$D$127,$C106,Cálculo!AD$3:AD$127)</f>
        <v>304523548.92161387</v>
      </c>
      <c r="AD106" s="3">
        <f>AVERAGEIF(Cálculo!$D$3:$D$127,$C106,Cálculo!AE$3:AE$127)</f>
        <v>234392812.39668521</v>
      </c>
      <c r="AE106" s="3">
        <f>AVERAGEIF(Cálculo!$D$3:$D$127,$C106,Cálculo!AF$3:AF$127)</f>
        <v>1751566245.2238331</v>
      </c>
    </row>
    <row r="107" spans="1:31" x14ac:dyDescent="0.25">
      <c r="A107" s="1" t="s">
        <v>35</v>
      </c>
      <c r="B107" s="1" t="s">
        <v>129</v>
      </c>
      <c r="C107" s="1" t="s">
        <v>36</v>
      </c>
      <c r="D107" s="1" t="s">
        <v>37</v>
      </c>
      <c r="E107" s="3">
        <f>AVERAGEIF(Cálculo!$D$3:$D$127,$C107,Cálculo!F$3:F$127)</f>
        <v>720724</v>
      </c>
      <c r="F107" s="3">
        <f>AVERAGEIF(Cálculo!$D$3:$D$127,$C107,Cálculo!G$3:G$127)</f>
        <v>1119164</v>
      </c>
      <c r="G107" s="3">
        <f>AVERAGEIF(Cálculo!$D$3:$D$127,$C107,Cálculo!H$3:H$127)</f>
        <v>9712.5580000000009</v>
      </c>
      <c r="H107" s="3">
        <f>AVERAGEIF(Cálculo!$D$3:$D$127,$C107,Cálculo!I$3:I$127)</f>
        <v>262085.01200000002</v>
      </c>
      <c r="I107" s="3">
        <f>AVERAGEIF(Cálculo!$D$3:$D$127,$C107,Cálculo!J$3:J$127)</f>
        <v>163064.6</v>
      </c>
      <c r="J107" s="3">
        <f>AVERAGEIF(Cálculo!$D$3:$D$127,$C107,Cálculo!K$3:K$127)</f>
        <v>636037.6</v>
      </c>
      <c r="K107" s="3">
        <f>AVERAGEIF(Cálculo!$D$3:$D$127,$C107,Cálculo!L$3:L$127)</f>
        <v>1012447</v>
      </c>
      <c r="L107" s="3">
        <f>AVERAGEIF(Cálculo!$D$3:$D$127,$C107,Cálculo!M$3:M$127)</f>
        <v>7646.9440000000004</v>
      </c>
      <c r="M107" s="3">
        <f>AVERAGEIF(Cálculo!$D$3:$D$127,$C107,Cálculo!N$3:N$127)</f>
        <v>136221.79999999999</v>
      </c>
      <c r="N107" s="3">
        <f>AVERAGEIF(Cálculo!$D$3:$D$127,$C107,Cálculo!O$3:O$127)</f>
        <v>136221.6</v>
      </c>
      <c r="O107" s="3">
        <f>AVERAGEIF(Cálculo!$D$3:$D$127,$C107,Cálculo!P$3:P$127)</f>
        <v>140439.4</v>
      </c>
      <c r="P107" s="3">
        <f>AVERAGEIF(Cálculo!$D$3:$D$127,$C107,Cálculo!Q$3:Q$127)</f>
        <v>907783064.25999999</v>
      </c>
      <c r="Q107" s="3">
        <f>AVERAGEIF(Cálculo!$D$3:$D$127,$C107,Cálculo!R$3:R$127)</f>
        <v>56449157.094000004</v>
      </c>
      <c r="R107" s="3">
        <f>AVERAGEIF(Cálculo!$D$3:$D$127,$C107,Cálculo!S$3:S$127)</f>
        <v>185544277.454</v>
      </c>
      <c r="S107" s="3">
        <f>AVERAGEIF(Cálculo!$D$3:$D$127,$C107,Cálculo!T$3:T$127)</f>
        <v>268945952.53400004</v>
      </c>
      <c r="T107" s="3">
        <f>AVERAGEIF(Cálculo!$D$3:$D$127,$C107,Cálculo!U$3:U$127)</f>
        <v>1631059952.9879999</v>
      </c>
      <c r="U107" s="3">
        <f>AVERAGEIF(Cálculo!$D$3:$D$127,$C107,Cálculo!V$3:V$127)</f>
        <v>0</v>
      </c>
      <c r="V107" s="3">
        <f>AVERAGEIF(Cálculo!$D$3:$D$127,$C107,Cálculo!W$3:W$127)</f>
        <v>124568529.43399999</v>
      </c>
      <c r="W107" s="3">
        <f>AVERAGEIF(Cálculo!$D$3:$D$127,$C107,Cálculo!X$3:X$127)</f>
        <v>87768972.211999997</v>
      </c>
      <c r="X107" s="3">
        <f>AVERAGEIF(Cálculo!$D$3:$D$127,$C107,Cálculo!Y$3:Y$127)</f>
        <v>0</v>
      </c>
      <c r="Y107" s="3">
        <f>AVERAGEIF(Cálculo!$D$3:$D$127,$C107,Cálculo!Z$3:Z$127)</f>
        <v>-33.097999999999999</v>
      </c>
      <c r="Z107" s="3">
        <f>AVERAGEIF(Cálculo!$D$3:$D$127,$C107,Cálculo!AA$3:AA$127)</f>
        <v>-320.94400000000002</v>
      </c>
      <c r="AA107" s="3"/>
      <c r="AB107" s="3"/>
      <c r="AC107" s="3">
        <f>AVERAGEIF(Cálculo!$D$3:$D$127,$C107,Cálculo!AD$3:AD$127)</f>
        <v>906389773.20237231</v>
      </c>
      <c r="AD107" s="3">
        <f>AVERAGEIF(Cálculo!$D$3:$D$127,$C107,Cálculo!AE$3:AE$127)</f>
        <v>268893203.28170192</v>
      </c>
      <c r="AE107" s="3">
        <f>AVERAGEIF(Cálculo!$D$3:$D$127,$C107,Cálculo!AF$3:AF$127)</f>
        <v>1993745527.1755669</v>
      </c>
    </row>
    <row r="108" spans="1:31" x14ac:dyDescent="0.25">
      <c r="A108" s="1" t="s">
        <v>38</v>
      </c>
      <c r="B108" s="1" t="s">
        <v>132</v>
      </c>
      <c r="C108" s="1" t="s">
        <v>39</v>
      </c>
      <c r="D108" s="1" t="s">
        <v>40</v>
      </c>
      <c r="E108" s="3">
        <f>AVERAGEIF(Cálculo!$D$3:$D$127,$C108,Cálculo!F$3:F$127)</f>
        <v>614468</v>
      </c>
      <c r="F108" s="3">
        <f>AVERAGEIF(Cálculo!$D$3:$D$127,$C108,Cálculo!G$3:G$127)</f>
        <v>968228.8</v>
      </c>
      <c r="G108" s="3">
        <f>AVERAGEIF(Cálculo!$D$3:$D$127,$C108,Cálculo!H$3:H$127)</f>
        <v>9113.8760000000002</v>
      </c>
      <c r="H108" s="3">
        <f>AVERAGEIF(Cálculo!$D$3:$D$127,$C108,Cálculo!I$3:I$127)</f>
        <v>256956.98799999998</v>
      </c>
      <c r="I108" s="3">
        <f>AVERAGEIF(Cálculo!$D$3:$D$127,$C108,Cálculo!J$3:J$127)</f>
        <v>169229.948</v>
      </c>
      <c r="J108" s="3">
        <f>AVERAGEIF(Cálculo!$D$3:$D$127,$C108,Cálculo!K$3:K$127)</f>
        <v>310776.2</v>
      </c>
      <c r="K108" s="3">
        <f>AVERAGEIF(Cálculo!$D$3:$D$127,$C108,Cálculo!L$3:L$127)</f>
        <v>607796.19999999995</v>
      </c>
      <c r="L108" s="3">
        <f>AVERAGEIF(Cálculo!$D$3:$D$127,$C108,Cálculo!M$3:M$127)</f>
        <v>4083.21</v>
      </c>
      <c r="M108" s="3">
        <f>AVERAGEIF(Cálculo!$D$3:$D$127,$C108,Cálculo!N$3:N$127)</f>
        <v>74312.33</v>
      </c>
      <c r="N108" s="3">
        <f>AVERAGEIF(Cálculo!$D$3:$D$127,$C108,Cálculo!O$3:O$127)</f>
        <v>71056.582000000009</v>
      </c>
      <c r="O108" s="3">
        <f>AVERAGEIF(Cálculo!$D$3:$D$127,$C108,Cálculo!P$3:P$127)</f>
        <v>84383.540000000008</v>
      </c>
      <c r="P108" s="3">
        <f>AVERAGEIF(Cálculo!$D$3:$D$127,$C108,Cálculo!Q$3:Q$127)</f>
        <v>271251607.80800003</v>
      </c>
      <c r="Q108" s="3">
        <f>AVERAGEIF(Cálculo!$D$3:$D$127,$C108,Cálculo!R$3:R$127)</f>
        <v>32487582.614</v>
      </c>
      <c r="R108" s="3">
        <f>AVERAGEIF(Cálculo!$D$3:$D$127,$C108,Cálculo!S$3:S$127)</f>
        <v>114306004.28599998</v>
      </c>
      <c r="S108" s="3">
        <f>AVERAGEIF(Cálculo!$D$3:$D$127,$C108,Cálculo!T$3:T$127)</f>
        <v>214553389.09999999</v>
      </c>
      <c r="T108" s="3">
        <f>AVERAGEIF(Cálculo!$D$3:$D$127,$C108,Cálculo!U$3:U$127)</f>
        <v>801818284.63999999</v>
      </c>
      <c r="U108" s="3">
        <f>AVERAGEIF(Cálculo!$D$3:$D$127,$C108,Cálculo!V$3:V$127)</f>
        <v>0</v>
      </c>
      <c r="V108" s="3">
        <f>AVERAGEIF(Cálculo!$D$3:$D$127,$C108,Cálculo!W$3:W$127)</f>
        <v>72553432.35800001</v>
      </c>
      <c r="W108" s="3">
        <f>AVERAGEIF(Cálculo!$D$3:$D$127,$C108,Cálculo!X$3:X$127)</f>
        <v>96666268.474000007</v>
      </c>
      <c r="X108" s="3">
        <f>AVERAGEIF(Cálculo!$D$3:$D$127,$C108,Cálculo!Y$3:Y$127)</f>
        <v>0</v>
      </c>
      <c r="Y108" s="3">
        <f>AVERAGEIF(Cálculo!$D$3:$D$127,$C108,Cálculo!Z$3:Z$127)</f>
        <v>-35.226000000000006</v>
      </c>
      <c r="Z108" s="3">
        <f>AVERAGEIF(Cálculo!$D$3:$D$127,$C108,Cálculo!AA$3:AA$127)</f>
        <v>-452.67199999999991</v>
      </c>
      <c r="AA108" s="3"/>
      <c r="AB108" s="3"/>
      <c r="AC108" s="3">
        <f>AVERAGEIF(Cálculo!$D$3:$D$127,$C108,Cálculo!AD$3:AD$127)</f>
        <v>207379957.63478604</v>
      </c>
      <c r="AD108" s="3">
        <f>AVERAGEIF(Cálculo!$D$3:$D$127,$C108,Cálculo!AE$3:AE$127)</f>
        <v>162462472.16599661</v>
      </c>
      <c r="AE108" s="3">
        <f>AVERAGEIF(Cálculo!$D$3:$D$127,$C108,Cálculo!AF$3:AF$127)</f>
        <v>839868416.0841558</v>
      </c>
    </row>
    <row r="109" spans="1:31" x14ac:dyDescent="0.25">
      <c r="A109" s="1" t="s">
        <v>41</v>
      </c>
      <c r="B109" s="1" t="s">
        <v>129</v>
      </c>
      <c r="C109" s="1" t="s">
        <v>42</v>
      </c>
      <c r="D109" s="1" t="s">
        <v>43</v>
      </c>
      <c r="E109" s="3">
        <f>AVERAGEIF(Cálculo!$D$3:$D$127,$C109,Cálculo!F$3:F$127)</f>
        <v>2386317.6</v>
      </c>
      <c r="F109" s="3">
        <f>AVERAGEIF(Cálculo!$D$3:$D$127,$C109,Cálculo!G$3:G$127)</f>
        <v>2589917</v>
      </c>
      <c r="G109" s="3">
        <f>AVERAGEIF(Cálculo!$D$3:$D$127,$C109,Cálculo!H$3:H$127)</f>
        <v>32636.719999999994</v>
      </c>
      <c r="H109" s="3">
        <f>AVERAGEIF(Cálculo!$D$3:$D$127,$C109,Cálculo!I$3:I$127)</f>
        <v>403936.16399999999</v>
      </c>
      <c r="I109" s="3">
        <f>AVERAGEIF(Cálculo!$D$3:$D$127,$C109,Cálculo!J$3:J$127)</f>
        <v>312340.74199999997</v>
      </c>
      <c r="J109" s="3">
        <f>AVERAGEIF(Cálculo!$D$3:$D$127,$C109,Cálculo!K$3:K$127)</f>
        <v>1412957</v>
      </c>
      <c r="K109" s="3">
        <f>AVERAGEIF(Cálculo!$D$3:$D$127,$C109,Cálculo!L$3:L$127)</f>
        <v>1589214.4</v>
      </c>
      <c r="L109" s="3">
        <f>AVERAGEIF(Cálculo!$D$3:$D$127,$C109,Cálculo!M$3:M$127)</f>
        <v>15544</v>
      </c>
      <c r="M109" s="3">
        <f>AVERAGEIF(Cálculo!$D$3:$D$127,$C109,Cálculo!N$3:N$127)</f>
        <v>192650.36200000002</v>
      </c>
      <c r="N109" s="3">
        <f>AVERAGEIF(Cálculo!$D$3:$D$127,$C109,Cálculo!O$3:O$127)</f>
        <v>180845.66200000001</v>
      </c>
      <c r="O109" s="3">
        <f>AVERAGEIF(Cálculo!$D$3:$D$127,$C109,Cálculo!P$3:P$127)</f>
        <v>192650.36200000002</v>
      </c>
      <c r="P109" s="3">
        <f>AVERAGEIF(Cálculo!$D$3:$D$127,$C109,Cálculo!Q$3:Q$127)</f>
        <v>827205222.426</v>
      </c>
      <c r="Q109" s="3">
        <f>AVERAGEIF(Cálculo!$D$3:$D$127,$C109,Cálculo!R$3:R$127)</f>
        <v>46169900.093999997</v>
      </c>
      <c r="R109" s="3">
        <f>AVERAGEIF(Cálculo!$D$3:$D$127,$C109,Cálculo!S$3:S$127)</f>
        <v>249748244.51599997</v>
      </c>
      <c r="S109" s="3">
        <f>AVERAGEIF(Cálculo!$D$3:$D$127,$C109,Cálculo!T$3:T$127)</f>
        <v>132310576.448</v>
      </c>
      <c r="T109" s="3">
        <f>AVERAGEIF(Cálculo!$D$3:$D$127,$C109,Cálculo!U$3:U$127)</f>
        <v>2412150365.5</v>
      </c>
      <c r="U109" s="3">
        <f>AVERAGEIF(Cálculo!$D$3:$D$127,$C109,Cálculo!V$3:V$127)</f>
        <v>31733358.584000003</v>
      </c>
      <c r="V109" s="3">
        <f>AVERAGEIF(Cálculo!$D$3:$D$127,$C109,Cálculo!W$3:W$127)</f>
        <v>321244884.67800003</v>
      </c>
      <c r="W109" s="3">
        <f>AVERAGEIF(Cálculo!$D$3:$D$127,$C109,Cálculo!X$3:X$127)</f>
        <v>803731776.65600002</v>
      </c>
      <c r="X109" s="3">
        <f>AVERAGEIF(Cálculo!$D$3:$D$127,$C109,Cálculo!Y$3:Y$127)</f>
        <v>6402.098</v>
      </c>
      <c r="Y109" s="3">
        <f>AVERAGEIF(Cálculo!$D$3:$D$127,$C109,Cálculo!Z$3:Z$127)</f>
        <v>-25.788</v>
      </c>
      <c r="Z109" s="3">
        <f>AVERAGEIF(Cálculo!$D$3:$D$127,$C109,Cálculo!AA$3:AA$127)</f>
        <v>-126.624</v>
      </c>
      <c r="AA109" s="3"/>
      <c r="AB109" s="3"/>
      <c r="AC109" s="3">
        <f>AVERAGEIF(Cálculo!$D$3:$D$127,$C109,Cálculo!AD$3:AD$127)</f>
        <v>821665691.18400764</v>
      </c>
      <c r="AD109" s="3">
        <f>AVERAGEIF(Cálculo!$D$3:$D$127,$C109,Cálculo!AE$3:AE$127)</f>
        <v>133326636.20165806</v>
      </c>
      <c r="AE109" s="3">
        <f>AVERAGEIF(Cálculo!$D$3:$D$127,$C109,Cálculo!AF$3:AF$127)</f>
        <v>2940935671.9220896</v>
      </c>
    </row>
    <row r="110" spans="1:31" x14ac:dyDescent="0.25">
      <c r="A110" s="1" t="s">
        <v>44</v>
      </c>
      <c r="B110" s="1" t="s">
        <v>130</v>
      </c>
      <c r="C110" s="1" t="s">
        <v>45</v>
      </c>
      <c r="D110" s="1" t="s">
        <v>46</v>
      </c>
      <c r="E110" s="3">
        <f>AVERAGEIF(Cálculo!$D$3:$D$127,$C110,Cálculo!F$3:F$127)</f>
        <v>571470.4</v>
      </c>
      <c r="F110" s="3">
        <f>AVERAGEIF(Cálculo!$D$3:$D$127,$C110,Cálculo!G$3:G$127)</f>
        <v>688319.4</v>
      </c>
      <c r="G110" s="3">
        <f>AVERAGEIF(Cálculo!$D$3:$D$127,$C110,Cálculo!H$3:H$127)</f>
        <v>13213.148000000001</v>
      </c>
      <c r="H110" s="3">
        <f>AVERAGEIF(Cálculo!$D$3:$D$127,$C110,Cálculo!I$3:I$127)</f>
        <v>342640.4</v>
      </c>
      <c r="I110" s="3">
        <f>AVERAGEIF(Cálculo!$D$3:$D$127,$C110,Cálculo!J$3:J$127)</f>
        <v>102038.352</v>
      </c>
      <c r="J110" s="3">
        <f>AVERAGEIF(Cálculo!$D$3:$D$127,$C110,Cálculo!K$3:K$127)</f>
        <v>118275.8</v>
      </c>
      <c r="K110" s="3">
        <f>AVERAGEIF(Cálculo!$D$3:$D$127,$C110,Cálculo!L$3:L$127)</f>
        <v>167284.6</v>
      </c>
      <c r="L110" s="3">
        <f>AVERAGEIF(Cálculo!$D$3:$D$127,$C110,Cálculo!M$3:M$127)</f>
        <v>1334.9860000000001</v>
      </c>
      <c r="M110" s="3">
        <f>AVERAGEIF(Cálculo!$D$3:$D$127,$C110,Cálculo!N$3:N$127)</f>
        <v>39942.186000000002</v>
      </c>
      <c r="N110" s="3">
        <f>AVERAGEIF(Cálculo!$D$3:$D$127,$C110,Cálculo!O$3:O$127)</f>
        <v>15006.505999999999</v>
      </c>
      <c r="O110" s="3">
        <f>AVERAGEIF(Cálculo!$D$3:$D$127,$C110,Cálculo!P$3:P$127)</f>
        <v>34551.554000000004</v>
      </c>
      <c r="P110" s="3">
        <f>AVERAGEIF(Cálculo!$D$3:$D$127,$C110,Cálculo!Q$3:Q$127)</f>
        <v>364092823.64999998</v>
      </c>
      <c r="Q110" s="3">
        <f>AVERAGEIF(Cálculo!$D$3:$D$127,$C110,Cálculo!R$3:R$127)</f>
        <v>15849527.01</v>
      </c>
      <c r="R110" s="3">
        <f>AVERAGEIF(Cálculo!$D$3:$D$127,$C110,Cálculo!S$3:S$127)</f>
        <v>111797550.454</v>
      </c>
      <c r="S110" s="3">
        <f>AVERAGEIF(Cálculo!$D$3:$D$127,$C110,Cálculo!T$3:T$127)</f>
        <v>126035299.66200002</v>
      </c>
      <c r="T110" s="3">
        <f>AVERAGEIF(Cálculo!$D$3:$D$127,$C110,Cálculo!U$3:U$127)</f>
        <v>617815480.55799997</v>
      </c>
      <c r="U110" s="3">
        <f>AVERAGEIF(Cálculo!$D$3:$D$127,$C110,Cálculo!V$3:V$127)</f>
        <v>0</v>
      </c>
      <c r="V110" s="3">
        <f>AVERAGEIF(Cálculo!$D$3:$D$127,$C110,Cálculo!W$3:W$127)</f>
        <v>0</v>
      </c>
      <c r="W110" s="3">
        <f>AVERAGEIF(Cálculo!$D$3:$D$127,$C110,Cálculo!X$3:X$127)</f>
        <v>40279.781999999999</v>
      </c>
      <c r="X110" s="3">
        <f>AVERAGEIF(Cálculo!$D$3:$D$127,$C110,Cálculo!Y$3:Y$127)</f>
        <v>0</v>
      </c>
      <c r="Y110" s="3">
        <f>AVERAGEIF(Cálculo!$D$3:$D$127,$C110,Cálculo!Z$3:Z$127)</f>
        <v>-62.067999999999998</v>
      </c>
      <c r="Z110" s="3">
        <f>AVERAGEIF(Cálculo!$D$3:$D$127,$C110,Cálculo!AA$3:AA$127)</f>
        <v>-985.11799999999982</v>
      </c>
      <c r="AA110" s="3"/>
      <c r="AB110" s="3"/>
      <c r="AC110" s="3">
        <f>AVERAGEIF(Cálculo!$D$3:$D$127,$C110,Cálculo!AD$3:AD$127)</f>
        <v>301395889.56506443</v>
      </c>
      <c r="AD110" s="3">
        <f>AVERAGEIF(Cálculo!$D$3:$D$127,$C110,Cálculo!AE$3:AE$127)</f>
        <v>106120742.00075866</v>
      </c>
      <c r="AE110" s="3">
        <f>AVERAGEIF(Cálculo!$D$3:$D$127,$C110,Cálculo!AF$3:AF$127)</f>
        <v>655166803.56116033</v>
      </c>
    </row>
    <row r="111" spans="1:31" x14ac:dyDescent="0.25">
      <c r="A111" s="1" t="s">
        <v>47</v>
      </c>
      <c r="B111" s="1" t="s">
        <v>132</v>
      </c>
      <c r="C111" s="1" t="s">
        <v>48</v>
      </c>
      <c r="D111" s="1" t="s">
        <v>49</v>
      </c>
      <c r="E111" s="3">
        <f>AVERAGEIF(Cálculo!$D$3:$D$127,$C111,Cálculo!F$3:F$127)</f>
        <v>4552361.8</v>
      </c>
      <c r="F111" s="3">
        <f>AVERAGEIF(Cálculo!$D$3:$D$127,$C111,Cálculo!G$3:G$127)</f>
        <v>5520385</v>
      </c>
      <c r="G111" s="3">
        <f>AVERAGEIF(Cálculo!$D$3:$D$127,$C111,Cálculo!H$3:H$127)</f>
        <v>58462.84199999999</v>
      </c>
      <c r="H111" s="3">
        <f>AVERAGEIF(Cálculo!$D$3:$D$127,$C111,Cálculo!I$3:I$127)</f>
        <v>1068150.5660000001</v>
      </c>
      <c r="I111" s="3">
        <f>AVERAGEIF(Cálculo!$D$3:$D$127,$C111,Cálculo!J$3:J$127)</f>
        <v>640561.95400000014</v>
      </c>
      <c r="J111" s="3">
        <f>AVERAGEIF(Cálculo!$D$3:$D$127,$C111,Cálculo!K$3:K$127)</f>
        <v>3092729.6</v>
      </c>
      <c r="K111" s="3">
        <f>AVERAGEIF(Cálculo!$D$3:$D$127,$C111,Cálculo!L$3:L$127)</f>
        <v>3973551.4</v>
      </c>
      <c r="L111" s="3">
        <f>AVERAGEIF(Cálculo!$D$3:$D$127,$C111,Cálculo!M$3:M$127)</f>
        <v>30666.22</v>
      </c>
      <c r="M111" s="3">
        <f>AVERAGEIF(Cálculo!$D$3:$D$127,$C111,Cálculo!N$3:N$127)</f>
        <v>367071.9</v>
      </c>
      <c r="N111" s="3">
        <f>AVERAGEIF(Cálculo!$D$3:$D$127,$C111,Cálculo!O$3:O$127)</f>
        <v>298975.946</v>
      </c>
      <c r="O111" s="3">
        <f>AVERAGEIF(Cálculo!$D$3:$D$127,$C111,Cálculo!P$3:P$127)</f>
        <v>467996.00400000002</v>
      </c>
      <c r="P111" s="3">
        <f>AVERAGEIF(Cálculo!$D$3:$D$127,$C111,Cálculo!Q$3:Q$127)</f>
        <v>1804422415.6879997</v>
      </c>
      <c r="Q111" s="3">
        <f>AVERAGEIF(Cálculo!$D$3:$D$127,$C111,Cálculo!R$3:R$127)</f>
        <v>113190440.76599999</v>
      </c>
      <c r="R111" s="3">
        <f>AVERAGEIF(Cálculo!$D$3:$D$127,$C111,Cálculo!S$3:S$127)</f>
        <v>550860441.27600002</v>
      </c>
      <c r="S111" s="3">
        <f>AVERAGEIF(Cálculo!$D$3:$D$127,$C111,Cálculo!T$3:T$127)</f>
        <v>597318059.71000004</v>
      </c>
      <c r="T111" s="3">
        <f>AVERAGEIF(Cálculo!$D$3:$D$127,$C111,Cálculo!U$3:U$127)</f>
        <v>3824687122.6900001</v>
      </c>
      <c r="U111" s="3">
        <f>AVERAGEIF(Cálculo!$D$3:$D$127,$C111,Cálculo!V$3:V$127)</f>
        <v>0</v>
      </c>
      <c r="V111" s="3">
        <f>AVERAGEIF(Cálculo!$D$3:$D$127,$C111,Cálculo!W$3:W$127)</f>
        <v>602153828.78400004</v>
      </c>
      <c r="W111" s="3">
        <f>AVERAGEIF(Cálculo!$D$3:$D$127,$C111,Cálculo!X$3:X$127)</f>
        <v>156741936.46599999</v>
      </c>
      <c r="X111" s="3">
        <f>AVERAGEIF(Cálculo!$D$3:$D$127,$C111,Cálculo!Y$3:Y$127)</f>
        <v>0</v>
      </c>
      <c r="Y111" s="3">
        <f>AVERAGEIF(Cálculo!$D$3:$D$127,$C111,Cálculo!Z$3:Z$127)</f>
        <v>-37.281999999999996</v>
      </c>
      <c r="Z111" s="3">
        <f>AVERAGEIF(Cálculo!$D$3:$D$127,$C111,Cálculo!AA$3:AA$127)</f>
        <v>-249.33600000000001</v>
      </c>
      <c r="AA111" s="3"/>
      <c r="AB111" s="3"/>
      <c r="AC111" s="3">
        <f>AVERAGEIF(Cálculo!$D$3:$D$127,$C111,Cálculo!AD$3:AD$127)</f>
        <v>1383941348.4449615</v>
      </c>
      <c r="AD111" s="3">
        <f>AVERAGEIF(Cálculo!$D$3:$D$127,$C111,Cálculo!AE$3:AE$127)</f>
        <v>449419150.07236099</v>
      </c>
      <c r="AE111" s="3">
        <f>AVERAGEIF(Cálculo!$D$3:$D$127,$C111,Cálculo!AF$3:AF$127)</f>
        <v>3946261734.0062461</v>
      </c>
    </row>
    <row r="112" spans="1:31" x14ac:dyDescent="0.25">
      <c r="A112" s="1" t="s">
        <v>47</v>
      </c>
      <c r="B112" s="1" t="s">
        <v>132</v>
      </c>
      <c r="C112" s="1" t="s">
        <v>50</v>
      </c>
      <c r="D112" s="1" t="s">
        <v>51</v>
      </c>
      <c r="E112" s="3">
        <f>AVERAGEIF(Cálculo!$D$3:$D$127,$C112,Cálculo!F$3:F$127)</f>
        <v>114364.6</v>
      </c>
      <c r="F112" s="3">
        <f>AVERAGEIF(Cálculo!$D$3:$D$127,$C112,Cálculo!G$3:G$127)</f>
        <v>135988.20000000001</v>
      </c>
      <c r="G112" s="3">
        <f>AVERAGEIF(Cálculo!$D$3:$D$127,$C112,Cálculo!H$3:H$127)</f>
        <v>2965.2780000000002</v>
      </c>
      <c r="H112" s="3">
        <f>AVERAGEIF(Cálculo!$D$3:$D$127,$C112,Cálculo!I$3:I$127)</f>
        <v>15624.208000000002</v>
      </c>
      <c r="I112" s="3">
        <f>AVERAGEIF(Cálculo!$D$3:$D$127,$C112,Cálculo!J$3:J$127)</f>
        <v>10136.594000000001</v>
      </c>
      <c r="J112" s="3">
        <f>AVERAGEIF(Cálculo!$D$3:$D$127,$C112,Cálculo!K$3:K$127)</f>
        <v>55129</v>
      </c>
      <c r="K112" s="3">
        <f>AVERAGEIF(Cálculo!$D$3:$D$127,$C112,Cálculo!L$3:L$127)</f>
        <v>57841.75</v>
      </c>
      <c r="L112" s="3">
        <f>AVERAGEIF(Cálculo!$D$3:$D$127,$C112,Cálculo!M$3:M$127)</f>
        <v>1319.568</v>
      </c>
      <c r="M112" s="3">
        <f>AVERAGEIF(Cálculo!$D$3:$D$127,$C112,Cálculo!N$3:N$127)</f>
        <v>4643.3420000000006</v>
      </c>
      <c r="N112" s="3">
        <f>AVERAGEIF(Cálculo!$D$3:$D$127,$C112,Cálculo!O$3:O$127)</f>
        <v>2921.0980000000004</v>
      </c>
      <c r="O112" s="3">
        <f>AVERAGEIF(Cálculo!$D$3:$D$127,$C112,Cálculo!P$3:P$127)</f>
        <v>4633.3600000000006</v>
      </c>
      <c r="P112" s="3">
        <f>AVERAGEIF(Cálculo!$D$3:$D$127,$C112,Cálculo!Q$3:Q$127)</f>
        <v>23772934.432</v>
      </c>
      <c r="Q112" s="3">
        <f>AVERAGEIF(Cálculo!$D$3:$D$127,$C112,Cálculo!R$3:R$127)</f>
        <v>3252506.5219999999</v>
      </c>
      <c r="R112" s="3">
        <f>AVERAGEIF(Cálculo!$D$3:$D$127,$C112,Cálculo!S$3:S$127)</f>
        <v>12002418.025999999</v>
      </c>
      <c r="S112" s="3">
        <f>AVERAGEIF(Cálculo!$D$3:$D$127,$C112,Cálculo!T$3:T$127)</f>
        <v>6705570.1880000001</v>
      </c>
      <c r="T112" s="3">
        <f>AVERAGEIF(Cálculo!$D$3:$D$127,$C112,Cálculo!U$3:U$127)</f>
        <v>55274716.978</v>
      </c>
      <c r="U112" s="3">
        <f>AVERAGEIF(Cálculo!$D$3:$D$127,$C112,Cálculo!V$3:V$127)</f>
        <v>0</v>
      </c>
      <c r="V112" s="3">
        <f>AVERAGEIF(Cálculo!$D$3:$D$127,$C112,Cálculo!W$3:W$127)</f>
        <v>5059022.4520000005</v>
      </c>
      <c r="W112" s="3">
        <f>AVERAGEIF(Cálculo!$D$3:$D$127,$C112,Cálculo!X$3:X$127)</f>
        <v>4482265.3579999991</v>
      </c>
      <c r="X112" s="3">
        <f>AVERAGEIF(Cálculo!$D$3:$D$127,$C112,Cálculo!Y$3:Y$127)</f>
        <v>0</v>
      </c>
      <c r="Y112" s="3">
        <f>AVERAGEIF(Cálculo!$D$3:$D$127,$C112,Cálculo!Z$3:Z$127)</f>
        <v>-32.280000000000008</v>
      </c>
      <c r="Z112" s="3">
        <f>AVERAGEIF(Cálculo!$D$3:$D$127,$C112,Cálculo!AA$3:AA$127)</f>
        <v>-124.08999999999999</v>
      </c>
      <c r="AA112" s="3"/>
      <c r="AB112" s="3"/>
      <c r="AC112" s="3">
        <f>AVERAGEIF(Cálculo!$D$3:$D$127,$C112,Cálculo!AD$3:AD$127)</f>
        <v>17937024.177327357</v>
      </c>
      <c r="AD112" s="3">
        <f>AVERAGEIF(Cálculo!$D$3:$D$127,$C112,Cálculo!AE$3:AE$127)</f>
        <v>5065098.7767613064</v>
      </c>
      <c r="AE112" s="3">
        <f>AVERAGEIF(Cálculo!$D$3:$D$127,$C112,Cálculo!AF$3:AF$127)</f>
        <v>57742443.194826387</v>
      </c>
    </row>
    <row r="113" spans="1:31" x14ac:dyDescent="0.25">
      <c r="A113" s="1" t="s">
        <v>52</v>
      </c>
      <c r="B113" s="1" t="s">
        <v>129</v>
      </c>
      <c r="C113" s="1" t="s">
        <v>53</v>
      </c>
      <c r="D113" s="1" t="s">
        <v>54</v>
      </c>
      <c r="E113" s="3">
        <f>AVERAGEIF(Cálculo!$D$3:$D$127,$C113,Cálculo!F$3:F$127)</f>
        <v>538752.19999999995</v>
      </c>
      <c r="F113" s="3">
        <f>AVERAGEIF(Cálculo!$D$3:$D$127,$C113,Cálculo!G$3:G$127)</f>
        <v>561091.19999999995</v>
      </c>
      <c r="G113" s="3">
        <f>AVERAGEIF(Cálculo!$D$3:$D$127,$C113,Cálculo!H$3:H$127)</f>
        <v>10165.49</v>
      </c>
      <c r="H113" s="3">
        <f>AVERAGEIF(Cálculo!$D$3:$D$127,$C113,Cálculo!I$3:I$127)</f>
        <v>135890.18800000002</v>
      </c>
      <c r="I113" s="3">
        <f>AVERAGEIF(Cálculo!$D$3:$D$127,$C113,Cálculo!J$3:J$127)</f>
        <v>85671.005999999994</v>
      </c>
      <c r="J113" s="3">
        <f>AVERAGEIF(Cálculo!$D$3:$D$127,$C113,Cálculo!K$3:K$127)</f>
        <v>281180.40000000002</v>
      </c>
      <c r="K113" s="3">
        <f>AVERAGEIF(Cálculo!$D$3:$D$127,$C113,Cálculo!L$3:L$127)</f>
        <v>301073.40000000002</v>
      </c>
      <c r="L113" s="3">
        <f>AVERAGEIF(Cálculo!$D$3:$D$127,$C113,Cálculo!M$3:M$127)</f>
        <v>5071.1319999999996</v>
      </c>
      <c r="M113" s="3">
        <f>AVERAGEIF(Cálculo!$D$3:$D$127,$C113,Cálculo!N$3:N$127)</f>
        <v>32815.180000000008</v>
      </c>
      <c r="N113" s="3">
        <f>AVERAGEIF(Cálculo!$D$3:$D$127,$C113,Cálculo!O$3:O$127)</f>
        <v>32812.616000000002</v>
      </c>
      <c r="O113" s="3">
        <f>AVERAGEIF(Cálculo!$D$3:$D$127,$C113,Cálculo!P$3:P$127)</f>
        <v>43481.608000000007</v>
      </c>
      <c r="P113" s="3">
        <f>AVERAGEIF(Cálculo!$D$3:$D$127,$C113,Cálculo!Q$3:Q$127)</f>
        <v>190038284.99400002</v>
      </c>
      <c r="Q113" s="3">
        <f>AVERAGEIF(Cálculo!$D$3:$D$127,$C113,Cálculo!R$3:R$127)</f>
        <v>10312983.018000001</v>
      </c>
      <c r="R113" s="3">
        <f>AVERAGEIF(Cálculo!$D$3:$D$127,$C113,Cálculo!S$3:S$127)</f>
        <v>82948978.806000009</v>
      </c>
      <c r="S113" s="3">
        <f>AVERAGEIF(Cálculo!$D$3:$D$127,$C113,Cálculo!T$3:T$127)</f>
        <v>215127274.014</v>
      </c>
      <c r="T113" s="3">
        <f>AVERAGEIF(Cálculo!$D$3:$D$127,$C113,Cálculo!U$3:U$127)</f>
        <v>612565035.95799994</v>
      </c>
      <c r="U113" s="3">
        <f>AVERAGEIF(Cálculo!$D$3:$D$127,$C113,Cálculo!V$3:V$127)</f>
        <v>0</v>
      </c>
      <c r="V113" s="3">
        <f>AVERAGEIF(Cálculo!$D$3:$D$127,$C113,Cálculo!W$3:W$127)</f>
        <v>49134924.640000001</v>
      </c>
      <c r="W113" s="3">
        <f>AVERAGEIF(Cálculo!$D$3:$D$127,$C113,Cálculo!X$3:X$127)</f>
        <v>65002590.486000001</v>
      </c>
      <c r="X113" s="3">
        <f>AVERAGEIF(Cálculo!$D$3:$D$127,$C113,Cálculo!Y$3:Y$127)</f>
        <v>0</v>
      </c>
      <c r="Y113" s="3">
        <f>AVERAGEIF(Cálculo!$D$3:$D$127,$C113,Cálculo!Z$3:Z$127)</f>
        <v>-39.950000000000003</v>
      </c>
      <c r="Z113" s="3">
        <f>AVERAGEIF(Cálculo!$D$3:$D$127,$C113,Cálculo!AA$3:AA$127)</f>
        <v>-279.23</v>
      </c>
      <c r="AA113" s="3"/>
      <c r="AB113" s="3"/>
      <c r="AC113" s="3">
        <f>AVERAGEIF(Cálculo!$D$3:$D$127,$C113,Cálculo!AD$3:AD$127)</f>
        <v>189753246.15169734</v>
      </c>
      <c r="AD113" s="3">
        <f>AVERAGEIF(Cálculo!$D$3:$D$127,$C113,Cálculo!AE$3:AE$127)</f>
        <v>213686258.52908963</v>
      </c>
      <c r="AE113" s="3">
        <f>AVERAGEIF(Cálculo!$D$3:$D$127,$C113,Cálculo!AF$3:AF$127)</f>
        <v>744720756.54593885</v>
      </c>
    </row>
    <row r="114" spans="1:31" x14ac:dyDescent="0.25">
      <c r="A114" s="1" t="s">
        <v>55</v>
      </c>
      <c r="B114" s="1" t="s">
        <v>131</v>
      </c>
      <c r="C114" s="1" t="s">
        <v>56</v>
      </c>
      <c r="D114" s="1" t="s">
        <v>57</v>
      </c>
      <c r="E114" s="3">
        <f>AVERAGEIF(Cálculo!$D$3:$D$127,$C114,Cálculo!F$3:F$127)</f>
        <v>478325.6</v>
      </c>
      <c r="F114" s="3">
        <f>AVERAGEIF(Cálculo!$D$3:$D$127,$C114,Cálculo!G$3:G$127)</f>
        <v>596378.19999999995</v>
      </c>
      <c r="G114" s="3">
        <f>AVERAGEIF(Cálculo!$D$3:$D$127,$C114,Cálculo!H$3:H$127)</f>
        <v>5350.3980000000001</v>
      </c>
      <c r="H114" s="3">
        <f>AVERAGEIF(Cálculo!$D$3:$D$127,$C114,Cálculo!I$3:I$127)</f>
        <v>207604.64799999999</v>
      </c>
      <c r="I114" s="3">
        <f>AVERAGEIF(Cálculo!$D$3:$D$127,$C114,Cálculo!J$3:J$127)</f>
        <v>110100.356</v>
      </c>
      <c r="J114" s="3">
        <f>AVERAGEIF(Cálculo!$D$3:$D$127,$C114,Cálculo!K$3:K$127)</f>
        <v>52579.6</v>
      </c>
      <c r="K114" s="3">
        <f>AVERAGEIF(Cálculo!$D$3:$D$127,$C114,Cálculo!L$3:L$127)</f>
        <v>86286</v>
      </c>
      <c r="L114" s="3">
        <f>AVERAGEIF(Cálculo!$D$3:$D$127,$C114,Cálculo!M$3:M$127)</f>
        <v>651.70799999999997</v>
      </c>
      <c r="M114" s="3">
        <f>AVERAGEIF(Cálculo!$D$3:$D$127,$C114,Cálculo!N$3:N$127)</f>
        <v>10450.833999999999</v>
      </c>
      <c r="N114" s="3">
        <f>AVERAGEIF(Cálculo!$D$3:$D$127,$C114,Cálculo!O$3:O$127)</f>
        <v>9158.3119999999999</v>
      </c>
      <c r="O114" s="3">
        <f>AVERAGEIF(Cálculo!$D$3:$D$127,$C114,Cálculo!P$3:P$127)</f>
        <v>17582.545999999998</v>
      </c>
      <c r="P114" s="3">
        <f>AVERAGEIF(Cálculo!$D$3:$D$127,$C114,Cálculo!Q$3:Q$127)</f>
        <v>231912716.19999999</v>
      </c>
      <c r="Q114" s="3">
        <f>AVERAGEIF(Cálculo!$D$3:$D$127,$C114,Cálculo!R$3:R$127)</f>
        <v>30653046.191999994</v>
      </c>
      <c r="R114" s="3">
        <f>AVERAGEIF(Cálculo!$D$3:$D$127,$C114,Cálculo!S$3:S$127)</f>
        <v>112760225.71600001</v>
      </c>
      <c r="S114" s="3">
        <f>AVERAGEIF(Cálculo!$D$3:$D$127,$C114,Cálculo!T$3:T$127)</f>
        <v>82939043.951999992</v>
      </c>
      <c r="T114" s="3">
        <f>AVERAGEIF(Cálculo!$D$3:$D$127,$C114,Cálculo!U$3:U$127)</f>
        <v>578984891.29000008</v>
      </c>
      <c r="U114" s="3">
        <f>AVERAGEIF(Cálculo!$D$3:$D$127,$C114,Cálculo!V$3:V$127)</f>
        <v>0</v>
      </c>
      <c r="V114" s="3">
        <f>AVERAGEIF(Cálculo!$D$3:$D$127,$C114,Cálculo!W$3:W$127)</f>
        <v>48129481.115999997</v>
      </c>
      <c r="W114" s="3">
        <f>AVERAGEIF(Cálculo!$D$3:$D$127,$C114,Cálculo!X$3:X$127)</f>
        <v>72590378.113999993</v>
      </c>
      <c r="X114" s="3">
        <f>AVERAGEIF(Cálculo!$D$3:$D$127,$C114,Cálculo!Y$3:Y$127)</f>
        <v>0</v>
      </c>
      <c r="Y114" s="3">
        <f>AVERAGEIF(Cálculo!$D$3:$D$127,$C114,Cálculo!Z$3:Z$127)</f>
        <v>-56.653999999999996</v>
      </c>
      <c r="Z114" s="3">
        <f>AVERAGEIF(Cálculo!$D$3:$D$127,$C114,Cálculo!AA$3:AA$127)</f>
        <v>-325069.29200000002</v>
      </c>
      <c r="AA114" s="3"/>
      <c r="AB114" s="3"/>
      <c r="AC114" s="3">
        <f>AVERAGEIF(Cálculo!$D$3:$D$127,$C114,Cálculo!AD$3:AD$127)</f>
        <v>253265308.61514816</v>
      </c>
      <c r="AD114" s="3">
        <f>AVERAGEIF(Cálculo!$D$3:$D$127,$C114,Cálculo!AE$3:AE$127)</f>
        <v>94524182.312459752</v>
      </c>
      <c r="AE114" s="3">
        <f>AVERAGEIF(Cálculo!$D$3:$D$127,$C114,Cálculo!AF$3:AF$127)</f>
        <v>747558076.82429147</v>
      </c>
    </row>
    <row r="115" spans="1:31" x14ac:dyDescent="0.25">
      <c r="A115" s="1" t="s">
        <v>58</v>
      </c>
      <c r="B115" s="1" t="s">
        <v>130</v>
      </c>
      <c r="C115" s="1" t="s">
        <v>59</v>
      </c>
      <c r="D115" s="1" t="s">
        <v>60</v>
      </c>
      <c r="E115" s="3">
        <f>AVERAGEIF(Cálculo!$D$3:$D$127,$C115,Cálculo!F$3:F$127)</f>
        <v>915361.6</v>
      </c>
      <c r="F115" s="3">
        <f>AVERAGEIF(Cálculo!$D$3:$D$127,$C115,Cálculo!G$3:G$127)</f>
        <v>1001926</v>
      </c>
      <c r="G115" s="3">
        <f>AVERAGEIF(Cálculo!$D$3:$D$127,$C115,Cálculo!H$3:H$127)</f>
        <v>10717.621999999999</v>
      </c>
      <c r="H115" s="3">
        <f>AVERAGEIF(Cálculo!$D$3:$D$127,$C115,Cálculo!I$3:I$127)</f>
        <v>210606.36799999996</v>
      </c>
      <c r="I115" s="3">
        <f>AVERAGEIF(Cálculo!$D$3:$D$127,$C115,Cálculo!J$3:J$127)</f>
        <v>154900.08199999999</v>
      </c>
      <c r="J115" s="3">
        <f>AVERAGEIF(Cálculo!$D$3:$D$127,$C115,Cálculo!K$3:K$127)</f>
        <v>287627.2</v>
      </c>
      <c r="K115" s="3">
        <f>AVERAGEIF(Cálculo!$D$3:$D$127,$C115,Cálculo!L$3:L$127)</f>
        <v>405964.79999999999</v>
      </c>
      <c r="L115" s="3">
        <f>AVERAGEIF(Cálculo!$D$3:$D$127,$C115,Cálculo!M$3:M$127)</f>
        <v>2354.7020000000002</v>
      </c>
      <c r="M115" s="3">
        <f>AVERAGEIF(Cálculo!$D$3:$D$127,$C115,Cálculo!N$3:N$127)</f>
        <v>50969.930000000008</v>
      </c>
      <c r="N115" s="3">
        <f>AVERAGEIF(Cálculo!$D$3:$D$127,$C115,Cálculo!O$3:O$127)</f>
        <v>50474.067999999999</v>
      </c>
      <c r="O115" s="3">
        <f>AVERAGEIF(Cálculo!$D$3:$D$127,$C115,Cálculo!P$3:P$127)</f>
        <v>62573.45</v>
      </c>
      <c r="P115" s="3">
        <f>AVERAGEIF(Cálculo!$D$3:$D$127,$C115,Cálculo!Q$3:Q$127)</f>
        <v>283940135.48800004</v>
      </c>
      <c r="Q115" s="3">
        <f>AVERAGEIF(Cálculo!$D$3:$D$127,$C115,Cálculo!R$3:R$127)</f>
        <v>35217065.538000003</v>
      </c>
      <c r="R115" s="3">
        <f>AVERAGEIF(Cálculo!$D$3:$D$127,$C115,Cálculo!S$3:S$127)</f>
        <v>166250981.46799999</v>
      </c>
      <c r="S115" s="3">
        <f>AVERAGEIF(Cálculo!$D$3:$D$127,$C115,Cálculo!T$3:T$127)</f>
        <v>75935848.967999995</v>
      </c>
      <c r="T115" s="3">
        <f>AVERAGEIF(Cálculo!$D$3:$D$127,$C115,Cálculo!U$3:U$127)</f>
        <v>817799794.176</v>
      </c>
      <c r="U115" s="3">
        <f>AVERAGEIF(Cálculo!$D$3:$D$127,$C115,Cálculo!V$3:V$127)</f>
        <v>1634225.4260000002</v>
      </c>
      <c r="V115" s="3">
        <f>AVERAGEIF(Cálculo!$D$3:$D$127,$C115,Cálculo!W$3:W$127)</f>
        <v>108365981.16399999</v>
      </c>
      <c r="W115" s="3">
        <f>AVERAGEIF(Cálculo!$D$3:$D$127,$C115,Cálculo!X$3:X$127)</f>
        <v>146455556.12400001</v>
      </c>
      <c r="X115" s="3">
        <f>AVERAGEIF(Cálculo!$D$3:$D$127,$C115,Cálculo!Y$3:Y$127)</f>
        <v>0</v>
      </c>
      <c r="Y115" s="3">
        <f>AVERAGEIF(Cálculo!$D$3:$D$127,$C115,Cálculo!Z$3:Z$127)</f>
        <v>-37.548000000000002</v>
      </c>
      <c r="Z115" s="3">
        <f>AVERAGEIF(Cálculo!$D$3:$D$127,$C115,Cálculo!AA$3:AA$127)</f>
        <v>-236.16199999999998</v>
      </c>
      <c r="AA115" s="3"/>
      <c r="AB115" s="3"/>
      <c r="AC115" s="3">
        <f>AVERAGEIF(Cálculo!$D$3:$D$127,$C115,Cálculo!AD$3:AD$127)</f>
        <v>253077240.55874258</v>
      </c>
      <c r="AD115" s="3">
        <f>AVERAGEIF(Cálculo!$D$3:$D$127,$C115,Cálculo!AE$3:AE$127)</f>
        <v>67023728.828352213</v>
      </c>
      <c r="AE115" s="3">
        <f>AVERAGEIF(Cálculo!$D$3:$D$127,$C115,Cálculo!AF$3:AF$127)</f>
        <v>963489109.27161407</v>
      </c>
    </row>
    <row r="116" spans="1:31" x14ac:dyDescent="0.25">
      <c r="A116" s="1" t="s">
        <v>61</v>
      </c>
      <c r="B116" s="1" t="s">
        <v>130</v>
      </c>
      <c r="C116" s="1" t="s">
        <v>62</v>
      </c>
      <c r="D116" s="1" t="s">
        <v>63</v>
      </c>
      <c r="E116" s="3">
        <f>AVERAGEIF(Cálculo!$D$3:$D$127,$C116,Cálculo!F$3:F$127)</f>
        <v>2082571.6</v>
      </c>
      <c r="F116" s="3">
        <f>AVERAGEIF(Cálculo!$D$3:$D$127,$C116,Cálculo!G$3:G$127)</f>
        <v>2508310.2000000002</v>
      </c>
      <c r="G116" s="3">
        <f>AVERAGEIF(Cálculo!$D$3:$D$127,$C116,Cálculo!H$3:H$127)</f>
        <v>22499.684000000001</v>
      </c>
      <c r="H116" s="3">
        <f>AVERAGEIF(Cálculo!$D$3:$D$127,$C116,Cálculo!I$3:I$127)</f>
        <v>687414.43400000001</v>
      </c>
      <c r="I116" s="3">
        <f>AVERAGEIF(Cálculo!$D$3:$D$127,$C116,Cálculo!J$3:J$127)</f>
        <v>343623.34</v>
      </c>
      <c r="J116" s="3">
        <f>AVERAGEIF(Cálculo!$D$3:$D$127,$C116,Cálculo!K$3:K$127)</f>
        <v>448757.4</v>
      </c>
      <c r="K116" s="3">
        <f>AVERAGEIF(Cálculo!$D$3:$D$127,$C116,Cálculo!L$3:L$127)</f>
        <v>410061.4</v>
      </c>
      <c r="L116" s="3">
        <f>AVERAGEIF(Cálculo!$D$3:$D$127,$C116,Cálculo!M$3:M$127)</f>
        <v>6371.3240000000005</v>
      </c>
      <c r="M116" s="3">
        <f>AVERAGEIF(Cálculo!$D$3:$D$127,$C116,Cálculo!N$3:N$127)</f>
        <v>96243.796000000002</v>
      </c>
      <c r="N116" s="3">
        <f>AVERAGEIF(Cálculo!$D$3:$D$127,$C116,Cálculo!O$3:O$127)</f>
        <v>96110.686000000002</v>
      </c>
      <c r="O116" s="3">
        <f>AVERAGEIF(Cálculo!$D$3:$D$127,$C116,Cálculo!P$3:P$127)</f>
        <v>113993.246</v>
      </c>
      <c r="P116" s="3">
        <f>AVERAGEIF(Cálculo!$D$3:$D$127,$C116,Cálculo!Q$3:Q$127)</f>
        <v>418088948.56000006</v>
      </c>
      <c r="Q116" s="3">
        <f>AVERAGEIF(Cálculo!$D$3:$D$127,$C116,Cálculo!R$3:R$127)</f>
        <v>104864011.704</v>
      </c>
      <c r="R116" s="3">
        <f>AVERAGEIF(Cálculo!$D$3:$D$127,$C116,Cálculo!S$3:S$127)</f>
        <v>305544749.55599999</v>
      </c>
      <c r="S116" s="3">
        <f>AVERAGEIF(Cálculo!$D$3:$D$127,$C116,Cálculo!T$3:T$127)</f>
        <v>625097378.07000005</v>
      </c>
      <c r="T116" s="3">
        <f>AVERAGEIF(Cálculo!$D$3:$D$127,$C116,Cálculo!U$3:U$127)</f>
        <v>1743372984.4539998</v>
      </c>
      <c r="U116" s="3">
        <f>AVERAGEIF(Cálculo!$D$3:$D$127,$C116,Cálculo!V$3:V$127)</f>
        <v>0</v>
      </c>
      <c r="V116" s="3">
        <f>AVERAGEIF(Cálculo!$D$3:$D$127,$C116,Cálculo!W$3:W$127)</f>
        <v>96034380.113999993</v>
      </c>
      <c r="W116" s="3">
        <f>AVERAGEIF(Cálculo!$D$3:$D$127,$C116,Cálculo!X$3:X$127)</f>
        <v>193743516.44999999</v>
      </c>
      <c r="X116" s="3">
        <f>AVERAGEIF(Cálculo!$D$3:$D$127,$C116,Cálculo!Y$3:Y$127)</f>
        <v>0</v>
      </c>
      <c r="Y116" s="3">
        <f>AVERAGEIF(Cálculo!$D$3:$D$127,$C116,Cálculo!Z$3:Z$127)</f>
        <v>-45.796000000000006</v>
      </c>
      <c r="Z116" s="3">
        <f>AVERAGEIF(Cálculo!$D$3:$D$127,$C116,Cálculo!AA$3:AA$127)</f>
        <v>-385.04399999999998</v>
      </c>
      <c r="AA116" s="3"/>
      <c r="AB116" s="3"/>
      <c r="AC116" s="3">
        <f>AVERAGEIF(Cálculo!$D$3:$D$127,$C116,Cálculo!AD$3:AD$127)</f>
        <v>352439498.60569847</v>
      </c>
      <c r="AD116" s="3">
        <f>AVERAGEIF(Cálculo!$D$3:$D$127,$C116,Cálculo!AE$3:AE$127)</f>
        <v>525819755.1200918</v>
      </c>
      <c r="AE116" s="3">
        <f>AVERAGEIF(Cálculo!$D$3:$D$127,$C116,Cálculo!AF$3:AF$127)</f>
        <v>1941677650.5365264</v>
      </c>
    </row>
    <row r="117" spans="1:31" x14ac:dyDescent="0.25">
      <c r="A117" s="1" t="s">
        <v>64</v>
      </c>
      <c r="B117" s="1" t="s">
        <v>130</v>
      </c>
      <c r="C117" s="1" t="s">
        <v>65</v>
      </c>
      <c r="D117" s="1" t="s">
        <v>66</v>
      </c>
      <c r="E117" s="3">
        <f>AVERAGEIF(Cálculo!$D$3:$D$127,$C117,Cálculo!F$3:F$127)</f>
        <v>344031</v>
      </c>
      <c r="F117" s="3">
        <f>AVERAGEIF(Cálculo!$D$3:$D$127,$C117,Cálculo!G$3:G$127)</f>
        <v>353497.59999999998</v>
      </c>
      <c r="G117" s="3">
        <f>AVERAGEIF(Cálculo!$D$3:$D$127,$C117,Cálculo!H$3:H$127)</f>
        <v>4362.4179999999997</v>
      </c>
      <c r="H117" s="3">
        <f>AVERAGEIF(Cálculo!$D$3:$D$127,$C117,Cálculo!I$3:I$127)</f>
        <v>93564.12000000001</v>
      </c>
      <c r="I117" s="3">
        <f>AVERAGEIF(Cálculo!$D$3:$D$127,$C117,Cálculo!J$3:J$127)</f>
        <v>51900.946000000004</v>
      </c>
      <c r="J117" s="3">
        <f>AVERAGEIF(Cálculo!$D$3:$D$127,$C117,Cálculo!K$3:K$127)</f>
        <v>41265</v>
      </c>
      <c r="K117" s="3">
        <f>AVERAGEIF(Cálculo!$D$3:$D$127,$C117,Cálculo!L$3:L$127)</f>
        <v>42871.8</v>
      </c>
      <c r="L117" s="3">
        <f>AVERAGEIF(Cálculo!$D$3:$D$127,$C117,Cálculo!M$3:M$127)</f>
        <v>932.99</v>
      </c>
      <c r="M117" s="3">
        <f>AVERAGEIF(Cálculo!$D$3:$D$127,$C117,Cálculo!N$3:N$127)</f>
        <v>4950.4560000000001</v>
      </c>
      <c r="N117" s="3">
        <f>AVERAGEIF(Cálculo!$D$3:$D$127,$C117,Cálculo!O$3:O$127)</f>
        <v>4950.4560000000001</v>
      </c>
      <c r="O117" s="3">
        <f>AVERAGEIF(Cálculo!$D$3:$D$127,$C117,Cálculo!P$3:P$127)</f>
        <v>5938.3599999999988</v>
      </c>
      <c r="P117" s="3">
        <f>AVERAGEIF(Cálculo!$D$3:$D$127,$C117,Cálculo!Q$3:Q$127)</f>
        <v>105140484.10200001</v>
      </c>
      <c r="Q117" s="3">
        <f>AVERAGEIF(Cálculo!$D$3:$D$127,$C117,Cálculo!R$3:R$127)</f>
        <v>5488832.648</v>
      </c>
      <c r="R117" s="3">
        <f>AVERAGEIF(Cálculo!$D$3:$D$127,$C117,Cálculo!S$3:S$127)</f>
        <v>39709661.969999999</v>
      </c>
      <c r="S117" s="3">
        <f>AVERAGEIF(Cálculo!$D$3:$D$127,$C117,Cálculo!T$3:T$127)</f>
        <v>41099052.881999999</v>
      </c>
      <c r="T117" s="3">
        <f>AVERAGEIF(Cálculo!$D$3:$D$127,$C117,Cálculo!U$3:U$127)</f>
        <v>204568049.954</v>
      </c>
      <c r="U117" s="3">
        <f>AVERAGEIF(Cálculo!$D$3:$D$127,$C117,Cálculo!V$3:V$127)</f>
        <v>0</v>
      </c>
      <c r="V117" s="3">
        <f>AVERAGEIF(Cálculo!$D$3:$D$127,$C117,Cálculo!W$3:W$127)</f>
        <v>6633780.8080000002</v>
      </c>
      <c r="W117" s="3">
        <f>AVERAGEIF(Cálculo!$D$3:$D$127,$C117,Cálculo!X$3:X$127)</f>
        <v>6496237.5439999998</v>
      </c>
      <c r="X117" s="3">
        <f>AVERAGEIF(Cálculo!$D$3:$D$127,$C117,Cálculo!Y$3:Y$127)</f>
        <v>0</v>
      </c>
      <c r="Y117" s="3">
        <f>AVERAGEIF(Cálculo!$D$3:$D$127,$C117,Cálculo!Z$3:Z$127)</f>
        <v>-41.887999999999998</v>
      </c>
      <c r="Z117" s="3">
        <f>AVERAGEIF(Cálculo!$D$3:$D$127,$C117,Cálculo!AA$3:AA$127)</f>
        <v>-314.44799999999998</v>
      </c>
      <c r="AA117" s="3"/>
      <c r="AB117" s="3"/>
      <c r="AC117" s="3">
        <f>AVERAGEIF(Cálculo!$D$3:$D$127,$C117,Cálculo!AD$3:AD$127)</f>
        <v>97421087.132769048</v>
      </c>
      <c r="AD117" s="3">
        <f>AVERAGEIF(Cálculo!$D$3:$D$127,$C117,Cálculo!AE$3:AE$127)</f>
        <v>37159186.934361286</v>
      </c>
      <c r="AE117" s="3">
        <f>AVERAGEIF(Cálculo!$D$3:$D$127,$C117,Cálculo!AF$3:AF$127)</f>
        <v>254608068.92463452</v>
      </c>
    </row>
    <row r="118" spans="1:31" x14ac:dyDescent="0.25">
      <c r="A118" s="1" t="s">
        <v>67</v>
      </c>
      <c r="B118" s="1" t="s">
        <v>133</v>
      </c>
      <c r="C118" s="1" t="s">
        <v>68</v>
      </c>
      <c r="D118" s="1" t="s">
        <v>69</v>
      </c>
      <c r="E118" s="3">
        <f>AVERAGEIF(Cálculo!$D$3:$D$127,$C118,Cálculo!F$3:F$127)</f>
        <v>3393069</v>
      </c>
      <c r="F118" s="3">
        <f>AVERAGEIF(Cálculo!$D$3:$D$127,$C118,Cálculo!G$3:G$127)</f>
        <v>4221217.8</v>
      </c>
      <c r="G118" s="3">
        <f>AVERAGEIF(Cálculo!$D$3:$D$127,$C118,Cálculo!H$3:H$127)</f>
        <v>55413.09199999999</v>
      </c>
      <c r="H118" s="3">
        <f>AVERAGEIF(Cálculo!$D$3:$D$127,$C118,Cálculo!I$3:I$127)</f>
        <v>792918.21400000004</v>
      </c>
      <c r="I118" s="3">
        <f>AVERAGEIF(Cálculo!$D$3:$D$127,$C118,Cálculo!J$3:J$127)</f>
        <v>542243.51799999992</v>
      </c>
      <c r="J118" s="3">
        <f>AVERAGEIF(Cálculo!$D$3:$D$127,$C118,Cálculo!K$3:K$127)</f>
        <v>2447389.2000000002</v>
      </c>
      <c r="K118" s="3">
        <f>AVERAGEIF(Cálculo!$D$3:$D$127,$C118,Cálculo!L$3:L$127)</f>
        <v>3303058.2</v>
      </c>
      <c r="L118" s="3">
        <f>AVERAGEIF(Cálculo!$D$3:$D$127,$C118,Cálculo!M$3:M$127)</f>
        <v>39617.966</v>
      </c>
      <c r="M118" s="3">
        <f>AVERAGEIF(Cálculo!$D$3:$D$127,$C118,Cálculo!N$3:N$127)</f>
        <v>401724.99200000003</v>
      </c>
      <c r="N118" s="3">
        <f>AVERAGEIF(Cálculo!$D$3:$D$127,$C118,Cálculo!O$3:O$127)</f>
        <v>386472.83200000005</v>
      </c>
      <c r="O118" s="3">
        <f>AVERAGEIF(Cálculo!$D$3:$D$127,$C118,Cálculo!P$3:P$127)</f>
        <v>422508.49000000005</v>
      </c>
      <c r="P118" s="3">
        <f>AVERAGEIF(Cálculo!$D$3:$D$127,$C118,Cálculo!Q$3:Q$127)</f>
        <v>1336387602.2660003</v>
      </c>
      <c r="Q118" s="3">
        <f>AVERAGEIF(Cálculo!$D$3:$D$127,$C118,Cálculo!R$3:R$127)</f>
        <v>179894024.71000004</v>
      </c>
      <c r="R118" s="3">
        <f>AVERAGEIF(Cálculo!$D$3:$D$127,$C118,Cálculo!S$3:S$127)</f>
        <v>523049170.77200001</v>
      </c>
      <c r="S118" s="3">
        <f>AVERAGEIF(Cálculo!$D$3:$D$127,$C118,Cálculo!T$3:T$127)</f>
        <v>805662435.48600006</v>
      </c>
      <c r="T118" s="3">
        <f>AVERAGEIF(Cálculo!$D$3:$D$127,$C118,Cálculo!U$3:U$127)</f>
        <v>3576356508.2580004</v>
      </c>
      <c r="U118" s="3">
        <f>AVERAGEIF(Cálculo!$D$3:$D$127,$C118,Cálculo!V$3:V$127)</f>
        <v>0</v>
      </c>
      <c r="V118" s="3">
        <f>AVERAGEIF(Cálculo!$D$3:$D$127,$C118,Cálculo!W$3:W$127)</f>
        <v>456245208.94599992</v>
      </c>
      <c r="W118" s="3">
        <f>AVERAGEIF(Cálculo!$D$3:$D$127,$C118,Cálculo!X$3:X$127)</f>
        <v>275118066.07800001</v>
      </c>
      <c r="X118" s="3">
        <f>AVERAGEIF(Cálculo!$D$3:$D$127,$C118,Cálculo!Y$3:Y$127)</f>
        <v>0</v>
      </c>
      <c r="Y118" s="3">
        <f>AVERAGEIF(Cálculo!$D$3:$D$127,$C118,Cálculo!Z$3:Z$127)</f>
        <v>-32.064</v>
      </c>
      <c r="Z118" s="3">
        <f>AVERAGEIF(Cálculo!$D$3:$D$127,$C118,Cálculo!AA$3:AA$127)</f>
        <v>-217.23000000000002</v>
      </c>
      <c r="AA118" s="3"/>
      <c r="AB118" s="3"/>
      <c r="AC118" s="3">
        <f>AVERAGEIF(Cálculo!$D$3:$D$127,$C118,Cálculo!AD$3:AD$127)</f>
        <v>951701210.4035809</v>
      </c>
      <c r="AD118" s="3">
        <f>AVERAGEIF(Cálculo!$D$3:$D$127,$C118,Cálculo!AE$3:AE$127)</f>
        <v>572579851.85471368</v>
      </c>
      <c r="AE118" s="3">
        <f>AVERAGEIF(Cálculo!$D$3:$D$127,$C118,Cálculo!AF$3:AF$127)</f>
        <v>3605324646.3849382</v>
      </c>
    </row>
    <row r="119" spans="1:31" x14ac:dyDescent="0.25">
      <c r="A119" s="1" t="s">
        <v>70</v>
      </c>
      <c r="B119" s="1" t="s">
        <v>132</v>
      </c>
      <c r="C119" s="1" t="s">
        <v>71</v>
      </c>
      <c r="D119" s="1" t="s">
        <v>72</v>
      </c>
      <c r="E119" s="3">
        <f>AVERAGEIF(Cálculo!$D$3:$D$127,$C119,Cálculo!F$3:F$127)</f>
        <v>1194950</v>
      </c>
      <c r="F119" s="3">
        <f>AVERAGEIF(Cálculo!$D$3:$D$127,$C119,Cálculo!G$3:G$127)</f>
        <v>2047012.8</v>
      </c>
      <c r="G119" s="3">
        <f>AVERAGEIF(Cálculo!$D$3:$D$127,$C119,Cálculo!H$3:H$127)</f>
        <v>11084.320000000002</v>
      </c>
      <c r="H119" s="3">
        <f>AVERAGEIF(Cálculo!$D$3:$D$127,$C119,Cálculo!I$3:I$127)</f>
        <v>1918936.6199999999</v>
      </c>
      <c r="I119" s="3">
        <f>AVERAGEIF(Cálculo!$D$3:$D$127,$C119,Cálculo!J$3:J$127)</f>
        <v>995610.62200000009</v>
      </c>
      <c r="J119" s="3">
        <f>AVERAGEIF(Cálculo!$D$3:$D$127,$C119,Cálculo!K$3:K$127)</f>
        <v>354673</v>
      </c>
      <c r="K119" s="3">
        <f>AVERAGEIF(Cálculo!$D$3:$D$127,$C119,Cálculo!L$3:L$127)</f>
        <v>901229.4</v>
      </c>
      <c r="L119" s="3">
        <f>AVERAGEIF(Cálculo!$D$3:$D$127,$C119,Cálculo!M$3:M$127)</f>
        <v>3122.0459999999998</v>
      </c>
      <c r="M119" s="3">
        <f>AVERAGEIF(Cálculo!$D$3:$D$127,$C119,Cálculo!N$3:N$127)</f>
        <v>175818.49599999998</v>
      </c>
      <c r="N119" s="3">
        <f>AVERAGEIF(Cálculo!$D$3:$D$127,$C119,Cálculo!O$3:O$127)</f>
        <v>132468.524</v>
      </c>
      <c r="O119" s="3">
        <f>AVERAGEIF(Cálculo!$D$3:$D$127,$C119,Cálculo!P$3:P$127)</f>
        <v>147613.31</v>
      </c>
      <c r="P119" s="3">
        <f>AVERAGEIF(Cálculo!$D$3:$D$127,$C119,Cálculo!Q$3:Q$127)</f>
        <v>1168180199.3040001</v>
      </c>
      <c r="Q119" s="3">
        <f>AVERAGEIF(Cálculo!$D$3:$D$127,$C119,Cálculo!R$3:R$127)</f>
        <v>188952526.31</v>
      </c>
      <c r="R119" s="3">
        <f>AVERAGEIF(Cálculo!$D$3:$D$127,$C119,Cálculo!S$3:S$127)</f>
        <v>575593874.15999997</v>
      </c>
      <c r="S119" s="3">
        <f>AVERAGEIF(Cálculo!$D$3:$D$127,$C119,Cálculo!T$3:T$127)</f>
        <v>470356998.676</v>
      </c>
      <c r="T119" s="3">
        <f>AVERAGEIF(Cálculo!$D$3:$D$127,$C119,Cálculo!U$3:U$127)</f>
        <v>2654339476.3520002</v>
      </c>
      <c r="U119" s="3">
        <f>AVERAGEIF(Cálculo!$D$3:$D$127,$C119,Cálculo!V$3:V$127)</f>
        <v>584780.51199999999</v>
      </c>
      <c r="V119" s="3">
        <f>AVERAGEIF(Cálculo!$D$3:$D$127,$C119,Cálculo!W$3:W$127)</f>
        <v>130658343.71199998</v>
      </c>
      <c r="W119" s="3">
        <f>AVERAGEIF(Cálculo!$D$3:$D$127,$C119,Cálculo!X$3:X$127)</f>
        <v>120012753.678</v>
      </c>
      <c r="X119" s="3">
        <f>AVERAGEIF(Cálculo!$D$3:$D$127,$C119,Cálculo!Y$3:Y$127)</f>
        <v>0</v>
      </c>
      <c r="Y119" s="3">
        <f>AVERAGEIF(Cálculo!$D$3:$D$127,$C119,Cálculo!Z$3:Z$127)</f>
        <v>-19.47</v>
      </c>
      <c r="Z119" s="3">
        <f>AVERAGEIF(Cálculo!$D$3:$D$127,$C119,Cálculo!AA$3:AA$127)</f>
        <v>-471.34199999999998</v>
      </c>
      <c r="AA119" s="3"/>
      <c r="AB119" s="3"/>
      <c r="AC119" s="3">
        <f>AVERAGEIF(Cálculo!$D$3:$D$127,$C119,Cálculo!AD$3:AD$127)</f>
        <v>912180220.75790381</v>
      </c>
      <c r="AD119" s="3">
        <f>AVERAGEIF(Cálculo!$D$3:$D$127,$C119,Cálculo!AE$3:AE$127)</f>
        <v>374712986.63776076</v>
      </c>
      <c r="AE119" s="3">
        <f>AVERAGEIF(Cálculo!$D$3:$D$127,$C119,Cálculo!AF$3:AF$127)</f>
        <v>2915954592.5663443</v>
      </c>
    </row>
    <row r="120" spans="1:31" x14ac:dyDescent="0.25">
      <c r="A120" s="1" t="s">
        <v>73</v>
      </c>
      <c r="B120" s="1" t="s">
        <v>130</v>
      </c>
      <c r="C120" s="1" t="s">
        <v>74</v>
      </c>
      <c r="D120" s="1" t="s">
        <v>75</v>
      </c>
      <c r="E120" s="3">
        <f>AVERAGEIF(Cálculo!$D$3:$D$127,$C120,Cálculo!F$3:F$127)</f>
        <v>750605.4</v>
      </c>
      <c r="F120" s="3">
        <f>AVERAGEIF(Cálculo!$D$3:$D$127,$C120,Cálculo!G$3:G$127)</f>
        <v>851037.8</v>
      </c>
      <c r="G120" s="3">
        <f>AVERAGEIF(Cálculo!$D$3:$D$127,$C120,Cálculo!H$3:H$127)</f>
        <v>12119.807999999999</v>
      </c>
      <c r="H120" s="3">
        <f>AVERAGEIF(Cálculo!$D$3:$D$127,$C120,Cálculo!I$3:I$127)</f>
        <v>230551.92399999997</v>
      </c>
      <c r="I120" s="3">
        <f>AVERAGEIF(Cálculo!$D$3:$D$127,$C120,Cálculo!J$3:J$127)</f>
        <v>136311.88199999998</v>
      </c>
      <c r="J120" s="3">
        <f>AVERAGEIF(Cálculo!$D$3:$D$127,$C120,Cálculo!K$3:K$127)</f>
        <v>208331.8</v>
      </c>
      <c r="K120" s="3">
        <f>AVERAGEIF(Cálculo!$D$3:$D$127,$C120,Cálculo!L$3:L$127)</f>
        <v>269885.8</v>
      </c>
      <c r="L120" s="3">
        <f>AVERAGEIF(Cálculo!$D$3:$D$127,$C120,Cálculo!M$3:M$127)</f>
        <v>1736.9759999999999</v>
      </c>
      <c r="M120" s="3">
        <f>AVERAGEIF(Cálculo!$D$3:$D$127,$C120,Cálculo!N$3:N$127)</f>
        <v>38170.65</v>
      </c>
      <c r="N120" s="3">
        <f>AVERAGEIF(Cálculo!$D$3:$D$127,$C120,Cálculo!O$3:O$127)</f>
        <v>37504.012000000002</v>
      </c>
      <c r="O120" s="3">
        <f>AVERAGEIF(Cálculo!$D$3:$D$127,$C120,Cálculo!P$3:P$127)</f>
        <v>45944.227999999996</v>
      </c>
      <c r="P120" s="3">
        <f>AVERAGEIF(Cálculo!$D$3:$D$127,$C120,Cálculo!Q$3:Q$127)</f>
        <v>281605001.736</v>
      </c>
      <c r="Q120" s="3">
        <f>AVERAGEIF(Cálculo!$D$3:$D$127,$C120,Cálculo!R$3:R$127)</f>
        <v>10639475.764000002</v>
      </c>
      <c r="R120" s="3">
        <f>AVERAGEIF(Cálculo!$D$3:$D$127,$C120,Cálculo!S$3:S$127)</f>
        <v>95078932.414000005</v>
      </c>
      <c r="S120" s="3">
        <f>AVERAGEIF(Cálculo!$D$3:$D$127,$C120,Cálculo!T$3:T$127)</f>
        <v>80915339.327999994</v>
      </c>
      <c r="T120" s="3">
        <f>AVERAGEIF(Cálculo!$D$3:$D$127,$C120,Cálculo!U$3:U$127)</f>
        <v>694487611.31999993</v>
      </c>
      <c r="U120" s="3">
        <f>AVERAGEIF(Cálculo!$D$3:$D$127,$C120,Cálculo!V$3:V$127)</f>
        <v>39291260.299999997</v>
      </c>
      <c r="V120" s="3">
        <f>AVERAGEIF(Cálculo!$D$3:$D$127,$C120,Cálculo!W$3:W$127)</f>
        <v>101752587.69400001</v>
      </c>
      <c r="W120" s="3">
        <f>AVERAGEIF(Cálculo!$D$3:$D$127,$C120,Cálculo!X$3:X$127)</f>
        <v>85205014.083999991</v>
      </c>
      <c r="X120" s="3">
        <f>AVERAGEIF(Cálculo!$D$3:$D$127,$C120,Cálculo!Y$3:Y$127)</f>
        <v>0</v>
      </c>
      <c r="Y120" s="3">
        <f>AVERAGEIF(Cálculo!$D$3:$D$127,$C120,Cálculo!Z$3:Z$127)</f>
        <v>-47.730000000000004</v>
      </c>
      <c r="Z120" s="3">
        <f>AVERAGEIF(Cálculo!$D$3:$D$127,$C120,Cálculo!AA$3:AA$127)</f>
        <v>-422.48400000000004</v>
      </c>
      <c r="AA120" s="3"/>
      <c r="AB120" s="3"/>
      <c r="AC120" s="3">
        <f>AVERAGEIF(Cálculo!$D$3:$D$127,$C120,Cálculo!AD$3:AD$127)</f>
        <v>237982995.62178081</v>
      </c>
      <c r="AD120" s="3">
        <f>AVERAGEIF(Cálculo!$D$3:$D$127,$C120,Cálculo!AE$3:AE$127)</f>
        <v>68839087.067468658</v>
      </c>
      <c r="AE120" s="3">
        <f>AVERAGEIF(Cálculo!$D$3:$D$127,$C120,Cálculo!AF$3:AF$127)</f>
        <v>781393458.49428999</v>
      </c>
    </row>
    <row r="121" spans="1:31" x14ac:dyDescent="0.25">
      <c r="A121" s="1" t="s">
        <v>76</v>
      </c>
      <c r="B121" s="1" t="s">
        <v>131</v>
      </c>
      <c r="C121" s="1" t="s">
        <v>77</v>
      </c>
      <c r="D121" s="1" t="s">
        <v>78</v>
      </c>
      <c r="E121" s="3">
        <f>AVERAGEIF(Cálculo!$D$3:$D$127,$C121,Cálculo!F$3:F$127)</f>
        <v>144509.79999999999</v>
      </c>
      <c r="F121" s="3">
        <f>AVERAGEIF(Cálculo!$D$3:$D$127,$C121,Cálculo!G$3:G$127)</f>
        <v>157555</v>
      </c>
      <c r="G121" s="3">
        <f>AVERAGEIF(Cálculo!$D$3:$D$127,$C121,Cálculo!H$3:H$127)</f>
        <v>3253.924</v>
      </c>
      <c r="H121" s="3">
        <f>AVERAGEIF(Cálculo!$D$3:$D$127,$C121,Cálculo!I$3:I$127)</f>
        <v>60328.623999999996</v>
      </c>
      <c r="I121" s="3">
        <f>AVERAGEIF(Cálculo!$D$3:$D$127,$C121,Cálculo!J$3:J$127)</f>
        <v>25481.26</v>
      </c>
      <c r="J121" s="3">
        <f>AVERAGEIF(Cálculo!$D$3:$D$127,$C121,Cálculo!K$3:K$127)</f>
        <v>12852.2</v>
      </c>
      <c r="K121" s="3">
        <f>AVERAGEIF(Cálculo!$D$3:$D$127,$C121,Cálculo!L$3:L$127)</f>
        <v>14444.6</v>
      </c>
      <c r="L121" s="3">
        <f>AVERAGEIF(Cálculo!$D$3:$D$127,$C121,Cálculo!M$3:M$127)</f>
        <v>160.654</v>
      </c>
      <c r="M121" s="3">
        <f>AVERAGEIF(Cálculo!$D$3:$D$127,$C121,Cálculo!N$3:N$127)</f>
        <v>2034.932</v>
      </c>
      <c r="N121" s="3">
        <f>AVERAGEIF(Cálculo!$D$3:$D$127,$C121,Cálculo!O$3:O$127)</f>
        <v>925.84600000000012</v>
      </c>
      <c r="O121" s="3">
        <f>AVERAGEIF(Cálculo!$D$3:$D$127,$C121,Cálculo!P$3:P$127)</f>
        <v>2281.7239999999997</v>
      </c>
      <c r="P121" s="3">
        <f>AVERAGEIF(Cálculo!$D$3:$D$127,$C121,Cálculo!Q$3:Q$127)</f>
        <v>102785923.26000001</v>
      </c>
      <c r="Q121" s="3">
        <f>AVERAGEIF(Cálculo!$D$3:$D$127,$C121,Cálculo!R$3:R$127)</f>
        <v>6113536.7980000004</v>
      </c>
      <c r="R121" s="3">
        <f>AVERAGEIF(Cálculo!$D$3:$D$127,$C121,Cálculo!S$3:S$127)</f>
        <v>22434378.952</v>
      </c>
      <c r="S121" s="3">
        <f>AVERAGEIF(Cálculo!$D$3:$D$127,$C121,Cálculo!T$3:T$127)</f>
        <v>20623353.424000002</v>
      </c>
      <c r="T121" s="3">
        <f>AVERAGEIF(Cálculo!$D$3:$D$127,$C121,Cálculo!U$3:U$127)</f>
        <v>210772913.73400003</v>
      </c>
      <c r="U121" s="3">
        <f>AVERAGEIF(Cálculo!$D$3:$D$127,$C121,Cálculo!V$3:V$127)</f>
        <v>0</v>
      </c>
      <c r="V121" s="3">
        <f>AVERAGEIF(Cálculo!$D$3:$D$127,$C121,Cálculo!W$3:W$127)</f>
        <v>20482692.672000002</v>
      </c>
      <c r="W121" s="3">
        <f>AVERAGEIF(Cálculo!$D$3:$D$127,$C121,Cálculo!X$3:X$127)</f>
        <v>38333028.628000006</v>
      </c>
      <c r="X121" s="3">
        <f>AVERAGEIF(Cálculo!$D$3:$D$127,$C121,Cálculo!Y$3:Y$127)</f>
        <v>0</v>
      </c>
      <c r="Y121" s="3">
        <f>AVERAGEIF(Cálculo!$D$3:$D$127,$C121,Cálculo!Z$3:Z$127)</f>
        <v>-57.884</v>
      </c>
      <c r="Z121" s="3">
        <f>AVERAGEIF(Cálculo!$D$3:$D$127,$C121,Cálculo!AA$3:AA$127)</f>
        <v>-701.62400000000002</v>
      </c>
      <c r="AA121" s="3"/>
      <c r="AB121" s="3"/>
      <c r="AC121" s="3">
        <f>AVERAGEIF(Cálculo!$D$3:$D$127,$C121,Cálculo!AD$3:AD$127)</f>
        <v>112917868.74229178</v>
      </c>
      <c r="AD121" s="3">
        <f>AVERAGEIF(Cálculo!$D$3:$D$127,$C121,Cálculo!AE$3:AE$127)</f>
        <v>22184514.267253943</v>
      </c>
      <c r="AE121" s="3">
        <f>AVERAGEIF(Cálculo!$D$3:$D$127,$C121,Cálculo!AF$3:AF$127)</f>
        <v>272058809.00525987</v>
      </c>
    </row>
    <row r="122" spans="1:31" x14ac:dyDescent="0.25">
      <c r="A122" s="1" t="s">
        <v>79</v>
      </c>
      <c r="B122" s="1" t="s">
        <v>131</v>
      </c>
      <c r="C122" s="1" t="s">
        <v>80</v>
      </c>
      <c r="D122" s="1" t="s">
        <v>81</v>
      </c>
      <c r="E122" s="3">
        <f>AVERAGEIF(Cálculo!$D$3:$D$127,$C122,Cálculo!F$3:F$127)</f>
        <v>126068.2</v>
      </c>
      <c r="F122" s="3">
        <f>AVERAGEIF(Cálculo!$D$3:$D$127,$C122,Cálculo!G$3:G$127)</f>
        <v>127437.6</v>
      </c>
      <c r="G122" s="3">
        <f>AVERAGEIF(Cálculo!$D$3:$D$127,$C122,Cálculo!H$3:H$127)</f>
        <v>2028.6619999999998</v>
      </c>
      <c r="H122" s="3">
        <f>AVERAGEIF(Cálculo!$D$3:$D$127,$C122,Cálculo!I$3:I$127)</f>
        <v>71137.039999999994</v>
      </c>
      <c r="I122" s="3">
        <f>AVERAGEIF(Cálculo!$D$3:$D$127,$C122,Cálculo!J$3:J$127)</f>
        <v>23177.737999999998</v>
      </c>
      <c r="J122" s="3">
        <f>AVERAGEIF(Cálculo!$D$3:$D$127,$C122,Cálculo!K$3:K$127)</f>
        <v>102547.6</v>
      </c>
      <c r="K122" s="3">
        <f>AVERAGEIF(Cálculo!$D$3:$D$127,$C122,Cálculo!L$3:L$127)</f>
        <v>103433.4</v>
      </c>
      <c r="L122" s="3">
        <f>AVERAGEIF(Cálculo!$D$3:$D$127,$C122,Cálculo!M$3:M$127)</f>
        <v>994.44200000000001</v>
      </c>
      <c r="M122" s="3">
        <f>AVERAGEIF(Cálculo!$D$3:$D$127,$C122,Cálculo!N$3:N$127)</f>
        <v>21064.128000000001</v>
      </c>
      <c r="N122" s="3">
        <f>AVERAGEIF(Cálculo!$D$3:$D$127,$C122,Cálculo!O$3:O$127)</f>
        <v>21051.527999999998</v>
      </c>
      <c r="O122" s="3">
        <f>AVERAGEIF(Cálculo!$D$3:$D$127,$C122,Cálculo!P$3:P$127)</f>
        <v>14085.407999999999</v>
      </c>
      <c r="P122" s="3">
        <f>AVERAGEIF(Cálculo!$D$3:$D$127,$C122,Cálculo!Q$3:Q$127)</f>
        <v>83794433.969999999</v>
      </c>
      <c r="Q122" s="3">
        <f>AVERAGEIF(Cálculo!$D$3:$D$127,$C122,Cálculo!R$3:R$127)</f>
        <v>8789769.4019999988</v>
      </c>
      <c r="R122" s="3">
        <f>AVERAGEIF(Cálculo!$D$3:$D$127,$C122,Cálculo!S$3:S$127)</f>
        <v>17207101.704</v>
      </c>
      <c r="S122" s="3">
        <f>AVERAGEIF(Cálculo!$D$3:$D$127,$C122,Cálculo!T$3:T$127)</f>
        <v>13015720.209999999</v>
      </c>
      <c r="T122" s="3">
        <f>AVERAGEIF(Cálculo!$D$3:$D$127,$C122,Cálculo!U$3:U$127)</f>
        <v>158474583.16000003</v>
      </c>
      <c r="U122" s="3">
        <f>AVERAGEIF(Cálculo!$D$3:$D$127,$C122,Cálculo!V$3:V$127)</f>
        <v>0</v>
      </c>
      <c r="V122" s="3">
        <f>AVERAGEIF(Cálculo!$D$3:$D$127,$C122,Cálculo!W$3:W$127)</f>
        <v>14011912.01</v>
      </c>
      <c r="W122" s="3">
        <f>AVERAGEIF(Cálculo!$D$3:$D$127,$C122,Cálculo!X$3:X$127)</f>
        <v>21655645.864</v>
      </c>
      <c r="X122" s="3">
        <f>AVERAGEIF(Cálculo!$D$3:$D$127,$C122,Cálculo!Y$3:Y$127)</f>
        <v>0</v>
      </c>
      <c r="Y122" s="3">
        <f>AVERAGEIF(Cálculo!$D$3:$D$127,$C122,Cálculo!Z$3:Z$127)</f>
        <v>-62.463999999999984</v>
      </c>
      <c r="Z122" s="3">
        <f>AVERAGEIF(Cálculo!$D$3:$D$127,$C122,Cálculo!AA$3:AA$127)</f>
        <v>-971.02600000000007</v>
      </c>
      <c r="AA122" s="3"/>
      <c r="AB122" s="3"/>
      <c r="AC122" s="3">
        <f>AVERAGEIF(Cálculo!$D$3:$D$127,$C122,Cálculo!AD$3:AD$127)</f>
        <v>90677846.421986654</v>
      </c>
      <c r="AD122" s="3">
        <f>AVERAGEIF(Cálculo!$D$3:$D$127,$C122,Cálculo!AE$3:AE$127)</f>
        <v>14548692.788124751</v>
      </c>
      <c r="AE122" s="3">
        <f>AVERAGEIF(Cálculo!$D$3:$D$127,$C122,Cálculo!AF$3:AF$127)</f>
        <v>204049708.91414958</v>
      </c>
    </row>
    <row r="123" spans="1:31" x14ac:dyDescent="0.25">
      <c r="A123" s="1" t="s">
        <v>82</v>
      </c>
      <c r="B123" s="1" t="s">
        <v>133</v>
      </c>
      <c r="C123" s="1" t="s">
        <v>83</v>
      </c>
      <c r="D123" s="1" t="s">
        <v>84</v>
      </c>
      <c r="E123" s="3">
        <f>AVERAGEIF(Cálculo!$D$3:$D$127,$C123,Cálculo!F$3:F$127)</f>
        <v>2036667.6</v>
      </c>
      <c r="F123" s="3">
        <f>AVERAGEIF(Cálculo!$D$3:$D$127,$C123,Cálculo!G$3:G$127)</f>
        <v>2871066.8</v>
      </c>
      <c r="G123" s="3">
        <f>AVERAGEIF(Cálculo!$D$3:$D$127,$C123,Cálculo!H$3:H$127)</f>
        <v>29540.6</v>
      </c>
      <c r="H123" s="3">
        <f>AVERAGEIF(Cálculo!$D$3:$D$127,$C123,Cálculo!I$3:I$127)</f>
        <v>599417.92999999993</v>
      </c>
      <c r="I123" s="3">
        <f>AVERAGEIF(Cálculo!$D$3:$D$127,$C123,Cálculo!J$3:J$127)</f>
        <v>318697.19600000005</v>
      </c>
      <c r="J123" s="3">
        <f>AVERAGEIF(Cálculo!$D$3:$D$127,$C123,Cálculo!K$3:K$127)</f>
        <v>275665.59999999998</v>
      </c>
      <c r="K123" s="3">
        <f>AVERAGEIF(Cálculo!$D$3:$D$127,$C123,Cálculo!L$3:L$127)</f>
        <v>549154.6</v>
      </c>
      <c r="L123" s="3">
        <f>AVERAGEIF(Cálculo!$D$3:$D$127,$C123,Cálculo!M$3:M$127)</f>
        <v>5208.1840000000002</v>
      </c>
      <c r="M123" s="3">
        <f>AVERAGEIF(Cálculo!$D$3:$D$127,$C123,Cálculo!N$3:N$127)</f>
        <v>58563.92</v>
      </c>
      <c r="N123" s="3">
        <f>AVERAGEIF(Cálculo!$D$3:$D$127,$C123,Cálculo!O$3:O$127)</f>
        <v>51714.576000000001</v>
      </c>
      <c r="O123" s="3">
        <f>AVERAGEIF(Cálculo!$D$3:$D$127,$C123,Cálculo!P$3:P$127)</f>
        <v>53955.216</v>
      </c>
      <c r="P123" s="3">
        <f>AVERAGEIF(Cálculo!$D$3:$D$127,$C123,Cálculo!Q$3:Q$127)</f>
        <v>1025496082.066</v>
      </c>
      <c r="Q123" s="3">
        <f>AVERAGEIF(Cálculo!$D$3:$D$127,$C123,Cálculo!R$3:R$127)</f>
        <v>83687645.390000001</v>
      </c>
      <c r="R123" s="3">
        <f>AVERAGEIF(Cálculo!$D$3:$D$127,$C123,Cálculo!S$3:S$127)</f>
        <v>295284072.05799997</v>
      </c>
      <c r="S123" s="3">
        <f>AVERAGEIF(Cálculo!$D$3:$D$127,$C123,Cálculo!T$3:T$127)</f>
        <v>574866354.38400006</v>
      </c>
      <c r="T123" s="3">
        <f>AVERAGEIF(Cálculo!$D$3:$D$127,$C123,Cálculo!U$3:U$127)</f>
        <v>2656555026.8759999</v>
      </c>
      <c r="U123" s="3">
        <f>AVERAGEIF(Cálculo!$D$3:$D$127,$C123,Cálculo!V$3:V$127)</f>
        <v>1646247.5260000001</v>
      </c>
      <c r="V123" s="3">
        <f>AVERAGEIF(Cálculo!$D$3:$D$127,$C123,Cálculo!W$3:W$127)</f>
        <v>354188987.36399996</v>
      </c>
      <c r="W123" s="3">
        <f>AVERAGEIF(Cálculo!$D$3:$D$127,$C123,Cálculo!X$3:X$127)</f>
        <v>321371246.90600002</v>
      </c>
      <c r="X123" s="3">
        <f>AVERAGEIF(Cálculo!$D$3:$D$127,$C123,Cálculo!Y$3:Y$127)</f>
        <v>14391.182000000001</v>
      </c>
      <c r="Y123" s="3">
        <f>AVERAGEIF(Cálculo!$D$3:$D$127,$C123,Cálculo!Z$3:Z$127)</f>
        <v>-37.119999999999997</v>
      </c>
      <c r="Z123" s="3">
        <f>AVERAGEIF(Cálculo!$D$3:$D$127,$C123,Cálculo!AA$3:AA$127)</f>
        <v>-300.55599999999998</v>
      </c>
      <c r="AA123" s="3"/>
      <c r="AB123" s="3"/>
      <c r="AC123" s="3">
        <f>AVERAGEIF(Cálculo!$D$3:$D$127,$C123,Cálculo!AD$3:AD$127)</f>
        <v>743904521.37404418</v>
      </c>
      <c r="AD123" s="3">
        <f>AVERAGEIF(Cálculo!$D$3:$D$127,$C123,Cálculo!AE$3:AE$127)</f>
        <v>403858121.4540807</v>
      </c>
      <c r="AE123" s="3">
        <f>AVERAGEIF(Cálculo!$D$3:$D$127,$C123,Cálculo!AF$3:AF$127)</f>
        <v>2722770995.1447396</v>
      </c>
    </row>
    <row r="124" spans="1:31" x14ac:dyDescent="0.25">
      <c r="A124" s="1" t="s">
        <v>85</v>
      </c>
      <c r="B124" s="1" t="s">
        <v>133</v>
      </c>
      <c r="C124" s="1" t="s">
        <v>86</v>
      </c>
      <c r="D124" s="1" t="s">
        <v>87</v>
      </c>
      <c r="E124" s="3">
        <f>AVERAGEIF(Cálculo!$D$3:$D$127,$C124,Cálculo!F$3:F$127)</f>
        <v>828101</v>
      </c>
      <c r="F124" s="3">
        <f>AVERAGEIF(Cálculo!$D$3:$D$127,$C124,Cálculo!G$3:G$127)</f>
        <v>1276315.3999999999</v>
      </c>
      <c r="G124" s="3">
        <f>AVERAGEIF(Cálculo!$D$3:$D$127,$C124,Cálculo!H$3:H$127)</f>
        <v>15186.861999999999</v>
      </c>
      <c r="H124" s="3">
        <f>AVERAGEIF(Cálculo!$D$3:$D$127,$C124,Cálculo!I$3:I$127)</f>
        <v>273695.924</v>
      </c>
      <c r="I124" s="3">
        <f>AVERAGEIF(Cálculo!$D$3:$D$127,$C124,Cálculo!J$3:J$127)</f>
        <v>153046.39199999999</v>
      </c>
      <c r="J124" s="3">
        <f>AVERAGEIF(Cálculo!$D$3:$D$127,$C124,Cálculo!K$3:K$127)</f>
        <v>139047</v>
      </c>
      <c r="K124" s="3">
        <f>AVERAGEIF(Cálculo!$D$3:$D$127,$C124,Cálculo!L$3:L$127)</f>
        <v>352444.4</v>
      </c>
      <c r="L124" s="3">
        <f>AVERAGEIF(Cálculo!$D$3:$D$127,$C124,Cálculo!M$3:M$127)</f>
        <v>1958.7</v>
      </c>
      <c r="M124" s="3">
        <f>AVERAGEIF(Cálculo!$D$3:$D$127,$C124,Cálculo!N$3:N$127)</f>
        <v>45696.278000000006</v>
      </c>
      <c r="N124" s="3">
        <f>AVERAGEIF(Cálculo!$D$3:$D$127,$C124,Cálculo!O$3:O$127)</f>
        <v>43220.906000000003</v>
      </c>
      <c r="O124" s="3">
        <f>AVERAGEIF(Cálculo!$D$3:$D$127,$C124,Cálculo!P$3:P$127)</f>
        <v>39374.885999999999</v>
      </c>
      <c r="P124" s="3">
        <f>AVERAGEIF(Cálculo!$D$3:$D$127,$C124,Cálculo!Q$3:Q$127)</f>
        <v>451951869.75600004</v>
      </c>
      <c r="Q124" s="3">
        <f>AVERAGEIF(Cálculo!$D$3:$D$127,$C124,Cálculo!R$3:R$127)</f>
        <v>39506692.359999999</v>
      </c>
      <c r="R124" s="3">
        <f>AVERAGEIF(Cálculo!$D$3:$D$127,$C124,Cálculo!S$3:S$127)</f>
        <v>121426206.25799999</v>
      </c>
      <c r="S124" s="3">
        <f>AVERAGEIF(Cálculo!$D$3:$D$127,$C124,Cálculo!T$3:T$127)</f>
        <v>152478778.34600002</v>
      </c>
      <c r="T124" s="3">
        <f>AVERAGEIF(Cálculo!$D$3:$D$127,$C124,Cálculo!U$3:U$127)</f>
        <v>1142252485.0320001</v>
      </c>
      <c r="U124" s="3">
        <f>AVERAGEIF(Cálculo!$D$3:$D$127,$C124,Cálculo!V$3:V$127)</f>
        <v>4750196.3480000002</v>
      </c>
      <c r="V124" s="3">
        <f>AVERAGEIF(Cálculo!$D$3:$D$127,$C124,Cálculo!W$3:W$127)</f>
        <v>172908185.148</v>
      </c>
      <c r="W124" s="3">
        <f>AVERAGEIF(Cálculo!$D$3:$D$127,$C124,Cálculo!X$3:X$127)</f>
        <v>199129035.52600002</v>
      </c>
      <c r="X124" s="3">
        <f>AVERAGEIF(Cálculo!$D$3:$D$127,$C124,Cálculo!Y$3:Y$127)</f>
        <v>101521.29000000001</v>
      </c>
      <c r="Y124" s="3">
        <f>AVERAGEIF(Cálculo!$D$3:$D$127,$C124,Cálculo!Z$3:Z$127)</f>
        <v>-34.607999999999997</v>
      </c>
      <c r="Z124" s="3">
        <f>AVERAGEIF(Cálculo!$D$3:$D$127,$C124,Cálculo!AA$3:AA$127)</f>
        <v>-348.00600000000003</v>
      </c>
      <c r="AA124" s="3"/>
      <c r="AB124" s="3"/>
      <c r="AC124" s="3">
        <f>AVERAGEIF(Cálculo!$D$3:$D$127,$C124,Cálculo!AD$3:AD$127)</f>
        <v>321559218.7402547</v>
      </c>
      <c r="AD124" s="3">
        <f>AVERAGEIF(Cálculo!$D$3:$D$127,$C124,Cálculo!AE$3:AE$127)</f>
        <v>108302085.33500402</v>
      </c>
      <c r="AE124" s="3">
        <f>AVERAGEIF(Cálculo!$D$3:$D$127,$C124,Cálculo!AF$3:AF$127)</f>
        <v>1174829383.0263162</v>
      </c>
    </row>
    <row r="125" spans="1:31" x14ac:dyDescent="0.25">
      <c r="A125" s="1" t="s">
        <v>88</v>
      </c>
      <c r="B125" s="1" t="s">
        <v>130</v>
      </c>
      <c r="C125" s="1" t="s">
        <v>89</v>
      </c>
      <c r="D125" s="1" t="s">
        <v>90</v>
      </c>
      <c r="E125" s="3">
        <f>AVERAGEIF(Cálculo!$D$3:$D$127,$C125,Cálculo!F$3:F$127)</f>
        <v>619944.6</v>
      </c>
      <c r="F125" s="3">
        <f>AVERAGEIF(Cálculo!$D$3:$D$127,$C125,Cálculo!G$3:G$127)</f>
        <v>683991</v>
      </c>
      <c r="G125" s="3">
        <f>AVERAGEIF(Cálculo!$D$3:$D$127,$C125,Cálculo!H$3:H$127)</f>
        <v>8416.8719999999994</v>
      </c>
      <c r="H125" s="3">
        <f>AVERAGEIF(Cálculo!$D$3:$D$127,$C125,Cálculo!I$3:I$127)</f>
        <v>167920.87599999999</v>
      </c>
      <c r="I125" s="3">
        <f>AVERAGEIF(Cálculo!$D$3:$D$127,$C125,Cálculo!J$3:J$127)</f>
        <v>97819.258000000002</v>
      </c>
      <c r="J125" s="3">
        <f>AVERAGEIF(Cálculo!$D$3:$D$127,$C125,Cálculo!K$3:K$127)</f>
        <v>189632.6</v>
      </c>
      <c r="K125" s="3">
        <f>AVERAGEIF(Cálculo!$D$3:$D$127,$C125,Cálculo!L$3:L$127)</f>
        <v>230093.8</v>
      </c>
      <c r="L125" s="3">
        <f>AVERAGEIF(Cálculo!$D$3:$D$127,$C125,Cálculo!M$3:M$127)</f>
        <v>951.34799999999996</v>
      </c>
      <c r="M125" s="3">
        <f>AVERAGEIF(Cálculo!$D$3:$D$127,$C125,Cálculo!N$3:N$127)</f>
        <v>28059.105999999992</v>
      </c>
      <c r="N125" s="3">
        <f>AVERAGEIF(Cálculo!$D$3:$D$127,$C125,Cálculo!O$3:O$127)</f>
        <v>28049.407999999996</v>
      </c>
      <c r="O125" s="3">
        <f>AVERAGEIF(Cálculo!$D$3:$D$127,$C125,Cálculo!P$3:P$127)</f>
        <v>28729.528000000002</v>
      </c>
      <c r="P125" s="3">
        <f>AVERAGEIF(Cálculo!$D$3:$D$127,$C125,Cálculo!Q$3:Q$127)</f>
        <v>260973556.11999997</v>
      </c>
      <c r="Q125" s="3">
        <f>AVERAGEIF(Cálculo!$D$3:$D$127,$C125,Cálculo!R$3:R$127)</f>
        <v>35099458.695999995</v>
      </c>
      <c r="R125" s="3">
        <f>AVERAGEIF(Cálculo!$D$3:$D$127,$C125,Cálculo!S$3:S$127)</f>
        <v>105608140.712</v>
      </c>
      <c r="S125" s="3">
        <f>AVERAGEIF(Cálculo!$D$3:$D$127,$C125,Cálculo!T$3:T$127)</f>
        <v>142030040.93799999</v>
      </c>
      <c r="T125" s="3">
        <f>AVERAGEIF(Cálculo!$D$3:$D$127,$C125,Cálculo!U$3:U$127)</f>
        <v>651622519.36799991</v>
      </c>
      <c r="U125" s="3">
        <f>AVERAGEIF(Cálculo!$D$3:$D$127,$C125,Cálculo!V$3:V$127)</f>
        <v>738862.86999999988</v>
      </c>
      <c r="V125" s="3">
        <f>AVERAGEIF(Cálculo!$D$3:$D$127,$C125,Cálculo!W$3:W$127)</f>
        <v>75076565.933999985</v>
      </c>
      <c r="W125" s="3">
        <f>AVERAGEIF(Cálculo!$D$3:$D$127,$C125,Cálculo!X$3:X$127)</f>
        <v>32095894.098000001</v>
      </c>
      <c r="X125" s="3">
        <f>AVERAGEIF(Cálculo!$D$3:$D$127,$C125,Cálculo!Y$3:Y$127)</f>
        <v>0</v>
      </c>
      <c r="Y125" s="3">
        <f>AVERAGEIF(Cálculo!$D$3:$D$127,$C125,Cálculo!Z$3:Z$127)</f>
        <v>-50.738</v>
      </c>
      <c r="Z125" s="3">
        <f>AVERAGEIF(Cálculo!$D$3:$D$127,$C125,Cálculo!AA$3:AA$127)</f>
        <v>-374.04400000000004</v>
      </c>
      <c r="AA125" s="3"/>
      <c r="AB125" s="3"/>
      <c r="AC125" s="3">
        <f>AVERAGEIF(Cálculo!$D$3:$D$127,$C125,Cálculo!AD$3:AD$127)</f>
        <v>221656695.2666792</v>
      </c>
      <c r="AD125" s="3">
        <f>AVERAGEIF(Cálculo!$D$3:$D$127,$C125,Cálculo!AE$3:AE$127)</f>
        <v>116730751.14315251</v>
      </c>
      <c r="AE125" s="3">
        <f>AVERAGEIF(Cálculo!$D$3:$D$127,$C125,Cálculo!AF$3:AF$127)</f>
        <v>723722950.12889218</v>
      </c>
    </row>
    <row r="126" spans="1:31" x14ac:dyDescent="0.25">
      <c r="A126" s="1" t="s">
        <v>91</v>
      </c>
      <c r="B126" s="1" t="s">
        <v>132</v>
      </c>
      <c r="C126" s="1" t="s">
        <v>92</v>
      </c>
      <c r="D126" s="1" t="s">
        <v>93</v>
      </c>
      <c r="E126" s="3">
        <f>AVERAGEIF(Cálculo!$D$3:$D$127,$C126,Cálculo!F$3:F$127)</f>
        <v>9286190.5999999996</v>
      </c>
      <c r="F126" s="3">
        <f>AVERAGEIF(Cálculo!$D$3:$D$127,$C126,Cálculo!G$3:G$127)</f>
        <v>13105329.800000001</v>
      </c>
      <c r="G126" s="3">
        <f>AVERAGEIF(Cálculo!$D$3:$D$127,$C126,Cálculo!H$3:H$127)</f>
        <v>91245.000000000015</v>
      </c>
      <c r="H126" s="3">
        <f>AVERAGEIF(Cálculo!$D$3:$D$127,$C126,Cálculo!I$3:I$127)</f>
        <v>2934234.8480000002</v>
      </c>
      <c r="I126" s="3">
        <f>AVERAGEIF(Cálculo!$D$3:$D$127,$C126,Cálculo!J$3:J$127)</f>
        <v>2179283.094</v>
      </c>
      <c r="J126" s="3">
        <f>AVERAGEIF(Cálculo!$D$3:$D$127,$C126,Cálculo!K$3:K$127)</f>
        <v>7973756.4000000004</v>
      </c>
      <c r="K126" s="3">
        <f>AVERAGEIF(Cálculo!$D$3:$D$127,$C126,Cálculo!L$3:L$127)</f>
        <v>11343476.800000001</v>
      </c>
      <c r="L126" s="3">
        <f>AVERAGEIF(Cálculo!$D$3:$D$127,$C126,Cálculo!M$3:M$127)</f>
        <v>61896.73</v>
      </c>
      <c r="M126" s="3">
        <f>AVERAGEIF(Cálculo!$D$3:$D$127,$C126,Cálculo!N$3:N$127)</f>
        <v>1365816.8740000003</v>
      </c>
      <c r="N126" s="3">
        <f>AVERAGEIF(Cálculo!$D$3:$D$127,$C126,Cálculo!O$3:O$127)</f>
        <v>992764.49400000018</v>
      </c>
      <c r="O126" s="3">
        <f>AVERAGEIF(Cálculo!$D$3:$D$127,$C126,Cálculo!P$3:P$127)</f>
        <v>1912412.838</v>
      </c>
      <c r="P126" s="3">
        <f>AVERAGEIF(Cálculo!$D$3:$D$127,$C126,Cálculo!Q$3:Q$127)</f>
        <v>3048689604.4219999</v>
      </c>
      <c r="Q126" s="3">
        <f>AVERAGEIF(Cálculo!$D$3:$D$127,$C126,Cálculo!R$3:R$127)</f>
        <v>484293638.30000001</v>
      </c>
      <c r="R126" s="3">
        <f>AVERAGEIF(Cálculo!$D$3:$D$127,$C126,Cálculo!S$3:S$127)</f>
        <v>1461744034.8540001</v>
      </c>
      <c r="S126" s="3">
        <f>AVERAGEIF(Cálculo!$D$3:$D$127,$C126,Cálculo!T$3:T$127)</f>
        <v>2279946918.4660006</v>
      </c>
      <c r="T126" s="3">
        <f>AVERAGEIF(Cálculo!$D$3:$D$127,$C126,Cálculo!U$3:U$127)</f>
        <v>10049119789.108</v>
      </c>
      <c r="U126" s="3">
        <f>AVERAGEIF(Cálculo!$D$3:$D$127,$C126,Cálculo!V$3:V$127)</f>
        <v>0</v>
      </c>
      <c r="V126" s="3">
        <f>AVERAGEIF(Cálculo!$D$3:$D$127,$C126,Cálculo!W$3:W$127)</f>
        <v>1477310415.6960001</v>
      </c>
      <c r="W126" s="3">
        <f>AVERAGEIF(Cálculo!$D$3:$D$127,$C126,Cálculo!X$3:X$127)</f>
        <v>1297135177.3700001</v>
      </c>
      <c r="X126" s="3">
        <f>AVERAGEIF(Cálculo!$D$3:$D$127,$C126,Cálculo!Y$3:Y$127)</f>
        <v>0</v>
      </c>
      <c r="Y126" s="3">
        <f>AVERAGEIF(Cálculo!$D$3:$D$127,$C126,Cálculo!Z$3:Z$127)</f>
        <v>-28.256</v>
      </c>
      <c r="Z126" s="3">
        <f>AVERAGEIF(Cálculo!$D$3:$D$127,$C126,Cálculo!AA$3:AA$127)</f>
        <v>-260.62</v>
      </c>
      <c r="AA126" s="3"/>
      <c r="AB126" s="3"/>
      <c r="AC126" s="3">
        <f>AVERAGEIF(Cálculo!$D$3:$D$127,$C126,Cálculo!AD$3:AD$127)</f>
        <v>2345882980.0995679</v>
      </c>
      <c r="AD126" s="3">
        <f>AVERAGEIF(Cálculo!$D$3:$D$127,$C126,Cálculo!AE$3:AE$127)</f>
        <v>1750709253.3473449</v>
      </c>
      <c r="AE126" s="3">
        <f>AVERAGEIF(Cálculo!$D$3:$D$127,$C126,Cálculo!AF$3:AF$127)</f>
        <v>10833544949.464142</v>
      </c>
    </row>
    <row r="127" spans="1:31" x14ac:dyDescent="0.25">
      <c r="A127" s="1" t="s">
        <v>94</v>
      </c>
      <c r="B127" s="1" t="s">
        <v>131</v>
      </c>
      <c r="C127" s="1" t="s">
        <v>95</v>
      </c>
      <c r="D127" s="1" t="s">
        <v>96</v>
      </c>
      <c r="E127" s="3">
        <f>AVERAGEIF(Cálculo!$D$3:$D$127,$C127,Cálculo!F$3:F$127)</f>
        <v>439250.2</v>
      </c>
      <c r="F127" s="3">
        <f>AVERAGEIF(Cálculo!$D$3:$D$127,$C127,Cálculo!G$3:G$127)</f>
        <v>455719.2</v>
      </c>
      <c r="G127" s="3">
        <f>AVERAGEIF(Cálculo!$D$3:$D$127,$C127,Cálculo!H$3:H$127)</f>
        <v>8238.3679999999986</v>
      </c>
      <c r="H127" s="3">
        <f>AVERAGEIF(Cálculo!$D$3:$D$127,$C127,Cálculo!I$3:I$127)</f>
        <v>87060.933999999994</v>
      </c>
      <c r="I127" s="3">
        <f>AVERAGEIF(Cálculo!$D$3:$D$127,$C127,Cálculo!J$3:J$127)</f>
        <v>64862.329999999994</v>
      </c>
      <c r="J127" s="3">
        <f>AVERAGEIF(Cálculo!$D$3:$D$127,$C127,Cálculo!K$3:K$127)</f>
        <v>178676.6</v>
      </c>
      <c r="K127" s="3">
        <f>AVERAGEIF(Cálculo!$D$3:$D$127,$C127,Cálculo!L$3:L$127)</f>
        <v>147080.6</v>
      </c>
      <c r="L127" s="3">
        <f>AVERAGEIF(Cálculo!$D$3:$D$127,$C127,Cálculo!M$3:M$127)</f>
        <v>2933.4780000000001</v>
      </c>
      <c r="M127" s="3">
        <f>AVERAGEIF(Cálculo!$D$3:$D$127,$C127,Cálculo!N$3:N$127)</f>
        <v>21278.057999999997</v>
      </c>
      <c r="N127" s="3">
        <f>AVERAGEIF(Cálculo!$D$3:$D$127,$C127,Cálculo!O$3:O$127)</f>
        <v>21318.995999999999</v>
      </c>
      <c r="O127" s="3">
        <f>AVERAGEIF(Cálculo!$D$3:$D$127,$C127,Cálculo!P$3:P$127)</f>
        <v>26913.376</v>
      </c>
      <c r="P127" s="3">
        <f>AVERAGEIF(Cálculo!$D$3:$D$127,$C127,Cálculo!Q$3:Q$127)</f>
        <v>103418622.13</v>
      </c>
      <c r="Q127" s="3">
        <f>AVERAGEIF(Cálculo!$D$3:$D$127,$C127,Cálculo!R$3:R$127)</f>
        <v>8229706.0999999996</v>
      </c>
      <c r="R127" s="3">
        <f>AVERAGEIF(Cálculo!$D$3:$D$127,$C127,Cálculo!S$3:S$127)</f>
        <v>33664283.170000002</v>
      </c>
      <c r="S127" s="3">
        <f>AVERAGEIF(Cálculo!$D$3:$D$127,$C127,Cálculo!T$3:T$127)</f>
        <v>16823735.292000003</v>
      </c>
      <c r="T127" s="3">
        <f>AVERAGEIF(Cálculo!$D$3:$D$127,$C127,Cálculo!U$3:U$127)</f>
        <v>338225316.366</v>
      </c>
      <c r="U127" s="3">
        <f>AVERAGEIF(Cálculo!$D$3:$D$127,$C127,Cálculo!V$3:V$127)</f>
        <v>0</v>
      </c>
      <c r="V127" s="3">
        <f>AVERAGEIF(Cálculo!$D$3:$D$127,$C127,Cálculo!W$3:W$127)</f>
        <v>61714698.214000002</v>
      </c>
      <c r="W127" s="3">
        <f>AVERAGEIF(Cálculo!$D$3:$D$127,$C127,Cálculo!X$3:X$127)</f>
        <v>114374271.45999999</v>
      </c>
      <c r="X127" s="3">
        <f>AVERAGEIF(Cálculo!$D$3:$D$127,$C127,Cálculo!Y$3:Y$127)</f>
        <v>0</v>
      </c>
      <c r="Y127" s="3">
        <f>AVERAGEIF(Cálculo!$D$3:$D$127,$C127,Cálculo!Z$3:Z$127)</f>
        <v>-30.4</v>
      </c>
      <c r="Z127" s="3">
        <f>AVERAGEIF(Cálculo!$D$3:$D$127,$C127,Cálculo!AA$3:AA$127)</f>
        <v>-163.74</v>
      </c>
      <c r="AA127" s="3"/>
      <c r="AB127" s="3"/>
      <c r="AC127" s="3">
        <f>AVERAGEIF(Cálculo!$D$3:$D$127,$C127,Cálculo!AD$3:AD$127)</f>
        <v>113333037.58210628</v>
      </c>
      <c r="AD127" s="3">
        <f>AVERAGEIF(Cálculo!$D$3:$D$127,$C127,Cálculo!AE$3:AE$127)</f>
        <v>20058086.195463412</v>
      </c>
      <c r="AE127" s="3">
        <f>AVERAGEIF(Cálculo!$D$3:$D$127,$C127,Cálculo!AF$3:AF$127)</f>
        <v>429869266.32497168</v>
      </c>
    </row>
  </sheetData>
  <autoFilter ref="A2:T127" xr:uid="{D7480E81-E797-414D-BD75-D9818A29AC74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3589-8669-473C-93B3-736D56147F22}">
  <dimension ref="A1:R27"/>
  <sheetViews>
    <sheetView tabSelected="1" workbookViewId="0">
      <selection activeCell="A3" sqref="A3:R27"/>
    </sheetView>
  </sheetViews>
  <sheetFormatPr defaultRowHeight="15" x14ac:dyDescent="0.25"/>
  <cols>
    <col min="1" max="1" width="7.5703125" style="1" bestFit="1" customWidth="1"/>
    <col min="2" max="2" width="18.42578125" style="1" customWidth="1"/>
    <col min="3" max="3" width="82.42578125" style="1" bestFit="1" customWidth="1"/>
    <col min="4" max="4" width="12.42578125" style="1" bestFit="1" customWidth="1"/>
    <col min="5" max="5" width="13.140625" style="5" bestFit="1" customWidth="1"/>
    <col min="6" max="6" width="21.28515625" style="5" bestFit="1" customWidth="1"/>
    <col min="7" max="7" width="10.28515625" style="5" bestFit="1" customWidth="1"/>
    <col min="8" max="9" width="13.28515625" style="5" bestFit="1" customWidth="1"/>
    <col min="10" max="10" width="13.140625" style="5" bestFit="1" customWidth="1"/>
    <col min="11" max="11" width="21.7109375" style="5" bestFit="1" customWidth="1"/>
    <col min="12" max="12" width="10.28515625" style="5" bestFit="1" customWidth="1"/>
    <col min="13" max="15" width="13.28515625" style="5" bestFit="1" customWidth="1"/>
    <col min="16" max="16" width="19" style="5" customWidth="1"/>
    <col min="17" max="17" width="15.140625" style="5" customWidth="1"/>
    <col min="18" max="18" width="20.5703125" style="1" customWidth="1"/>
    <col min="19" max="16384" width="9.140625" style="1"/>
  </cols>
  <sheetData>
    <row r="1" spans="1:18" ht="60" x14ac:dyDescent="0.25">
      <c r="E1" s="7" t="s">
        <v>98</v>
      </c>
      <c r="F1" s="7" t="s">
        <v>99</v>
      </c>
      <c r="G1" s="7" t="s">
        <v>100</v>
      </c>
      <c r="H1" s="7" t="s">
        <v>101</v>
      </c>
      <c r="I1" s="7" t="s">
        <v>102</v>
      </c>
      <c r="J1" s="7" t="s">
        <v>103</v>
      </c>
      <c r="K1" s="7" t="s">
        <v>104</v>
      </c>
      <c r="L1" s="7" t="s">
        <v>105</v>
      </c>
      <c r="M1" s="7" t="s">
        <v>106</v>
      </c>
      <c r="N1" s="7" t="s">
        <v>107</v>
      </c>
      <c r="O1" s="7" t="s">
        <v>108</v>
      </c>
      <c r="P1" s="7" t="s">
        <v>117</v>
      </c>
      <c r="Q1" s="7" t="s">
        <v>118</v>
      </c>
      <c r="R1" s="7" t="s">
        <v>113</v>
      </c>
    </row>
    <row r="2" spans="1:18" ht="30" x14ac:dyDescent="0.25">
      <c r="A2" s="6" t="s">
        <v>0</v>
      </c>
      <c r="B2" s="6" t="s">
        <v>134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21</v>
      </c>
      <c r="Q2" s="7" t="s">
        <v>22</v>
      </c>
      <c r="R2" s="7" t="s">
        <v>137</v>
      </c>
    </row>
    <row r="3" spans="1:18" x14ac:dyDescent="0.25">
      <c r="A3" s="1" t="s">
        <v>23</v>
      </c>
      <c r="B3" s="1" t="s">
        <v>130</v>
      </c>
      <c r="C3" s="1" t="s">
        <v>24</v>
      </c>
      <c r="D3" s="1" t="s">
        <v>25</v>
      </c>
      <c r="E3" s="3">
        <f>Média!E3</f>
        <v>200585.60000000001</v>
      </c>
      <c r="F3" s="3">
        <f>Média!F3</f>
        <v>217372.6</v>
      </c>
      <c r="G3" s="3">
        <f>Média!G3</f>
        <v>3342.8779999999997</v>
      </c>
      <c r="H3" s="3">
        <f>Média!H3</f>
        <v>199549.28200000004</v>
      </c>
      <c r="I3" s="3">
        <f>Média!I3</f>
        <v>128810.666</v>
      </c>
      <c r="J3" s="3">
        <f>Média!J3</f>
        <v>38492.800000000003</v>
      </c>
      <c r="K3" s="3">
        <f>Média!K3</f>
        <v>50790.8</v>
      </c>
      <c r="L3" s="3">
        <f>Média!L3</f>
        <v>276.31599999999997</v>
      </c>
      <c r="M3" s="3">
        <f>Média!M3</f>
        <v>6885.2939999999999</v>
      </c>
      <c r="N3" s="3">
        <f>Média!N3</f>
        <v>6873.848</v>
      </c>
      <c r="O3" s="3">
        <f>Média!O3</f>
        <v>8902.7820000000011</v>
      </c>
      <c r="P3" s="3">
        <f>Média!Y3</f>
        <v>-32.456000000000003</v>
      </c>
      <c r="Q3" s="3">
        <f>Média!Z3</f>
        <v>-1175.3679999999999</v>
      </c>
      <c r="R3" s="3">
        <f>Média!AE3</f>
        <v>493546677.74841416</v>
      </c>
    </row>
    <row r="4" spans="1:18" x14ac:dyDescent="0.25">
      <c r="A4" s="1" t="s">
        <v>26</v>
      </c>
      <c r="B4" s="1" t="s">
        <v>131</v>
      </c>
      <c r="C4" s="1" t="s">
        <v>27</v>
      </c>
      <c r="D4" s="1" t="s">
        <v>28</v>
      </c>
      <c r="E4" s="3">
        <f>Média!E4</f>
        <v>28806.799999999999</v>
      </c>
      <c r="F4" s="3">
        <f>Média!F4</f>
        <v>32508.799999999999</v>
      </c>
      <c r="G4" s="3">
        <f>Média!G4</f>
        <v>463.46400000000006</v>
      </c>
      <c r="H4" s="3">
        <f>Média!H4</f>
        <v>34903.914000000004</v>
      </c>
      <c r="I4" s="3">
        <f>Média!I4</f>
        <v>10808.859999999999</v>
      </c>
      <c r="J4" s="3">
        <f>Média!J4</f>
        <v>5524.6</v>
      </c>
      <c r="K4" s="3">
        <f>Média!K4</f>
        <v>7406.4</v>
      </c>
      <c r="L4" s="3">
        <f>Média!L4</f>
        <v>54.366</v>
      </c>
      <c r="M4" s="3">
        <f>Média!M4</f>
        <v>1591.4580000000001</v>
      </c>
      <c r="N4" s="3">
        <f>Média!N4</f>
        <v>1521.1079999999997</v>
      </c>
      <c r="O4" s="3">
        <f>Média!O4</f>
        <v>1591.366</v>
      </c>
      <c r="P4" s="3">
        <f>Média!Y4</f>
        <v>-67.007999999999996</v>
      </c>
      <c r="Q4" s="3">
        <f>Média!Z4</f>
        <v>-1603.0980000000002</v>
      </c>
      <c r="R4" s="3">
        <f>Média!AE4</f>
        <v>83244500.51729545</v>
      </c>
    </row>
    <row r="5" spans="1:18" x14ac:dyDescent="0.25">
      <c r="A5" s="1" t="s">
        <v>29</v>
      </c>
      <c r="B5" s="1" t="s">
        <v>130</v>
      </c>
      <c r="C5" s="1" t="s">
        <v>30</v>
      </c>
      <c r="D5" s="1" t="s">
        <v>31</v>
      </c>
      <c r="E5" s="3">
        <f>Média!E5</f>
        <v>3534861.4</v>
      </c>
      <c r="F5" s="3">
        <f>Média!F5</f>
        <v>4209012.4000000004</v>
      </c>
      <c r="G5" s="3">
        <f>Média!G5</f>
        <v>46178.688000000002</v>
      </c>
      <c r="H5" s="3">
        <f>Média!H5</f>
        <v>776132.47399999993</v>
      </c>
      <c r="I5" s="3">
        <f>Média!I5</f>
        <v>446280.01799999998</v>
      </c>
      <c r="J5" s="3">
        <f>Média!J5</f>
        <v>1475008.4</v>
      </c>
      <c r="K5" s="3">
        <f>Média!K5</f>
        <v>2056295.8</v>
      </c>
      <c r="L5" s="3">
        <f>Média!L5</f>
        <v>11855.261999999999</v>
      </c>
      <c r="M5" s="3">
        <f>Média!M5</f>
        <v>228726.94399999999</v>
      </c>
      <c r="N5" s="3">
        <f>Média!N5</f>
        <v>224230.712</v>
      </c>
      <c r="O5" s="3">
        <f>Média!O5</f>
        <v>218710.52800000002</v>
      </c>
      <c r="P5" s="3">
        <f>Média!Y5</f>
        <v>-40.463999999999999</v>
      </c>
      <c r="Q5" s="3">
        <f>Média!Z5</f>
        <v>-252.25799999999998</v>
      </c>
      <c r="R5" s="3">
        <f>Média!AE5</f>
        <v>3291363977.077148</v>
      </c>
    </row>
    <row r="6" spans="1:18" x14ac:dyDescent="0.25">
      <c r="A6" s="1" t="s">
        <v>32</v>
      </c>
      <c r="B6" s="1" t="s">
        <v>130</v>
      </c>
      <c r="C6" s="1" t="s">
        <v>33</v>
      </c>
      <c r="D6" s="1" t="s">
        <v>34</v>
      </c>
      <c r="E6" s="3">
        <f>Média!E6</f>
        <v>1745839</v>
      </c>
      <c r="F6" s="3">
        <f>Média!F6</f>
        <v>2003350.8</v>
      </c>
      <c r="G6" s="3">
        <f>Média!G6</f>
        <v>16561.662000000004</v>
      </c>
      <c r="H6" s="3">
        <f>Média!H6</f>
        <v>421305.97199999995</v>
      </c>
      <c r="I6" s="3">
        <f>Média!I6</f>
        <v>283658.92799999996</v>
      </c>
      <c r="J6" s="3">
        <f>Média!J6</f>
        <v>756573.8</v>
      </c>
      <c r="K6" s="3">
        <f>Média!K6</f>
        <v>978932.8</v>
      </c>
      <c r="L6" s="3">
        <f>Média!L6</f>
        <v>5062.4539999999997</v>
      </c>
      <c r="M6" s="3">
        <f>Média!M6</f>
        <v>85377.056000000011</v>
      </c>
      <c r="N6" s="3">
        <f>Média!N6</f>
        <v>85142.991999999998</v>
      </c>
      <c r="O6" s="3">
        <f>Média!O6</f>
        <v>106907.048</v>
      </c>
      <c r="P6" s="3">
        <f>Média!Y6</f>
        <v>-39.198</v>
      </c>
      <c r="Q6" s="3">
        <f>Média!Z6</f>
        <v>-297.21999999999997</v>
      </c>
      <c r="R6" s="3">
        <f>Média!AE6</f>
        <v>1751566245.2238331</v>
      </c>
    </row>
    <row r="7" spans="1:18" x14ac:dyDescent="0.25">
      <c r="A7" s="1" t="s">
        <v>35</v>
      </c>
      <c r="B7" s="1" t="s">
        <v>129</v>
      </c>
      <c r="C7" s="1" t="s">
        <v>36</v>
      </c>
      <c r="D7" s="1" t="s">
        <v>37</v>
      </c>
      <c r="E7" s="3">
        <f>Média!E7</f>
        <v>720724</v>
      </c>
      <c r="F7" s="3">
        <f>Média!F7</f>
        <v>1119164</v>
      </c>
      <c r="G7" s="3">
        <f>Média!G7</f>
        <v>9712.5580000000009</v>
      </c>
      <c r="H7" s="3">
        <f>Média!H7</f>
        <v>262085.01200000002</v>
      </c>
      <c r="I7" s="3">
        <f>Média!I7</f>
        <v>163064.6</v>
      </c>
      <c r="J7" s="3">
        <f>Média!J7</f>
        <v>636037.6</v>
      </c>
      <c r="K7" s="3">
        <f>Média!K7</f>
        <v>1012447</v>
      </c>
      <c r="L7" s="3">
        <f>Média!L7</f>
        <v>7646.9440000000004</v>
      </c>
      <c r="M7" s="3">
        <f>Média!M7</f>
        <v>136221.79999999999</v>
      </c>
      <c r="N7" s="3">
        <f>Média!N7</f>
        <v>136221.6</v>
      </c>
      <c r="O7" s="3">
        <f>Média!O7</f>
        <v>140439.4</v>
      </c>
      <c r="P7" s="3">
        <f>Média!Y7</f>
        <v>-33.097999999999999</v>
      </c>
      <c r="Q7" s="3">
        <f>Média!Z7</f>
        <v>-320.94400000000002</v>
      </c>
      <c r="R7" s="3">
        <f>Média!AE7</f>
        <v>1993745527.1755669</v>
      </c>
    </row>
    <row r="8" spans="1:18" x14ac:dyDescent="0.25">
      <c r="A8" s="1" t="s">
        <v>38</v>
      </c>
      <c r="B8" s="1" t="s">
        <v>132</v>
      </c>
      <c r="C8" s="1" t="s">
        <v>39</v>
      </c>
      <c r="D8" s="1" t="s">
        <v>40</v>
      </c>
      <c r="E8" s="3">
        <f>Média!E8</f>
        <v>614468</v>
      </c>
      <c r="F8" s="3">
        <f>Média!F8</f>
        <v>968228.8</v>
      </c>
      <c r="G8" s="3">
        <f>Média!G8</f>
        <v>9113.8760000000002</v>
      </c>
      <c r="H8" s="3">
        <f>Média!H8</f>
        <v>256956.98799999998</v>
      </c>
      <c r="I8" s="3">
        <f>Média!I8</f>
        <v>169229.948</v>
      </c>
      <c r="J8" s="3">
        <f>Média!J8</f>
        <v>310776.2</v>
      </c>
      <c r="K8" s="3">
        <f>Média!K8</f>
        <v>607796.19999999995</v>
      </c>
      <c r="L8" s="3">
        <f>Média!L8</f>
        <v>4083.21</v>
      </c>
      <c r="M8" s="3">
        <f>Média!M8</f>
        <v>74312.33</v>
      </c>
      <c r="N8" s="3">
        <f>Média!N8</f>
        <v>71056.582000000009</v>
      </c>
      <c r="O8" s="3">
        <f>Média!O8</f>
        <v>84383.540000000008</v>
      </c>
      <c r="P8" s="3">
        <f>Média!Y8</f>
        <v>-35.226000000000006</v>
      </c>
      <c r="Q8" s="3">
        <f>Média!Z8</f>
        <v>-452.67199999999991</v>
      </c>
      <c r="R8" s="3">
        <f>Média!AE8</f>
        <v>839868416.0841558</v>
      </c>
    </row>
    <row r="9" spans="1:18" x14ac:dyDescent="0.25">
      <c r="A9" s="1" t="s">
        <v>41</v>
      </c>
      <c r="B9" s="1" t="s">
        <v>129</v>
      </c>
      <c r="C9" s="1" t="s">
        <v>42</v>
      </c>
      <c r="D9" s="1" t="s">
        <v>43</v>
      </c>
      <c r="E9" s="3">
        <f>Média!E9</f>
        <v>2386317.6</v>
      </c>
      <c r="F9" s="3">
        <f>Média!F9</f>
        <v>2589917</v>
      </c>
      <c r="G9" s="3">
        <f>Média!G9</f>
        <v>32636.719999999994</v>
      </c>
      <c r="H9" s="3">
        <f>Média!H9</f>
        <v>403936.16399999999</v>
      </c>
      <c r="I9" s="3">
        <f>Média!I9</f>
        <v>312340.74199999997</v>
      </c>
      <c r="J9" s="3">
        <f>Média!J9</f>
        <v>1412957</v>
      </c>
      <c r="K9" s="3">
        <f>Média!K9</f>
        <v>1589214.4</v>
      </c>
      <c r="L9" s="3">
        <f>Média!L9</f>
        <v>15544</v>
      </c>
      <c r="M9" s="3">
        <f>Média!M9</f>
        <v>192650.36200000002</v>
      </c>
      <c r="N9" s="3">
        <f>Média!N9</f>
        <v>180845.66200000001</v>
      </c>
      <c r="O9" s="3">
        <f>Média!O9</f>
        <v>192650.36200000002</v>
      </c>
      <c r="P9" s="3">
        <f>Média!Y9</f>
        <v>-25.788</v>
      </c>
      <c r="Q9" s="3">
        <f>Média!Z9</f>
        <v>-126.624</v>
      </c>
      <c r="R9" s="3">
        <f>Média!AE9</f>
        <v>2940935671.9220896</v>
      </c>
    </row>
    <row r="10" spans="1:18" x14ac:dyDescent="0.25">
      <c r="A10" s="1" t="s">
        <v>44</v>
      </c>
      <c r="B10" s="1" t="s">
        <v>130</v>
      </c>
      <c r="C10" s="1" t="s">
        <v>45</v>
      </c>
      <c r="D10" s="1" t="s">
        <v>46</v>
      </c>
      <c r="E10" s="3">
        <f>Média!E10</f>
        <v>571470.4</v>
      </c>
      <c r="F10" s="3">
        <f>Média!F10</f>
        <v>688319.4</v>
      </c>
      <c r="G10" s="3">
        <f>Média!G10</f>
        <v>13213.148000000001</v>
      </c>
      <c r="H10" s="3">
        <f>Média!H10</f>
        <v>342640.4</v>
      </c>
      <c r="I10" s="3">
        <f>Média!I10</f>
        <v>102038.352</v>
      </c>
      <c r="J10" s="3">
        <f>Média!J10</f>
        <v>118275.8</v>
      </c>
      <c r="K10" s="3">
        <f>Média!K10</f>
        <v>167284.6</v>
      </c>
      <c r="L10" s="3">
        <f>Média!L10</f>
        <v>1334.9860000000001</v>
      </c>
      <c r="M10" s="3">
        <f>Média!M10</f>
        <v>39942.186000000002</v>
      </c>
      <c r="N10" s="3">
        <f>Média!N10</f>
        <v>15006.505999999999</v>
      </c>
      <c r="O10" s="3">
        <f>Média!O10</f>
        <v>34551.554000000004</v>
      </c>
      <c r="P10" s="3">
        <f>Média!Y10</f>
        <v>-62.067999999999998</v>
      </c>
      <c r="Q10" s="3">
        <f>Média!Z10</f>
        <v>-985.11799999999982</v>
      </c>
      <c r="R10" s="3">
        <f>Média!AE10</f>
        <v>655166803.56116033</v>
      </c>
    </row>
    <row r="11" spans="1:18" x14ac:dyDescent="0.25">
      <c r="A11" s="1" t="s">
        <v>47</v>
      </c>
      <c r="B11" s="1" t="s">
        <v>132</v>
      </c>
      <c r="C11" s="1" t="s">
        <v>48</v>
      </c>
      <c r="D11" s="1" t="s">
        <v>49</v>
      </c>
      <c r="E11" s="3">
        <f>Média!E11</f>
        <v>4552361.8</v>
      </c>
      <c r="F11" s="3">
        <f>Média!F11</f>
        <v>5520385</v>
      </c>
      <c r="G11" s="3">
        <f>Média!G11</f>
        <v>58462.84199999999</v>
      </c>
      <c r="H11" s="3">
        <f>Média!H11</f>
        <v>1068150.5660000001</v>
      </c>
      <c r="I11" s="3">
        <f>Média!I11</f>
        <v>640561.95400000014</v>
      </c>
      <c r="J11" s="3">
        <f>Média!J11</f>
        <v>3092729.6</v>
      </c>
      <c r="K11" s="3">
        <f>Média!K11</f>
        <v>3973551.4</v>
      </c>
      <c r="L11" s="3">
        <f>Média!L11</f>
        <v>30666.22</v>
      </c>
      <c r="M11" s="3">
        <f>Média!M11</f>
        <v>367071.9</v>
      </c>
      <c r="N11" s="3">
        <f>Média!N11</f>
        <v>298975.946</v>
      </c>
      <c r="O11" s="3">
        <f>Média!O11</f>
        <v>467996.00400000002</v>
      </c>
      <c r="P11" s="3">
        <f>Média!Y11</f>
        <v>-37.281999999999996</v>
      </c>
      <c r="Q11" s="3">
        <f>Média!Z11</f>
        <v>-249.33600000000001</v>
      </c>
      <c r="R11" s="3">
        <f>Média!AE11</f>
        <v>3946261734.0062461</v>
      </c>
    </row>
    <row r="12" spans="1:18" x14ac:dyDescent="0.25">
      <c r="A12" s="1" t="s">
        <v>47</v>
      </c>
      <c r="B12" s="1" t="s">
        <v>132</v>
      </c>
      <c r="C12" s="1" t="s">
        <v>50</v>
      </c>
      <c r="D12" s="1" t="s">
        <v>51</v>
      </c>
      <c r="E12" s="3">
        <f>Média!E12</f>
        <v>114364.6</v>
      </c>
      <c r="F12" s="3">
        <f>Média!F12</f>
        <v>135988.20000000001</v>
      </c>
      <c r="G12" s="3">
        <f>Média!G12</f>
        <v>2965.2780000000002</v>
      </c>
      <c r="H12" s="3">
        <f>Média!H12</f>
        <v>15624.208000000002</v>
      </c>
      <c r="I12" s="3">
        <f>Média!I12</f>
        <v>10136.594000000001</v>
      </c>
      <c r="J12" s="3">
        <f>Média!J12</f>
        <v>55129</v>
      </c>
      <c r="K12" s="3">
        <f>Média!K12</f>
        <v>57841.75</v>
      </c>
      <c r="L12" s="3">
        <f>Média!L12</f>
        <v>1319.568</v>
      </c>
      <c r="M12" s="3">
        <f>Média!M12</f>
        <v>4643.3420000000006</v>
      </c>
      <c r="N12" s="3">
        <f>Média!N12</f>
        <v>2921.0980000000004</v>
      </c>
      <c r="O12" s="3">
        <f>Média!O12</f>
        <v>4633.3600000000006</v>
      </c>
      <c r="P12" s="3">
        <f>Média!Y12</f>
        <v>-32.280000000000008</v>
      </c>
      <c r="Q12" s="3">
        <f>Média!Z12</f>
        <v>-124.08999999999999</v>
      </c>
      <c r="R12" s="3">
        <f>Média!AE12</f>
        <v>57742443.194826387</v>
      </c>
    </row>
    <row r="13" spans="1:18" x14ac:dyDescent="0.25">
      <c r="A13" s="1" t="s">
        <v>52</v>
      </c>
      <c r="B13" s="1" t="s">
        <v>129</v>
      </c>
      <c r="C13" s="1" t="s">
        <v>53</v>
      </c>
      <c r="D13" s="1" t="s">
        <v>54</v>
      </c>
      <c r="E13" s="3">
        <f>Média!E13</f>
        <v>538752.19999999995</v>
      </c>
      <c r="F13" s="3">
        <f>Média!F13</f>
        <v>561091.19999999995</v>
      </c>
      <c r="G13" s="3">
        <f>Média!G13</f>
        <v>10165.49</v>
      </c>
      <c r="H13" s="3">
        <f>Média!H13</f>
        <v>135890.18800000002</v>
      </c>
      <c r="I13" s="3">
        <f>Média!I13</f>
        <v>85671.005999999994</v>
      </c>
      <c r="J13" s="3">
        <f>Média!J13</f>
        <v>281180.40000000002</v>
      </c>
      <c r="K13" s="3">
        <f>Média!K13</f>
        <v>301073.40000000002</v>
      </c>
      <c r="L13" s="3">
        <f>Média!L13</f>
        <v>5071.1319999999996</v>
      </c>
      <c r="M13" s="3">
        <f>Média!M13</f>
        <v>32815.180000000008</v>
      </c>
      <c r="N13" s="3">
        <f>Média!N13</f>
        <v>32812.616000000002</v>
      </c>
      <c r="O13" s="3">
        <f>Média!O13</f>
        <v>43481.608000000007</v>
      </c>
      <c r="P13" s="3">
        <f>Média!Y13</f>
        <v>-39.950000000000003</v>
      </c>
      <c r="Q13" s="3">
        <f>Média!Z13</f>
        <v>-279.23</v>
      </c>
      <c r="R13" s="3">
        <f>Média!AE13</f>
        <v>744720756.54593885</v>
      </c>
    </row>
    <row r="14" spans="1:18" x14ac:dyDescent="0.25">
      <c r="A14" s="1" t="s">
        <v>55</v>
      </c>
      <c r="B14" s="1" t="s">
        <v>131</v>
      </c>
      <c r="C14" s="1" t="s">
        <v>56</v>
      </c>
      <c r="D14" s="1" t="s">
        <v>57</v>
      </c>
      <c r="E14" s="3">
        <f>Média!E14</f>
        <v>478325.6</v>
      </c>
      <c r="F14" s="3">
        <f>Média!F14</f>
        <v>596378.19999999995</v>
      </c>
      <c r="G14" s="3">
        <f>Média!G14</f>
        <v>5350.3980000000001</v>
      </c>
      <c r="H14" s="3">
        <f>Média!H14</f>
        <v>207604.64799999999</v>
      </c>
      <c r="I14" s="3">
        <f>Média!I14</f>
        <v>110100.356</v>
      </c>
      <c r="J14" s="3">
        <f>Média!J14</f>
        <v>52579.6</v>
      </c>
      <c r="K14" s="3">
        <f>Média!K14</f>
        <v>86286</v>
      </c>
      <c r="L14" s="3">
        <f>Média!L14</f>
        <v>651.70799999999997</v>
      </c>
      <c r="M14" s="3">
        <f>Média!M14</f>
        <v>10450.833999999999</v>
      </c>
      <c r="N14" s="3">
        <f>Média!N14</f>
        <v>9158.3119999999999</v>
      </c>
      <c r="O14" s="3">
        <f>Média!O14</f>
        <v>17582.545999999998</v>
      </c>
      <c r="P14" s="3">
        <f>Média!Y14</f>
        <v>-56.653999999999996</v>
      </c>
      <c r="Q14" s="3">
        <f>Média!Z14</f>
        <v>-325069.29200000002</v>
      </c>
      <c r="R14" s="3">
        <f>Média!AE14</f>
        <v>747558076.82429147</v>
      </c>
    </row>
    <row r="15" spans="1:18" x14ac:dyDescent="0.25">
      <c r="A15" s="1" t="s">
        <v>58</v>
      </c>
      <c r="B15" s="1" t="s">
        <v>130</v>
      </c>
      <c r="C15" s="1" t="s">
        <v>59</v>
      </c>
      <c r="D15" s="1" t="s">
        <v>60</v>
      </c>
      <c r="E15" s="3">
        <f>Média!E15</f>
        <v>915361.6</v>
      </c>
      <c r="F15" s="3">
        <f>Média!F15</f>
        <v>1001926</v>
      </c>
      <c r="G15" s="3">
        <f>Média!G15</f>
        <v>10717.621999999999</v>
      </c>
      <c r="H15" s="3">
        <f>Média!H15</f>
        <v>210606.36799999996</v>
      </c>
      <c r="I15" s="3">
        <f>Média!I15</f>
        <v>154900.08199999999</v>
      </c>
      <c r="J15" s="3">
        <f>Média!J15</f>
        <v>287627.2</v>
      </c>
      <c r="K15" s="3">
        <f>Média!K15</f>
        <v>405964.79999999999</v>
      </c>
      <c r="L15" s="3">
        <f>Média!L15</f>
        <v>2354.7020000000002</v>
      </c>
      <c r="M15" s="3">
        <f>Média!M15</f>
        <v>50969.930000000008</v>
      </c>
      <c r="N15" s="3">
        <f>Média!N15</f>
        <v>50474.067999999999</v>
      </c>
      <c r="O15" s="3">
        <f>Média!O15</f>
        <v>62573.45</v>
      </c>
      <c r="P15" s="3">
        <f>Média!Y15</f>
        <v>-37.548000000000002</v>
      </c>
      <c r="Q15" s="3">
        <f>Média!Z15</f>
        <v>-236.16199999999998</v>
      </c>
      <c r="R15" s="3">
        <f>Média!AE15</f>
        <v>963489109.27161407</v>
      </c>
    </row>
    <row r="16" spans="1:18" x14ac:dyDescent="0.25">
      <c r="A16" s="1" t="s">
        <v>61</v>
      </c>
      <c r="B16" s="1" t="s">
        <v>130</v>
      </c>
      <c r="C16" s="1" t="s">
        <v>62</v>
      </c>
      <c r="D16" s="1" t="s">
        <v>63</v>
      </c>
      <c r="E16" s="3">
        <f>Média!E16</f>
        <v>2082571.6</v>
      </c>
      <c r="F16" s="3">
        <f>Média!F16</f>
        <v>2508310.2000000002</v>
      </c>
      <c r="G16" s="3">
        <f>Média!G16</f>
        <v>22499.684000000001</v>
      </c>
      <c r="H16" s="3">
        <f>Média!H16</f>
        <v>687414.43400000001</v>
      </c>
      <c r="I16" s="3">
        <f>Média!I16</f>
        <v>343623.34</v>
      </c>
      <c r="J16" s="3">
        <f>Média!J16</f>
        <v>448757.4</v>
      </c>
      <c r="K16" s="3">
        <f>Média!K16</f>
        <v>410061.4</v>
      </c>
      <c r="L16" s="3">
        <f>Média!L16</f>
        <v>6371.3240000000005</v>
      </c>
      <c r="M16" s="3">
        <f>Média!M16</f>
        <v>96243.796000000002</v>
      </c>
      <c r="N16" s="3">
        <f>Média!N16</f>
        <v>96110.686000000002</v>
      </c>
      <c r="O16" s="3">
        <f>Média!O16</f>
        <v>113993.246</v>
      </c>
      <c r="P16" s="3">
        <f>Média!Y16</f>
        <v>-45.796000000000006</v>
      </c>
      <c r="Q16" s="3">
        <f>Média!Z16</f>
        <v>-385.04399999999998</v>
      </c>
      <c r="R16" s="3">
        <f>Média!AE16</f>
        <v>1941677650.5365264</v>
      </c>
    </row>
    <row r="17" spans="1:18" x14ac:dyDescent="0.25">
      <c r="A17" s="1" t="s">
        <v>64</v>
      </c>
      <c r="B17" s="1" t="s">
        <v>130</v>
      </c>
      <c r="C17" s="1" t="s">
        <v>65</v>
      </c>
      <c r="D17" s="1" t="s">
        <v>66</v>
      </c>
      <c r="E17" s="3">
        <f>Média!E17</f>
        <v>344031</v>
      </c>
      <c r="F17" s="3">
        <f>Média!F17</f>
        <v>353497.59999999998</v>
      </c>
      <c r="G17" s="3">
        <f>Média!G17</f>
        <v>4362.4179999999997</v>
      </c>
      <c r="H17" s="3">
        <f>Média!H17</f>
        <v>93564.12000000001</v>
      </c>
      <c r="I17" s="3">
        <f>Média!I17</f>
        <v>51900.946000000004</v>
      </c>
      <c r="J17" s="3">
        <f>Média!J17</f>
        <v>41265</v>
      </c>
      <c r="K17" s="3">
        <f>Média!K17</f>
        <v>42871.8</v>
      </c>
      <c r="L17" s="3">
        <f>Média!L17</f>
        <v>932.99</v>
      </c>
      <c r="M17" s="3">
        <f>Média!M17</f>
        <v>4950.4560000000001</v>
      </c>
      <c r="N17" s="3">
        <f>Média!N17</f>
        <v>4950.4560000000001</v>
      </c>
      <c r="O17" s="3">
        <f>Média!O17</f>
        <v>5938.3599999999988</v>
      </c>
      <c r="P17" s="3">
        <f>Média!Y17</f>
        <v>-41.887999999999998</v>
      </c>
      <c r="Q17" s="3">
        <f>Média!Z17</f>
        <v>-314.44799999999998</v>
      </c>
      <c r="R17" s="3">
        <f>Média!AE17</f>
        <v>254608068.92463452</v>
      </c>
    </row>
    <row r="18" spans="1:18" x14ac:dyDescent="0.25">
      <c r="A18" s="1" t="s">
        <v>67</v>
      </c>
      <c r="B18" s="1" t="s">
        <v>133</v>
      </c>
      <c r="C18" s="1" t="s">
        <v>68</v>
      </c>
      <c r="D18" s="1" t="s">
        <v>69</v>
      </c>
      <c r="E18" s="3">
        <f>Média!E18</f>
        <v>3393069</v>
      </c>
      <c r="F18" s="3">
        <f>Média!F18</f>
        <v>4221217.8</v>
      </c>
      <c r="G18" s="3">
        <f>Média!G18</f>
        <v>55413.09199999999</v>
      </c>
      <c r="H18" s="3">
        <f>Média!H18</f>
        <v>792918.21400000004</v>
      </c>
      <c r="I18" s="3">
        <f>Média!I18</f>
        <v>542243.51799999992</v>
      </c>
      <c r="J18" s="3">
        <f>Média!J18</f>
        <v>2447389.2000000002</v>
      </c>
      <c r="K18" s="3">
        <f>Média!K18</f>
        <v>3303058.2</v>
      </c>
      <c r="L18" s="3">
        <f>Média!L18</f>
        <v>39617.966</v>
      </c>
      <c r="M18" s="3">
        <f>Média!M18</f>
        <v>401724.99200000003</v>
      </c>
      <c r="N18" s="3">
        <f>Média!N18</f>
        <v>386472.83200000005</v>
      </c>
      <c r="O18" s="3">
        <f>Média!O18</f>
        <v>422508.49000000005</v>
      </c>
      <c r="P18" s="3">
        <f>Média!Y18</f>
        <v>-32.064</v>
      </c>
      <c r="Q18" s="3">
        <f>Média!Z18</f>
        <v>-217.23000000000002</v>
      </c>
      <c r="R18" s="3">
        <f>Média!AE18</f>
        <v>3605324646.3849382</v>
      </c>
    </row>
    <row r="19" spans="1:18" x14ac:dyDescent="0.25">
      <c r="A19" s="1" t="s">
        <v>70</v>
      </c>
      <c r="B19" s="1" t="s">
        <v>132</v>
      </c>
      <c r="C19" s="1" t="s">
        <v>71</v>
      </c>
      <c r="D19" s="1" t="s">
        <v>72</v>
      </c>
      <c r="E19" s="3">
        <f>Média!E19</f>
        <v>1194950</v>
      </c>
      <c r="F19" s="3">
        <f>Média!F19</f>
        <v>2047012.8</v>
      </c>
      <c r="G19" s="3">
        <f>Média!G19</f>
        <v>11084.320000000002</v>
      </c>
      <c r="H19" s="3">
        <f>Média!H19</f>
        <v>1918936.6199999999</v>
      </c>
      <c r="I19" s="3">
        <f>Média!I19</f>
        <v>995610.62200000009</v>
      </c>
      <c r="J19" s="3">
        <f>Média!J19</f>
        <v>354673</v>
      </c>
      <c r="K19" s="3">
        <f>Média!K19</f>
        <v>901229.4</v>
      </c>
      <c r="L19" s="3">
        <f>Média!L19</f>
        <v>3122.0459999999998</v>
      </c>
      <c r="M19" s="3">
        <f>Média!M19</f>
        <v>175818.49599999998</v>
      </c>
      <c r="N19" s="3">
        <f>Média!N19</f>
        <v>132468.524</v>
      </c>
      <c r="O19" s="3">
        <f>Média!O19</f>
        <v>147613.31</v>
      </c>
      <c r="P19" s="3">
        <f>Média!Y19</f>
        <v>-19.47</v>
      </c>
      <c r="Q19" s="3">
        <f>Média!Z19</f>
        <v>-471.34199999999998</v>
      </c>
      <c r="R19" s="3">
        <f>Média!AE19</f>
        <v>2915954592.5663443</v>
      </c>
    </row>
    <row r="20" spans="1:18" x14ac:dyDescent="0.25">
      <c r="A20" s="1" t="s">
        <v>73</v>
      </c>
      <c r="B20" s="1" t="s">
        <v>130</v>
      </c>
      <c r="C20" s="1" t="s">
        <v>74</v>
      </c>
      <c r="D20" s="1" t="s">
        <v>75</v>
      </c>
      <c r="E20" s="3">
        <f>Média!E20</f>
        <v>750605.4</v>
      </c>
      <c r="F20" s="3">
        <f>Média!F20</f>
        <v>851037.8</v>
      </c>
      <c r="G20" s="3">
        <f>Média!G20</f>
        <v>12119.807999999999</v>
      </c>
      <c r="H20" s="3">
        <f>Média!H20</f>
        <v>230551.92399999997</v>
      </c>
      <c r="I20" s="3">
        <f>Média!I20</f>
        <v>136311.88199999998</v>
      </c>
      <c r="J20" s="3">
        <f>Média!J20</f>
        <v>208331.8</v>
      </c>
      <c r="K20" s="3">
        <f>Média!K20</f>
        <v>269885.8</v>
      </c>
      <c r="L20" s="3">
        <f>Média!L20</f>
        <v>1736.9759999999999</v>
      </c>
      <c r="M20" s="3">
        <f>Média!M20</f>
        <v>38170.65</v>
      </c>
      <c r="N20" s="3">
        <f>Média!N20</f>
        <v>37504.012000000002</v>
      </c>
      <c r="O20" s="3">
        <f>Média!O20</f>
        <v>45944.227999999996</v>
      </c>
      <c r="P20" s="3">
        <f>Média!Y20</f>
        <v>-47.730000000000004</v>
      </c>
      <c r="Q20" s="3">
        <f>Média!Z20</f>
        <v>-422.48400000000004</v>
      </c>
      <c r="R20" s="3">
        <f>Média!AE20</f>
        <v>781393458.49428999</v>
      </c>
    </row>
    <row r="21" spans="1:18" x14ac:dyDescent="0.25">
      <c r="A21" s="1" t="s">
        <v>76</v>
      </c>
      <c r="B21" s="1" t="s">
        <v>131</v>
      </c>
      <c r="C21" s="1" t="s">
        <v>77</v>
      </c>
      <c r="D21" s="1" t="s">
        <v>78</v>
      </c>
      <c r="E21" s="3">
        <f>Média!E21</f>
        <v>144509.79999999999</v>
      </c>
      <c r="F21" s="3">
        <f>Média!F21</f>
        <v>157555</v>
      </c>
      <c r="G21" s="3">
        <f>Média!G21</f>
        <v>3253.924</v>
      </c>
      <c r="H21" s="3">
        <f>Média!H21</f>
        <v>60328.623999999996</v>
      </c>
      <c r="I21" s="3">
        <f>Média!I21</f>
        <v>25481.26</v>
      </c>
      <c r="J21" s="3">
        <f>Média!J21</f>
        <v>12852.2</v>
      </c>
      <c r="K21" s="3">
        <f>Média!K21</f>
        <v>14444.6</v>
      </c>
      <c r="L21" s="3">
        <f>Média!L21</f>
        <v>160.654</v>
      </c>
      <c r="M21" s="3">
        <f>Média!M21</f>
        <v>2034.932</v>
      </c>
      <c r="N21" s="3">
        <f>Média!N21</f>
        <v>925.84600000000012</v>
      </c>
      <c r="O21" s="3">
        <f>Média!O21</f>
        <v>2281.7239999999997</v>
      </c>
      <c r="P21" s="3">
        <f>Média!Y21</f>
        <v>-57.884</v>
      </c>
      <c r="Q21" s="3">
        <f>Média!Z21</f>
        <v>-701.62400000000002</v>
      </c>
      <c r="R21" s="3">
        <f>Média!AE21</f>
        <v>272058809.00525987</v>
      </c>
    </row>
    <row r="22" spans="1:18" x14ac:dyDescent="0.25">
      <c r="A22" s="1" t="s">
        <v>79</v>
      </c>
      <c r="B22" s="1" t="s">
        <v>131</v>
      </c>
      <c r="C22" s="1" t="s">
        <v>80</v>
      </c>
      <c r="D22" s="1" t="s">
        <v>81</v>
      </c>
      <c r="E22" s="3">
        <f>Média!E22</f>
        <v>126068.2</v>
      </c>
      <c r="F22" s="3">
        <f>Média!F22</f>
        <v>127437.6</v>
      </c>
      <c r="G22" s="3">
        <f>Média!G22</f>
        <v>2028.6619999999998</v>
      </c>
      <c r="H22" s="3">
        <f>Média!H22</f>
        <v>71137.039999999994</v>
      </c>
      <c r="I22" s="3">
        <f>Média!I22</f>
        <v>23177.737999999998</v>
      </c>
      <c r="J22" s="3">
        <f>Média!J22</f>
        <v>102547.6</v>
      </c>
      <c r="K22" s="3">
        <f>Média!K22</f>
        <v>103433.4</v>
      </c>
      <c r="L22" s="3">
        <f>Média!L22</f>
        <v>994.44200000000001</v>
      </c>
      <c r="M22" s="3">
        <f>Média!M22</f>
        <v>21064.128000000001</v>
      </c>
      <c r="N22" s="3">
        <f>Média!N22</f>
        <v>21051.527999999998</v>
      </c>
      <c r="O22" s="3">
        <f>Média!O22</f>
        <v>14085.407999999999</v>
      </c>
      <c r="P22" s="3">
        <f>Média!Y22</f>
        <v>-62.463999999999984</v>
      </c>
      <c r="Q22" s="3">
        <f>Média!Z22</f>
        <v>-971.02600000000007</v>
      </c>
      <c r="R22" s="3">
        <f>Média!AE22</f>
        <v>204049708.91414958</v>
      </c>
    </row>
    <row r="23" spans="1:18" x14ac:dyDescent="0.25">
      <c r="A23" s="1" t="s">
        <v>82</v>
      </c>
      <c r="B23" s="1" t="s">
        <v>133</v>
      </c>
      <c r="C23" s="1" t="s">
        <v>83</v>
      </c>
      <c r="D23" s="1" t="s">
        <v>84</v>
      </c>
      <c r="E23" s="3">
        <f>Média!E23</f>
        <v>2036667.6</v>
      </c>
      <c r="F23" s="3">
        <f>Média!F23</f>
        <v>2871066.8</v>
      </c>
      <c r="G23" s="3">
        <f>Média!G23</f>
        <v>29540.6</v>
      </c>
      <c r="H23" s="3">
        <f>Média!H23</f>
        <v>599417.92999999993</v>
      </c>
      <c r="I23" s="3">
        <f>Média!I23</f>
        <v>318697.19600000005</v>
      </c>
      <c r="J23" s="3">
        <f>Média!J23</f>
        <v>275665.59999999998</v>
      </c>
      <c r="K23" s="3">
        <f>Média!K23</f>
        <v>549154.6</v>
      </c>
      <c r="L23" s="3">
        <f>Média!L23</f>
        <v>5208.1840000000002</v>
      </c>
      <c r="M23" s="3">
        <f>Média!M23</f>
        <v>58563.92</v>
      </c>
      <c r="N23" s="3">
        <f>Média!N23</f>
        <v>51714.576000000001</v>
      </c>
      <c r="O23" s="3">
        <f>Média!O23</f>
        <v>53955.216</v>
      </c>
      <c r="P23" s="3">
        <f>Média!Y23</f>
        <v>-37.119999999999997</v>
      </c>
      <c r="Q23" s="3">
        <f>Média!Z23</f>
        <v>-300.55599999999998</v>
      </c>
      <c r="R23" s="3">
        <f>Média!AE23</f>
        <v>2722770995.1447396</v>
      </c>
    </row>
    <row r="24" spans="1:18" x14ac:dyDescent="0.25">
      <c r="A24" s="1" t="s">
        <v>85</v>
      </c>
      <c r="B24" s="1" t="s">
        <v>133</v>
      </c>
      <c r="C24" s="1" t="s">
        <v>86</v>
      </c>
      <c r="D24" s="1" t="s">
        <v>87</v>
      </c>
      <c r="E24" s="3">
        <f>Média!E24</f>
        <v>828101</v>
      </c>
      <c r="F24" s="3">
        <f>Média!F24</f>
        <v>1276315.3999999999</v>
      </c>
      <c r="G24" s="3">
        <f>Média!G24</f>
        <v>15186.861999999999</v>
      </c>
      <c r="H24" s="3">
        <f>Média!H24</f>
        <v>273695.924</v>
      </c>
      <c r="I24" s="3">
        <f>Média!I24</f>
        <v>153046.39199999999</v>
      </c>
      <c r="J24" s="3">
        <f>Média!J24</f>
        <v>139047</v>
      </c>
      <c r="K24" s="3">
        <f>Média!K24</f>
        <v>352444.4</v>
      </c>
      <c r="L24" s="3">
        <f>Média!L24</f>
        <v>1958.7</v>
      </c>
      <c r="M24" s="3">
        <f>Média!M24</f>
        <v>45696.278000000006</v>
      </c>
      <c r="N24" s="3">
        <f>Média!N24</f>
        <v>43220.906000000003</v>
      </c>
      <c r="O24" s="3">
        <f>Média!O24</f>
        <v>39374.885999999999</v>
      </c>
      <c r="P24" s="3">
        <f>Média!Y24</f>
        <v>-34.607999999999997</v>
      </c>
      <c r="Q24" s="3">
        <f>Média!Z24</f>
        <v>-348.00600000000003</v>
      </c>
      <c r="R24" s="3">
        <f>Média!AE24</f>
        <v>1174829383.0263162</v>
      </c>
    </row>
    <row r="25" spans="1:18" x14ac:dyDescent="0.25">
      <c r="A25" s="1" t="s">
        <v>88</v>
      </c>
      <c r="B25" s="1" t="s">
        <v>130</v>
      </c>
      <c r="C25" s="1" t="s">
        <v>89</v>
      </c>
      <c r="D25" s="1" t="s">
        <v>90</v>
      </c>
      <c r="E25" s="3">
        <f>Média!E25</f>
        <v>619944.6</v>
      </c>
      <c r="F25" s="3">
        <f>Média!F25</f>
        <v>683991</v>
      </c>
      <c r="G25" s="3">
        <f>Média!G25</f>
        <v>8416.8719999999994</v>
      </c>
      <c r="H25" s="3">
        <f>Média!H25</f>
        <v>167920.87599999999</v>
      </c>
      <c r="I25" s="3">
        <f>Média!I25</f>
        <v>97819.258000000002</v>
      </c>
      <c r="J25" s="3">
        <f>Média!J25</f>
        <v>189632.6</v>
      </c>
      <c r="K25" s="3">
        <f>Média!K25</f>
        <v>230093.8</v>
      </c>
      <c r="L25" s="3">
        <f>Média!L25</f>
        <v>951.34799999999996</v>
      </c>
      <c r="M25" s="3">
        <f>Média!M25</f>
        <v>28059.105999999992</v>
      </c>
      <c r="N25" s="3">
        <f>Média!N25</f>
        <v>28049.407999999996</v>
      </c>
      <c r="O25" s="3">
        <f>Média!O25</f>
        <v>28729.528000000002</v>
      </c>
      <c r="P25" s="3">
        <f>Média!Y25</f>
        <v>-50.738</v>
      </c>
      <c r="Q25" s="3">
        <f>Média!Z25</f>
        <v>-374.04400000000004</v>
      </c>
      <c r="R25" s="3">
        <f>Média!AE25</f>
        <v>723722950.12889218</v>
      </c>
    </row>
    <row r="26" spans="1:18" x14ac:dyDescent="0.25">
      <c r="A26" s="1" t="s">
        <v>91</v>
      </c>
      <c r="B26" s="1" t="s">
        <v>132</v>
      </c>
      <c r="C26" s="1" t="s">
        <v>92</v>
      </c>
      <c r="D26" s="1" t="s">
        <v>93</v>
      </c>
      <c r="E26" s="3">
        <f>Média!E26</f>
        <v>9286190.5999999996</v>
      </c>
      <c r="F26" s="3">
        <f>Média!F26</f>
        <v>13105329.800000001</v>
      </c>
      <c r="G26" s="3">
        <f>Média!G26</f>
        <v>91245.000000000015</v>
      </c>
      <c r="H26" s="3">
        <f>Média!H26</f>
        <v>2934234.8480000002</v>
      </c>
      <c r="I26" s="3">
        <f>Média!I26</f>
        <v>2179283.094</v>
      </c>
      <c r="J26" s="3">
        <f>Média!J26</f>
        <v>7973756.4000000004</v>
      </c>
      <c r="K26" s="3">
        <f>Média!K26</f>
        <v>11343476.800000001</v>
      </c>
      <c r="L26" s="3">
        <f>Média!L26</f>
        <v>61896.73</v>
      </c>
      <c r="M26" s="3">
        <f>Média!M26</f>
        <v>1365816.8740000003</v>
      </c>
      <c r="N26" s="3">
        <f>Média!N26</f>
        <v>992764.49400000018</v>
      </c>
      <c r="O26" s="3">
        <f>Média!O26</f>
        <v>1912412.838</v>
      </c>
      <c r="P26" s="3">
        <f>Média!Y26</f>
        <v>-28.256</v>
      </c>
      <c r="Q26" s="3">
        <f>Média!Z26</f>
        <v>-260.62</v>
      </c>
      <c r="R26" s="3">
        <f>Média!AE26</f>
        <v>10833544949.464142</v>
      </c>
    </row>
    <row r="27" spans="1:18" x14ac:dyDescent="0.25">
      <c r="A27" s="1" t="s">
        <v>94</v>
      </c>
      <c r="B27" s="1" t="s">
        <v>131</v>
      </c>
      <c r="C27" s="1" t="s">
        <v>95</v>
      </c>
      <c r="D27" s="1" t="s">
        <v>96</v>
      </c>
      <c r="E27" s="3">
        <f>Média!E27</f>
        <v>439250.2</v>
      </c>
      <c r="F27" s="3">
        <f>Média!F27</f>
        <v>455719.2</v>
      </c>
      <c r="G27" s="3">
        <f>Média!G27</f>
        <v>8238.3679999999986</v>
      </c>
      <c r="H27" s="3">
        <f>Média!H27</f>
        <v>87060.933999999994</v>
      </c>
      <c r="I27" s="3">
        <f>Média!I27</f>
        <v>64862.329999999994</v>
      </c>
      <c r="J27" s="3">
        <f>Média!J27</f>
        <v>178676.6</v>
      </c>
      <c r="K27" s="3">
        <f>Média!K27</f>
        <v>147080.6</v>
      </c>
      <c r="L27" s="3">
        <f>Média!L27</f>
        <v>2933.4780000000001</v>
      </c>
      <c r="M27" s="3">
        <f>Média!M27</f>
        <v>21278.057999999997</v>
      </c>
      <c r="N27" s="3">
        <f>Média!N27</f>
        <v>21318.995999999999</v>
      </c>
      <c r="O27" s="3">
        <f>Média!O27</f>
        <v>26913.376</v>
      </c>
      <c r="P27" s="3">
        <f>Média!Y27</f>
        <v>-30.4</v>
      </c>
      <c r="Q27" s="3">
        <f>Média!Z27</f>
        <v>-163.74</v>
      </c>
      <c r="R27" s="3">
        <f>Média!AE27</f>
        <v>429869266.32497168</v>
      </c>
    </row>
  </sheetData>
  <autoFilter ref="A2:O27" xr:uid="{D7480E81-E797-414D-BD75-D9818A29AC74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839BB-706D-436E-9232-54C7E740E5D3}">
  <dimension ref="A1:F6"/>
  <sheetViews>
    <sheetView workbookViewId="0">
      <selection activeCell="C28" sqref="C28"/>
    </sheetView>
  </sheetViews>
  <sheetFormatPr defaultColWidth="16" defaultRowHeight="15" x14ac:dyDescent="0.25"/>
  <cols>
    <col min="1" max="1" width="16" style="1"/>
    <col min="2" max="2" width="24.5703125" style="1" bestFit="1" customWidth="1"/>
    <col min="3" max="16384" width="16" style="1"/>
  </cols>
  <sheetData>
    <row r="1" spans="1:6" x14ac:dyDescent="0.25">
      <c r="A1" s="1" t="s">
        <v>128</v>
      </c>
      <c r="B1" s="24">
        <v>2020</v>
      </c>
      <c r="C1" s="24">
        <v>2021</v>
      </c>
      <c r="D1" s="24">
        <v>2022</v>
      </c>
      <c r="E1" s="24">
        <v>2023</v>
      </c>
      <c r="F1" s="24">
        <v>2024</v>
      </c>
    </row>
    <row r="2" spans="1:6" x14ac:dyDescent="0.25">
      <c r="A2" s="1" t="s">
        <v>129</v>
      </c>
      <c r="B2" s="25">
        <v>0.94199999999999995</v>
      </c>
      <c r="C2" s="25">
        <v>0.92400000000000004</v>
      </c>
      <c r="D2" s="25">
        <v>1.0589999999999999</v>
      </c>
      <c r="E2" s="25">
        <v>0.96</v>
      </c>
      <c r="F2" s="25">
        <v>1.1240000000000001</v>
      </c>
    </row>
    <row r="3" spans="1:6" x14ac:dyDescent="0.25">
      <c r="A3" s="1" t="s">
        <v>130</v>
      </c>
      <c r="B3" s="25">
        <v>0.99399999999999999</v>
      </c>
      <c r="C3" s="25">
        <v>1.0349999999999999</v>
      </c>
      <c r="D3" s="25">
        <v>1.31</v>
      </c>
      <c r="E3" s="25">
        <v>1.323</v>
      </c>
      <c r="F3" s="25">
        <v>1.3069999999999999</v>
      </c>
    </row>
    <row r="4" spans="1:6" x14ac:dyDescent="0.25">
      <c r="A4" s="1" t="s">
        <v>131</v>
      </c>
      <c r="B4" s="25">
        <v>0.73799999999999999</v>
      </c>
      <c r="C4" s="25">
        <v>0.88100000000000001</v>
      </c>
      <c r="D4" s="25">
        <v>0.99199999999999999</v>
      </c>
      <c r="E4" s="25">
        <v>1.024</v>
      </c>
      <c r="F4" s="25">
        <v>0.95199999999999996</v>
      </c>
    </row>
    <row r="5" spans="1:6" x14ac:dyDescent="0.25">
      <c r="A5" s="1" t="s">
        <v>132</v>
      </c>
      <c r="B5" s="25">
        <v>1.1890000000000001</v>
      </c>
      <c r="C5" s="25">
        <v>1.175</v>
      </c>
      <c r="D5" s="25">
        <v>1.2789999999999999</v>
      </c>
      <c r="E5" s="25">
        <v>1.3879999999999999</v>
      </c>
      <c r="F5" s="25">
        <v>1.4490000000000001</v>
      </c>
    </row>
    <row r="6" spans="1:6" x14ac:dyDescent="0.25">
      <c r="A6" s="1" t="s">
        <v>133</v>
      </c>
      <c r="B6" s="25">
        <v>1.3129999999999999</v>
      </c>
      <c r="C6" s="25">
        <v>1.272</v>
      </c>
      <c r="D6" s="25">
        <v>1.4530000000000001</v>
      </c>
      <c r="E6" s="25">
        <v>1.5049999999999999</v>
      </c>
      <c r="F6" s="25">
        <v>1.4510000000000001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0C1D-1CC3-4369-8BF5-7CB2E52C96E2}">
  <dimension ref="B3:R89"/>
  <sheetViews>
    <sheetView showGridLines="0" workbookViewId="0">
      <selection activeCell="H5" sqref="H5"/>
    </sheetView>
  </sheetViews>
  <sheetFormatPr defaultRowHeight="12.75" x14ac:dyDescent="0.2"/>
  <cols>
    <col min="1" max="1" width="17.5703125" style="13" customWidth="1"/>
    <col min="2" max="2" width="7.42578125" style="13" bestFit="1" customWidth="1"/>
    <col min="3" max="3" width="17.85546875" style="13" customWidth="1"/>
    <col min="4" max="4" width="9.5703125" style="13" customWidth="1"/>
    <col min="5" max="5" width="13.140625" style="13" customWidth="1"/>
    <col min="6" max="7" width="9.140625" style="13"/>
    <col min="8" max="12" width="9.28515625" style="13" bestFit="1" customWidth="1"/>
    <col min="13" max="13" width="9.140625" style="13"/>
    <col min="14" max="18" width="9.28515625" style="13" bestFit="1" customWidth="1"/>
    <col min="19" max="16384" width="9.140625" style="13"/>
  </cols>
  <sheetData>
    <row r="3" spans="2:18" x14ac:dyDescent="0.2">
      <c r="H3" s="14" t="s">
        <v>124</v>
      </c>
      <c r="N3" s="14" t="s">
        <v>125</v>
      </c>
    </row>
    <row r="5" spans="2:18" ht="25.5" x14ac:dyDescent="0.2">
      <c r="B5" s="9" t="s">
        <v>120</v>
      </c>
      <c r="C5" s="10" t="s">
        <v>121</v>
      </c>
      <c r="D5" s="11" t="s">
        <v>122</v>
      </c>
      <c r="E5" s="12" t="s">
        <v>123</v>
      </c>
      <c r="H5" s="15">
        <v>2020</v>
      </c>
      <c r="I5" s="15">
        <v>2021</v>
      </c>
      <c r="J5" s="15">
        <v>2022</v>
      </c>
      <c r="K5" s="15">
        <v>2023</v>
      </c>
      <c r="L5" s="15">
        <v>2024</v>
      </c>
      <c r="N5" s="15">
        <v>2020</v>
      </c>
      <c r="O5" s="15">
        <v>2021</v>
      </c>
      <c r="P5" s="15">
        <v>2022</v>
      </c>
      <c r="Q5" s="15">
        <v>2023</v>
      </c>
      <c r="R5" s="15">
        <v>2024</v>
      </c>
    </row>
    <row r="6" spans="2:18" x14ac:dyDescent="0.2">
      <c r="B6" s="16">
        <v>43466</v>
      </c>
      <c r="C6" s="17">
        <v>5116.93</v>
      </c>
      <c r="D6" s="18">
        <v>0.32</v>
      </c>
      <c r="E6" s="17">
        <v>3.78</v>
      </c>
      <c r="H6" s="19">
        <f>$C$89/C17</f>
        <v>1.3915304731920493</v>
      </c>
      <c r="I6" s="19">
        <f>$C$89/C29</f>
        <v>1.3313856982802184</v>
      </c>
      <c r="J6" s="19">
        <f>$C$89/C41</f>
        <v>1.2096800020914895</v>
      </c>
      <c r="K6" s="19">
        <f>$C$89/C53</f>
        <v>1.1435259627221741</v>
      </c>
      <c r="L6" s="19">
        <f>$C$89/C65</f>
        <v>1.0930156335123211</v>
      </c>
      <c r="N6" s="20">
        <f>H6-1</f>
        <v>0.39153047319204926</v>
      </c>
      <c r="O6" s="20">
        <f>I6-1</f>
        <v>0.33138569828021835</v>
      </c>
      <c r="P6" s="20">
        <f>J6-1</f>
        <v>0.20968000209148951</v>
      </c>
      <c r="Q6" s="20">
        <f>K6-1</f>
        <v>0.14352596272217411</v>
      </c>
      <c r="R6" s="20">
        <f>L6-1</f>
        <v>9.3015633512321116E-2</v>
      </c>
    </row>
    <row r="7" spans="2:18" x14ac:dyDescent="0.2">
      <c r="B7" s="16">
        <v>43497</v>
      </c>
      <c r="C7" s="17">
        <v>5138.93</v>
      </c>
      <c r="D7" s="18">
        <v>0.43</v>
      </c>
      <c r="E7" s="17">
        <v>3.89</v>
      </c>
    </row>
    <row r="8" spans="2:18" x14ac:dyDescent="0.2">
      <c r="B8" s="16">
        <v>43525</v>
      </c>
      <c r="C8" s="17">
        <v>5177.47</v>
      </c>
      <c r="D8" s="18">
        <v>0.75</v>
      </c>
      <c r="E8" s="17">
        <v>4.58</v>
      </c>
    </row>
    <row r="9" spans="2:18" x14ac:dyDescent="0.2">
      <c r="B9" s="16">
        <v>43556</v>
      </c>
      <c r="C9" s="17">
        <v>5206.9799999999996</v>
      </c>
      <c r="D9" s="18">
        <v>0.56999999999999995</v>
      </c>
      <c r="E9" s="17">
        <v>4.9400000000000004</v>
      </c>
    </row>
    <row r="10" spans="2:18" x14ac:dyDescent="0.2">
      <c r="B10" s="16">
        <v>43586</v>
      </c>
      <c r="C10" s="17">
        <v>5213.75</v>
      </c>
      <c r="D10" s="18">
        <v>0.13</v>
      </c>
      <c r="E10" s="18">
        <v>4.66</v>
      </c>
    </row>
    <row r="11" spans="2:18" x14ac:dyDescent="0.2">
      <c r="B11" s="16">
        <v>43617</v>
      </c>
      <c r="C11" s="17">
        <v>5214.2700000000004</v>
      </c>
      <c r="D11" s="18">
        <v>0.01</v>
      </c>
      <c r="E11" s="18">
        <v>3.37</v>
      </c>
    </row>
    <row r="12" spans="2:18" x14ac:dyDescent="0.2">
      <c r="B12" s="16">
        <v>43647</v>
      </c>
      <c r="C12" s="17">
        <v>5224.18</v>
      </c>
      <c r="D12" s="18">
        <v>0.19</v>
      </c>
      <c r="E12" s="18">
        <v>3.22</v>
      </c>
    </row>
    <row r="13" spans="2:18" x14ac:dyDescent="0.2">
      <c r="B13" s="16">
        <v>43678</v>
      </c>
      <c r="C13" s="17">
        <v>5229.93</v>
      </c>
      <c r="D13" s="18">
        <v>0.11</v>
      </c>
      <c r="E13" s="18">
        <v>3.43</v>
      </c>
    </row>
    <row r="14" spans="2:18" x14ac:dyDescent="0.2">
      <c r="B14" s="16">
        <v>43709</v>
      </c>
      <c r="C14" s="17">
        <v>5227.84</v>
      </c>
      <c r="D14" s="18">
        <v>-0.04</v>
      </c>
      <c r="E14" s="18">
        <v>2.89</v>
      </c>
    </row>
    <row r="15" spans="2:18" x14ac:dyDescent="0.2">
      <c r="B15" s="16">
        <v>43739</v>
      </c>
      <c r="C15" s="17">
        <v>5233.07</v>
      </c>
      <c r="D15" s="18">
        <v>0.1</v>
      </c>
      <c r="E15" s="18">
        <v>2.54</v>
      </c>
    </row>
    <row r="16" spans="2:18" x14ac:dyDescent="0.2">
      <c r="B16" s="16">
        <v>43770</v>
      </c>
      <c r="C16" s="17">
        <v>5259.76</v>
      </c>
      <c r="D16" s="18">
        <v>0.51</v>
      </c>
      <c r="E16" s="18">
        <v>3.27</v>
      </c>
    </row>
    <row r="17" spans="2:5" x14ac:dyDescent="0.2">
      <c r="B17" s="21">
        <v>43800</v>
      </c>
      <c r="C17" s="22">
        <v>5320.25</v>
      </c>
      <c r="D17" s="23">
        <v>1.1499999999999999</v>
      </c>
      <c r="E17" s="23">
        <v>4.3099999999999996</v>
      </c>
    </row>
    <row r="18" spans="2:5" x14ac:dyDescent="0.2">
      <c r="B18" s="16">
        <v>43831</v>
      </c>
      <c r="C18" s="17">
        <v>5331.42</v>
      </c>
      <c r="D18" s="18">
        <v>0.21</v>
      </c>
      <c r="E18" s="18">
        <v>4.1900000000000004</v>
      </c>
    </row>
    <row r="19" spans="2:5" x14ac:dyDescent="0.2">
      <c r="B19" s="16">
        <v>43862</v>
      </c>
      <c r="C19" s="17">
        <v>5344.75</v>
      </c>
      <c r="D19" s="18">
        <v>0.25</v>
      </c>
      <c r="E19" s="18">
        <v>4.01</v>
      </c>
    </row>
    <row r="20" spans="2:5" x14ac:dyDescent="0.2">
      <c r="B20" s="16">
        <v>43891</v>
      </c>
      <c r="C20" s="17">
        <v>5348.49</v>
      </c>
      <c r="D20" s="18">
        <v>7.0000000000000007E-2</v>
      </c>
      <c r="E20" s="18">
        <v>3.3</v>
      </c>
    </row>
    <row r="21" spans="2:5" x14ac:dyDescent="0.2">
      <c r="B21" s="16">
        <v>43922</v>
      </c>
      <c r="C21" s="17">
        <v>5331.91</v>
      </c>
      <c r="D21" s="18">
        <v>-0.31</v>
      </c>
      <c r="E21" s="18">
        <v>2.4</v>
      </c>
    </row>
    <row r="22" spans="2:5" x14ac:dyDescent="0.2">
      <c r="B22" s="16">
        <v>43952</v>
      </c>
      <c r="C22" s="17">
        <v>5311.65</v>
      </c>
      <c r="D22" s="18">
        <v>-0.38</v>
      </c>
      <c r="E22" s="18">
        <v>1.88</v>
      </c>
    </row>
    <row r="23" spans="2:5" x14ac:dyDescent="0.2">
      <c r="B23" s="16">
        <v>43983</v>
      </c>
      <c r="C23" s="17">
        <v>5325.46</v>
      </c>
      <c r="D23" s="18">
        <v>0.26</v>
      </c>
      <c r="E23" s="18">
        <v>2.13</v>
      </c>
    </row>
    <row r="24" spans="2:5" x14ac:dyDescent="0.2">
      <c r="B24" s="16">
        <v>44013</v>
      </c>
      <c r="C24" s="17">
        <v>5344.63</v>
      </c>
      <c r="D24" s="18">
        <v>0.36</v>
      </c>
      <c r="E24" s="18">
        <v>2.31</v>
      </c>
    </row>
    <row r="25" spans="2:5" x14ac:dyDescent="0.2">
      <c r="B25" s="16">
        <v>44044</v>
      </c>
      <c r="C25" s="17">
        <v>5357.46</v>
      </c>
      <c r="D25" s="18">
        <v>0.24</v>
      </c>
      <c r="E25" s="18">
        <v>2.44</v>
      </c>
    </row>
    <row r="26" spans="2:5" x14ac:dyDescent="0.2">
      <c r="B26" s="16">
        <v>44075</v>
      </c>
      <c r="C26" s="17">
        <v>5391.75</v>
      </c>
      <c r="D26" s="18">
        <v>0.64</v>
      </c>
      <c r="E26" s="18">
        <v>3.14</v>
      </c>
    </row>
    <row r="27" spans="2:5" x14ac:dyDescent="0.2">
      <c r="B27" s="16">
        <v>44105</v>
      </c>
      <c r="C27" s="17">
        <v>5438.12</v>
      </c>
      <c r="D27" s="18">
        <v>0.86</v>
      </c>
      <c r="E27" s="18">
        <v>3.92</v>
      </c>
    </row>
    <row r="28" spans="2:5" x14ac:dyDescent="0.2">
      <c r="B28" s="16">
        <v>44136</v>
      </c>
      <c r="C28" s="17">
        <v>5486.52</v>
      </c>
      <c r="D28" s="18">
        <v>0.89</v>
      </c>
      <c r="E28" s="18">
        <v>4.3099999999999996</v>
      </c>
    </row>
    <row r="29" spans="2:5" x14ac:dyDescent="0.2">
      <c r="B29" s="21">
        <v>44166</v>
      </c>
      <c r="C29" s="22">
        <v>5560.59</v>
      </c>
      <c r="D29" s="23">
        <v>1.35</v>
      </c>
      <c r="E29" s="23">
        <v>4.5199999999999996</v>
      </c>
    </row>
    <row r="30" spans="2:5" x14ac:dyDescent="0.2">
      <c r="B30" s="16">
        <v>44197</v>
      </c>
      <c r="C30" s="17">
        <v>5574.49</v>
      </c>
      <c r="D30" s="18">
        <v>0.25</v>
      </c>
      <c r="E30" s="18">
        <v>4.5599999999999996</v>
      </c>
    </row>
    <row r="31" spans="2:5" x14ac:dyDescent="0.2">
      <c r="B31" s="16">
        <v>44228</v>
      </c>
      <c r="C31" s="17">
        <v>5622.43</v>
      </c>
      <c r="D31" s="18">
        <v>0.86</v>
      </c>
      <c r="E31" s="18">
        <v>5.2</v>
      </c>
    </row>
    <row r="32" spans="2:5" x14ac:dyDescent="0.2">
      <c r="B32" s="16">
        <v>44256</v>
      </c>
      <c r="C32" s="17">
        <v>5674.72</v>
      </c>
      <c r="D32" s="18">
        <v>0.93</v>
      </c>
      <c r="E32" s="18">
        <v>6.1</v>
      </c>
    </row>
    <row r="33" spans="2:5" x14ac:dyDescent="0.2">
      <c r="B33" s="16">
        <v>44287</v>
      </c>
      <c r="C33" s="17">
        <v>5692.31</v>
      </c>
      <c r="D33" s="18">
        <v>0.31</v>
      </c>
      <c r="E33" s="18">
        <v>6.76</v>
      </c>
    </row>
    <row r="34" spans="2:5" x14ac:dyDescent="0.2">
      <c r="B34" s="16">
        <v>44317</v>
      </c>
      <c r="C34" s="17">
        <v>5739.56</v>
      </c>
      <c r="D34" s="18">
        <v>0.83</v>
      </c>
      <c r="E34" s="18">
        <v>8.06</v>
      </c>
    </row>
    <row r="35" spans="2:5" x14ac:dyDescent="0.2">
      <c r="B35" s="16">
        <v>44348</v>
      </c>
      <c r="C35" s="17">
        <v>5769.98</v>
      </c>
      <c r="D35" s="18">
        <v>0.53</v>
      </c>
      <c r="E35" s="18">
        <v>8.35</v>
      </c>
    </row>
    <row r="36" spans="2:5" x14ac:dyDescent="0.2">
      <c r="B36" s="16">
        <v>44378</v>
      </c>
      <c r="C36" s="17">
        <v>5825.37</v>
      </c>
      <c r="D36" s="18">
        <v>0.96</v>
      </c>
      <c r="E36" s="18">
        <v>8.99</v>
      </c>
    </row>
    <row r="37" spans="2:5" x14ac:dyDescent="0.2">
      <c r="B37" s="16">
        <v>44409</v>
      </c>
      <c r="C37" s="17">
        <v>5876.05</v>
      </c>
      <c r="D37" s="18">
        <v>0.87</v>
      </c>
      <c r="E37" s="18">
        <v>9.68</v>
      </c>
    </row>
    <row r="38" spans="2:5" x14ac:dyDescent="0.2">
      <c r="B38" s="16">
        <v>44440</v>
      </c>
      <c r="C38" s="17">
        <v>5944.21</v>
      </c>
      <c r="D38" s="18">
        <v>1.1599999999999999</v>
      </c>
      <c r="E38" s="18">
        <v>10.25</v>
      </c>
    </row>
    <row r="39" spans="2:5" x14ac:dyDescent="0.2">
      <c r="B39" s="16">
        <v>44470</v>
      </c>
      <c r="C39" s="17">
        <v>6018.51</v>
      </c>
      <c r="D39" s="18">
        <v>1.25</v>
      </c>
      <c r="E39" s="18">
        <v>10.67</v>
      </c>
    </row>
    <row r="40" spans="2:5" x14ac:dyDescent="0.2">
      <c r="B40" s="16">
        <v>44501</v>
      </c>
      <c r="C40" s="17">
        <v>6075.69</v>
      </c>
      <c r="D40" s="18">
        <v>0.95</v>
      </c>
      <c r="E40" s="18">
        <v>10.74</v>
      </c>
    </row>
    <row r="41" spans="2:5" x14ac:dyDescent="0.2">
      <c r="B41" s="21">
        <v>44531</v>
      </c>
      <c r="C41" s="22">
        <v>6120.04</v>
      </c>
      <c r="D41" s="23">
        <v>0.73</v>
      </c>
      <c r="E41" s="23">
        <v>10.06</v>
      </c>
    </row>
    <row r="42" spans="2:5" x14ac:dyDescent="0.2">
      <c r="B42" s="16">
        <v>44562</v>
      </c>
      <c r="C42" s="17">
        <v>6153.09</v>
      </c>
      <c r="D42" s="18">
        <v>0.54</v>
      </c>
      <c r="E42" s="18">
        <v>10.38</v>
      </c>
    </row>
    <row r="43" spans="2:5" x14ac:dyDescent="0.2">
      <c r="B43" s="16">
        <v>44593</v>
      </c>
      <c r="C43" s="17">
        <v>6215.24</v>
      </c>
      <c r="D43" s="18">
        <v>1.01</v>
      </c>
      <c r="E43" s="18">
        <v>10.54</v>
      </c>
    </row>
    <row r="44" spans="2:5" x14ac:dyDescent="0.2">
      <c r="B44" s="16">
        <v>44621</v>
      </c>
      <c r="C44" s="17">
        <v>6315.93</v>
      </c>
      <c r="D44" s="18">
        <v>1.62</v>
      </c>
      <c r="E44" s="18">
        <v>11.3</v>
      </c>
    </row>
    <row r="45" spans="2:5" x14ac:dyDescent="0.2">
      <c r="B45" s="16">
        <v>44652</v>
      </c>
      <c r="C45" s="17">
        <v>6382.88</v>
      </c>
      <c r="D45" s="18">
        <v>1.06</v>
      </c>
      <c r="E45" s="18">
        <v>12.13</v>
      </c>
    </row>
    <row r="46" spans="2:5" x14ac:dyDescent="0.2">
      <c r="B46" s="16">
        <v>44682</v>
      </c>
      <c r="C46" s="17">
        <v>6412.88</v>
      </c>
      <c r="D46" s="18">
        <v>0.47</v>
      </c>
      <c r="E46" s="18">
        <v>11.73</v>
      </c>
    </row>
    <row r="47" spans="2:5" x14ac:dyDescent="0.2">
      <c r="B47" s="16">
        <v>44713</v>
      </c>
      <c r="C47" s="17">
        <v>6455.85</v>
      </c>
      <c r="D47" s="18">
        <v>0.67</v>
      </c>
      <c r="E47" s="18">
        <v>11.89</v>
      </c>
    </row>
    <row r="48" spans="2:5" x14ac:dyDescent="0.2">
      <c r="B48" s="16">
        <v>44743</v>
      </c>
      <c r="C48" s="17">
        <v>6411.95</v>
      </c>
      <c r="D48" s="18">
        <v>-0.68</v>
      </c>
      <c r="E48" s="18">
        <v>10.07</v>
      </c>
    </row>
    <row r="49" spans="2:5" x14ac:dyDescent="0.2">
      <c r="B49" s="16">
        <v>44774</v>
      </c>
      <c r="C49" s="17">
        <v>6388.87</v>
      </c>
      <c r="D49" s="18">
        <v>-0.36</v>
      </c>
      <c r="E49" s="18">
        <v>8.73</v>
      </c>
    </row>
    <row r="50" spans="2:5" x14ac:dyDescent="0.2">
      <c r="B50" s="16">
        <v>44805</v>
      </c>
      <c r="C50" s="17">
        <v>6370.34</v>
      </c>
      <c r="D50" s="18">
        <v>-0.28999999999999998</v>
      </c>
      <c r="E50" s="18">
        <v>7.17</v>
      </c>
    </row>
    <row r="51" spans="2:5" x14ac:dyDescent="0.2">
      <c r="B51" s="16">
        <v>44835</v>
      </c>
      <c r="C51" s="17">
        <v>6407.93</v>
      </c>
      <c r="D51" s="18">
        <v>0.59</v>
      </c>
      <c r="E51" s="18">
        <v>6.47</v>
      </c>
    </row>
    <row r="52" spans="2:5" x14ac:dyDescent="0.2">
      <c r="B52" s="16">
        <v>44866</v>
      </c>
      <c r="C52" s="17">
        <v>6434.2</v>
      </c>
      <c r="D52" s="18">
        <v>0.41</v>
      </c>
      <c r="E52" s="18">
        <v>5.9</v>
      </c>
    </row>
    <row r="53" spans="2:5" x14ac:dyDescent="0.2">
      <c r="B53" s="21">
        <v>44896</v>
      </c>
      <c r="C53" s="22">
        <v>6474.09</v>
      </c>
      <c r="D53" s="23">
        <v>0.62</v>
      </c>
      <c r="E53" s="23">
        <v>5.79</v>
      </c>
    </row>
    <row r="54" spans="2:5" x14ac:dyDescent="0.2">
      <c r="B54" s="16">
        <v>44927</v>
      </c>
      <c r="C54" s="17">
        <v>6508.4</v>
      </c>
      <c r="D54" s="18">
        <v>0.53</v>
      </c>
      <c r="E54" s="18">
        <v>5.77</v>
      </c>
    </row>
    <row r="55" spans="2:5" x14ac:dyDescent="0.2">
      <c r="B55" s="16">
        <v>44958</v>
      </c>
      <c r="C55" s="17">
        <v>6563.07</v>
      </c>
      <c r="D55" s="18">
        <v>0.84</v>
      </c>
      <c r="E55" s="18">
        <v>5.6</v>
      </c>
    </row>
    <row r="56" spans="2:5" x14ac:dyDescent="0.2">
      <c r="B56" s="16">
        <v>44986</v>
      </c>
      <c r="C56" s="17">
        <v>6609.67</v>
      </c>
      <c r="D56" s="18">
        <v>0.71</v>
      </c>
      <c r="E56" s="18">
        <v>4.6500000000000004</v>
      </c>
    </row>
    <row r="57" spans="2:5" x14ac:dyDescent="0.2">
      <c r="B57" s="16">
        <v>45017</v>
      </c>
      <c r="C57" s="17">
        <v>6649.99</v>
      </c>
      <c r="D57" s="18">
        <v>0.61</v>
      </c>
      <c r="E57" s="18">
        <v>4.18</v>
      </c>
    </row>
    <row r="58" spans="2:5" x14ac:dyDescent="0.2">
      <c r="B58" s="16">
        <v>45047</v>
      </c>
      <c r="C58" s="17">
        <v>6665.28</v>
      </c>
      <c r="D58" s="18">
        <v>0.23</v>
      </c>
      <c r="E58" s="18">
        <v>3.94</v>
      </c>
    </row>
    <row r="59" spans="2:5" x14ac:dyDescent="0.2">
      <c r="B59" s="16">
        <v>45078</v>
      </c>
      <c r="C59" s="17">
        <v>6659.95</v>
      </c>
      <c r="D59" s="18">
        <v>-0.08</v>
      </c>
      <c r="E59" s="18">
        <v>3.16</v>
      </c>
    </row>
    <row r="60" spans="2:5" x14ac:dyDescent="0.2">
      <c r="B60" s="16">
        <v>45108</v>
      </c>
      <c r="C60" s="17">
        <v>6667.94</v>
      </c>
      <c r="D60" s="18">
        <v>0.12</v>
      </c>
      <c r="E60" s="18">
        <v>3.99</v>
      </c>
    </row>
    <row r="61" spans="2:5" x14ac:dyDescent="0.2">
      <c r="B61" s="16">
        <v>45139</v>
      </c>
      <c r="C61" s="17">
        <v>6683.28</v>
      </c>
      <c r="D61" s="18">
        <v>0.23</v>
      </c>
      <c r="E61" s="18">
        <v>4.6100000000000003</v>
      </c>
    </row>
    <row r="62" spans="2:5" x14ac:dyDescent="0.2">
      <c r="B62" s="16">
        <v>45170</v>
      </c>
      <c r="C62" s="17">
        <v>6700.66</v>
      </c>
      <c r="D62" s="18">
        <v>0.26</v>
      </c>
      <c r="E62" s="18">
        <v>5.19</v>
      </c>
    </row>
    <row r="63" spans="2:5" x14ac:dyDescent="0.2">
      <c r="B63" s="16">
        <v>45200</v>
      </c>
      <c r="C63" s="17">
        <v>6716.74</v>
      </c>
      <c r="D63" s="18">
        <v>0.24</v>
      </c>
      <c r="E63" s="18">
        <v>4.82</v>
      </c>
    </row>
    <row r="64" spans="2:5" x14ac:dyDescent="0.2">
      <c r="B64" s="16">
        <v>45231</v>
      </c>
      <c r="C64" s="17">
        <v>6735.55</v>
      </c>
      <c r="D64" s="18">
        <v>0.28000000000000003</v>
      </c>
      <c r="E64" s="18">
        <v>4.68</v>
      </c>
    </row>
    <row r="65" spans="2:5" x14ac:dyDescent="0.2">
      <c r="B65" s="21">
        <v>45261</v>
      </c>
      <c r="C65" s="22">
        <v>6773.27</v>
      </c>
      <c r="D65" s="23">
        <v>0.56000000000000005</v>
      </c>
      <c r="E65" s="23">
        <v>4.62</v>
      </c>
    </row>
    <row r="66" spans="2:5" x14ac:dyDescent="0.2">
      <c r="B66" s="16">
        <v>45292</v>
      </c>
      <c r="C66" s="17">
        <v>6801.72</v>
      </c>
      <c r="D66" s="18">
        <v>0.42</v>
      </c>
      <c r="E66" s="18">
        <v>4.51</v>
      </c>
    </row>
    <row r="67" spans="2:5" x14ac:dyDescent="0.2">
      <c r="B67" s="16">
        <v>45323</v>
      </c>
      <c r="C67" s="17">
        <v>6858.17</v>
      </c>
      <c r="D67" s="18">
        <v>0.83</v>
      </c>
      <c r="E67" s="18">
        <v>4.5</v>
      </c>
    </row>
    <row r="68" spans="2:5" x14ac:dyDescent="0.2">
      <c r="B68" s="16">
        <v>45352</v>
      </c>
      <c r="C68" s="17">
        <v>6869.14</v>
      </c>
      <c r="D68" s="18">
        <v>0.16</v>
      </c>
      <c r="E68" s="18">
        <v>3.93</v>
      </c>
    </row>
    <row r="69" spans="2:5" x14ac:dyDescent="0.2">
      <c r="B69" s="16">
        <v>45383</v>
      </c>
      <c r="C69" s="17">
        <v>6895.24</v>
      </c>
      <c r="D69" s="18">
        <v>0.38</v>
      </c>
      <c r="E69" s="18">
        <v>3.69</v>
      </c>
    </row>
    <row r="70" spans="2:5" x14ac:dyDescent="0.2">
      <c r="B70" s="16">
        <v>45413</v>
      </c>
      <c r="C70" s="17">
        <v>6926.96</v>
      </c>
      <c r="D70" s="18">
        <v>0.46</v>
      </c>
      <c r="E70" s="18">
        <v>3.93</v>
      </c>
    </row>
    <row r="71" spans="2:5" x14ac:dyDescent="0.2">
      <c r="B71" s="16">
        <v>45444</v>
      </c>
      <c r="C71" s="17">
        <v>6941.51</v>
      </c>
      <c r="D71" s="18">
        <v>0.21</v>
      </c>
      <c r="E71" s="18">
        <v>4.2300000000000004</v>
      </c>
    </row>
    <row r="72" spans="2:5" x14ac:dyDescent="0.2">
      <c r="B72" s="16">
        <v>45474</v>
      </c>
      <c r="C72" s="17">
        <v>6967.89</v>
      </c>
      <c r="D72" s="18">
        <v>0.38</v>
      </c>
      <c r="E72" s="18">
        <v>4.5</v>
      </c>
    </row>
    <row r="73" spans="2:5" x14ac:dyDescent="0.2">
      <c r="B73" s="16">
        <v>45505</v>
      </c>
      <c r="C73" s="17">
        <v>6966.5</v>
      </c>
      <c r="D73" s="18">
        <v>-0.02</v>
      </c>
      <c r="E73" s="18">
        <v>4.24</v>
      </c>
    </row>
    <row r="74" spans="2:5" x14ac:dyDescent="0.2">
      <c r="B74" s="16">
        <v>45536</v>
      </c>
      <c r="C74" s="17">
        <v>6997.15</v>
      </c>
      <c r="D74" s="18">
        <v>0.44</v>
      </c>
      <c r="E74" s="18">
        <v>4.42</v>
      </c>
    </row>
    <row r="75" spans="2:5" x14ac:dyDescent="0.2">
      <c r="B75" s="16">
        <v>45566</v>
      </c>
      <c r="C75" s="17">
        <v>7036.33</v>
      </c>
      <c r="D75" s="18">
        <v>0.56000000000000005</v>
      </c>
      <c r="E75" s="18">
        <v>4.76</v>
      </c>
    </row>
    <row r="76" spans="2:5" x14ac:dyDescent="0.2">
      <c r="B76" s="16">
        <v>45597</v>
      </c>
      <c r="C76" s="17">
        <v>7063.77</v>
      </c>
      <c r="D76" s="18">
        <v>0.39</v>
      </c>
      <c r="E76" s="18">
        <v>4.87</v>
      </c>
    </row>
    <row r="77" spans="2:5" x14ac:dyDescent="0.2">
      <c r="B77" s="21">
        <v>45627</v>
      </c>
      <c r="C77" s="22">
        <v>7100.5</v>
      </c>
      <c r="D77" s="23">
        <v>0.52</v>
      </c>
      <c r="E77" s="23">
        <v>4.83</v>
      </c>
    </row>
    <row r="78" spans="2:5" x14ac:dyDescent="0.2">
      <c r="B78" s="16">
        <v>45658</v>
      </c>
      <c r="C78" s="17">
        <v>7111.86</v>
      </c>
      <c r="D78" s="18">
        <v>0.16</v>
      </c>
      <c r="E78" s="18">
        <v>4.5599999999999996</v>
      </c>
    </row>
    <row r="79" spans="2:5" x14ac:dyDescent="0.2">
      <c r="B79" s="16">
        <v>45689</v>
      </c>
      <c r="C79" s="17">
        <v>7205.03</v>
      </c>
      <c r="D79" s="18">
        <v>1.31</v>
      </c>
      <c r="E79" s="18">
        <v>5.0599999999999996</v>
      </c>
    </row>
    <row r="80" spans="2:5" x14ac:dyDescent="0.2">
      <c r="B80" s="16">
        <v>45717</v>
      </c>
      <c r="C80" s="17">
        <v>7245.38</v>
      </c>
      <c r="D80" s="18">
        <v>0.56000000000000005</v>
      </c>
      <c r="E80" s="18">
        <v>5.48</v>
      </c>
    </row>
    <row r="81" spans="2:5" x14ac:dyDescent="0.2">
      <c r="B81" s="16">
        <v>45748</v>
      </c>
      <c r="C81" s="17">
        <v>7276.54</v>
      </c>
      <c r="D81" s="18">
        <v>0.43</v>
      </c>
      <c r="E81" s="18">
        <v>5.53</v>
      </c>
    </row>
    <row r="82" spans="2:5" x14ac:dyDescent="0.2">
      <c r="B82" s="16">
        <v>45778</v>
      </c>
      <c r="C82" s="17">
        <v>7295.46</v>
      </c>
      <c r="D82" s="18">
        <v>0.26</v>
      </c>
      <c r="E82" s="18">
        <v>5.32</v>
      </c>
    </row>
    <row r="83" spans="2:5" x14ac:dyDescent="0.2">
      <c r="B83" s="16">
        <v>45809</v>
      </c>
      <c r="C83" s="17">
        <v>7312.97</v>
      </c>
      <c r="D83" s="18">
        <v>0.24</v>
      </c>
      <c r="E83" s="18">
        <v>5.35</v>
      </c>
    </row>
    <row r="84" spans="2:5" x14ac:dyDescent="0.2">
      <c r="B84" s="16">
        <v>45839</v>
      </c>
      <c r="C84" s="17">
        <v>7331.98</v>
      </c>
      <c r="D84" s="18">
        <v>0.26</v>
      </c>
      <c r="E84" s="18">
        <v>5.23</v>
      </c>
    </row>
    <row r="85" spans="2:5" x14ac:dyDescent="0.2">
      <c r="B85" s="16">
        <v>45870</v>
      </c>
      <c r="C85" s="17">
        <v>7323.91</v>
      </c>
      <c r="D85" s="18">
        <v>-0.11</v>
      </c>
      <c r="E85" s="18">
        <v>5.13</v>
      </c>
    </row>
    <row r="86" spans="2:5" x14ac:dyDescent="0.2">
      <c r="B86" s="16">
        <v>45901</v>
      </c>
      <c r="C86" s="17">
        <v>7359.06</v>
      </c>
      <c r="D86" s="18">
        <v>0.48</v>
      </c>
      <c r="E86" s="18">
        <v>5.17</v>
      </c>
    </row>
    <row r="87" spans="2:5" x14ac:dyDescent="0.2">
      <c r="B87" s="16">
        <v>45931</v>
      </c>
      <c r="C87" s="17">
        <v>7365.68</v>
      </c>
      <c r="D87" s="18">
        <v>0.09</v>
      </c>
      <c r="E87" s="18">
        <v>4.68</v>
      </c>
    </row>
    <row r="88" spans="2:5" x14ac:dyDescent="0.2">
      <c r="B88" s="16">
        <v>45962</v>
      </c>
      <c r="C88" s="17">
        <v>7378.94</v>
      </c>
      <c r="D88" s="18">
        <v>0.18</v>
      </c>
      <c r="E88" s="18">
        <v>4.46</v>
      </c>
    </row>
    <row r="89" spans="2:5" x14ac:dyDescent="0.2">
      <c r="B89" s="21">
        <v>45992</v>
      </c>
      <c r="C89" s="22">
        <v>7403.29</v>
      </c>
      <c r="D89" s="23">
        <v>0.33</v>
      </c>
      <c r="E89" s="23">
        <v>4.26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Cálculo</vt:lpstr>
      <vt:lpstr>Média</vt:lpstr>
      <vt:lpstr>Base_Dados</vt:lpstr>
      <vt:lpstr>Fator Regional</vt:lpstr>
      <vt:lpstr>IPCA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Agência Goiana de Regulação</dc:creator>
  <cp:lastModifiedBy>Agência Goiana de Regulação</cp:lastModifiedBy>
  <dcterms:created xsi:type="dcterms:W3CDTF">2026-07-08T11:22:32Z</dcterms:created>
  <dcterms:modified xsi:type="dcterms:W3CDTF">2026-07-08T18:24:05Z</dcterms:modified>
</cp:coreProperties>
</file>