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870" tabRatio="861"/>
  </bookViews>
  <sheets>
    <sheet name="BP Balanço Patrimonial" sheetId="33" r:id="rId1"/>
    <sheet name="DMPL" sheetId="26" r:id="rId2"/>
    <sheet name="DRE " sheetId="34" r:id="rId3"/>
    <sheet name="DFC" sheetId="25" r:id="rId4"/>
    <sheet name="DVA" sheetId="32" r:id="rId5"/>
    <sheet name="DRA" sheetId="27" r:id="rId6"/>
  </sheets>
  <externalReferences>
    <externalReference r:id="rId7"/>
  </externalReferences>
  <definedNames>
    <definedName name="ativo" localSheetId="1">#REF!</definedName>
    <definedName name="ativo" localSheetId="5">#REF!</definedName>
    <definedName name="ativo">#REF!</definedName>
    <definedName name="Balancete_Abr" localSheetId="3">#REF!</definedName>
    <definedName name="Balancete_Abr">'[1]04_ABR'!$A$1:$F$2500</definedName>
    <definedName name="Balancete_Ago" localSheetId="3">#REF!</definedName>
    <definedName name="Balancete_Ago">'[1]04_AGO'!$A$1:$F$2500</definedName>
    <definedName name="Balancete_BCO_DADOS" localSheetId="3">#REF!</definedName>
    <definedName name="Balancete_BCO_DADOS">'[1]Balancete_BCO DADOS'!$A$1:$N$2501</definedName>
    <definedName name="Balancete_Dez" localSheetId="3">#REF!</definedName>
    <definedName name="Balancete_Dez">'[1]04_DEZ'!$A$1:$F$50000</definedName>
    <definedName name="Balancete_Fev" localSheetId="3">#REF!</definedName>
    <definedName name="Balancete_Fev">'[1]04_FEV'!$A$1:$F$2500</definedName>
    <definedName name="Balancete_Jan" localSheetId="3">#REF!</definedName>
    <definedName name="Balancete_Jan">'[1]04_JAN'!$A$1:$F$2500</definedName>
    <definedName name="Balancete_Jul" localSheetId="3">#REF!</definedName>
    <definedName name="Balancete_Jul">'[1]04_JUL'!$A$1:$F$2500</definedName>
    <definedName name="Balancete_Jun" localSheetId="3">#REF!</definedName>
    <definedName name="Balancete_Jun">'[1]04_JUN'!$A$1:$F$2500</definedName>
    <definedName name="Balancete_Mai" localSheetId="3">#REF!</definedName>
    <definedName name="Balancete_Mai">'[1]04_MAI'!$A$1:$F$2500</definedName>
    <definedName name="Balancete_Mar" localSheetId="3">#REF!</definedName>
    <definedName name="Balancete_Mar">'[1]04_MAR'!$A$1:$F$2500</definedName>
    <definedName name="Balancete_Nov" localSheetId="3">#REF!</definedName>
    <definedName name="Balancete_Nov">'[1]04_NOV'!$A$1:$F$2500</definedName>
    <definedName name="Balancete_Out" localSheetId="3">#REF!</definedName>
    <definedName name="Balancete_Out">'[1]04_OUT'!$A$1:$F$2500</definedName>
    <definedName name="Balancete_Set" localSheetId="3">#REF!</definedName>
    <definedName name="Balancete_Set">'[1]04_SET'!$A$1:$F$2500</definedName>
    <definedName name="DKAFJKLADFALK" localSheetId="1">#REF!</definedName>
    <definedName name="DKAFJKLADFALK" localSheetId="5">#REF!</definedName>
    <definedName name="DKAFJKLADFALK">#REF!</definedName>
    <definedName name="Excel_BuiltIn_Criteria_12" localSheetId="1">#REF!</definedName>
    <definedName name="Excel_BuiltIn_Criteria_12" localSheetId="5">#REF!</definedName>
    <definedName name="Excel_BuiltIn_Criteria_12">#REF!</definedName>
    <definedName name="Excel_BuiltIn_Criteria_7" localSheetId="1">#REF!</definedName>
    <definedName name="Excel_BuiltIn_Criteria_7" localSheetId="5">#REF!</definedName>
    <definedName name="Excel_BuiltIn_Criteria_7">#REF!</definedName>
    <definedName name="Excel_BuiltIn_Criteria_7___7" localSheetId="1">#REF!</definedName>
    <definedName name="Excel_BuiltIn_Criteria_7___7" localSheetId="5">#REF!</definedName>
    <definedName name="Excel_BuiltIn_Criteria_7___7">#REF!</definedName>
    <definedName name="Excel_BuiltIn_Criteria_7___7___0" localSheetId="1">#REF!</definedName>
    <definedName name="Excel_BuiltIn_Criteria_7___7___0" localSheetId="5">#REF!</definedName>
    <definedName name="Excel_BuiltIn_Criteria_7___7___0">#REF!</definedName>
    <definedName name="Excel_BuiltIn_Criteria_7___7___0___0" localSheetId="1">#REF!</definedName>
    <definedName name="Excel_BuiltIn_Criteria_7___7___0___0" localSheetId="5">#REF!</definedName>
    <definedName name="Excel_BuiltIn_Criteria_7___7___0___0">#REF!</definedName>
    <definedName name="GGHHG" localSheetId="1">#REF!</definedName>
    <definedName name="GGHHG" localSheetId="5">#REF!</definedName>
    <definedName name="GGHHG">#REF!</definedName>
    <definedName name="NEGADO" localSheetId="1">#REF!</definedName>
    <definedName name="NEGADO" localSheetId="5">#REF!</definedName>
    <definedName name="NEGADO">#REF!</definedName>
    <definedName name="PASSIVO" localSheetId="1">#REF!</definedName>
    <definedName name="PASSIVO" localSheetId="5">#REF!</definedName>
    <definedName name="PASSIVO">#REF!</definedName>
    <definedName name="resultado" localSheetId="1">#REF!</definedName>
    <definedName name="resultado" localSheetId="5">#REF!</definedName>
    <definedName name="resultado">#REF!</definedName>
    <definedName name="risco" localSheetId="1">#REF!</definedName>
    <definedName name="risco" localSheetId="5">#REF!</definedName>
    <definedName name="risco">#REF!</definedName>
    <definedName name="UDUDU" localSheetId="1">#REF!</definedName>
    <definedName name="UDUDU" localSheetId="5">#REF!</definedName>
    <definedName name="UDUDU">#REF!</definedName>
    <definedName name="WW" localSheetId="1">#REF!</definedName>
    <definedName name="WW" localSheetId="5">#REF!</definedName>
    <definedName name="WW">#REF!</definedName>
  </definedNames>
  <calcPr calcId="162913"/>
</workbook>
</file>

<file path=xl/calcChain.xml><?xml version="1.0" encoding="utf-8"?>
<calcChain xmlns="http://schemas.openxmlformats.org/spreadsheetml/2006/main">
  <c r="D15" i="32" l="1"/>
  <c r="D13" i="32"/>
  <c r="D14" i="32"/>
  <c r="M15" i="33" l="1"/>
  <c r="D32" i="25" l="1"/>
  <c r="D54" i="25"/>
  <c r="D55" i="25" l="1"/>
  <c r="D28" i="25"/>
  <c r="D26" i="25"/>
  <c r="D25" i="25"/>
  <c r="D24" i="25"/>
  <c r="D23" i="25"/>
  <c r="D37" i="25"/>
  <c r="D46" i="25"/>
  <c r="D22" i="25"/>
  <c r="D21" i="25"/>
  <c r="D20" i="25"/>
  <c r="D19" i="25"/>
  <c r="D17" i="25"/>
  <c r="D39" i="32"/>
  <c r="D38" i="32"/>
  <c r="D22" i="32"/>
  <c r="D20" i="32"/>
  <c r="D12" i="32"/>
  <c r="D11" i="32"/>
  <c r="F12" i="32"/>
  <c r="E12" i="32"/>
  <c r="F40" i="32"/>
  <c r="F39" i="32"/>
  <c r="F38" i="32"/>
  <c r="F22" i="32"/>
  <c r="F23" i="32"/>
  <c r="F20" i="32"/>
  <c r="F33" i="32"/>
  <c r="F11" i="32"/>
  <c r="F15" i="32"/>
  <c r="F14" i="32"/>
  <c r="F13" i="32"/>
  <c r="F23" i="25"/>
  <c r="D16" i="25" l="1"/>
  <c r="G49" i="34"/>
  <c r="G47" i="34"/>
  <c r="G45" i="34"/>
  <c r="G37" i="34"/>
  <c r="G36" i="34"/>
  <c r="E27" i="34"/>
  <c r="G23" i="34"/>
  <c r="E49" i="34" l="1"/>
  <c r="E37" i="34"/>
  <c r="O15" i="33"/>
  <c r="H15" i="33" l="1"/>
  <c r="I48" i="26" l="1"/>
  <c r="I47" i="26"/>
  <c r="I46" i="26"/>
  <c r="I45" i="26"/>
  <c r="I44" i="26"/>
  <c r="I43" i="26"/>
  <c r="D14" i="25" l="1"/>
  <c r="D39" i="25" l="1"/>
  <c r="D18" i="25"/>
  <c r="D49" i="25"/>
  <c r="F55" i="25"/>
  <c r="F39" i="25"/>
  <c r="D57" i="25" l="1"/>
  <c r="E11" i="32"/>
  <c r="E13" i="32"/>
  <c r="E14" i="32"/>
  <c r="E15" i="32"/>
  <c r="D33" i="32"/>
  <c r="D23" i="32"/>
  <c r="D32" i="32" l="1"/>
  <c r="D27" i="32"/>
  <c r="D10" i="32"/>
  <c r="F14" i="25"/>
  <c r="F16" i="25"/>
  <c r="E59" i="34" l="1"/>
  <c r="E53" i="34"/>
  <c r="E44" i="34"/>
  <c r="E34" i="34"/>
  <c r="E29" i="34"/>
  <c r="D19" i="32" s="1"/>
  <c r="D25" i="32" s="1"/>
  <c r="D30" i="32" s="1"/>
  <c r="D35" i="32" s="1"/>
  <c r="E22" i="34"/>
  <c r="E21" i="34" s="1"/>
  <c r="E11" i="34"/>
  <c r="E19" i="34" s="1"/>
  <c r="I39" i="26"/>
  <c r="I38" i="26"/>
  <c r="I37" i="26"/>
  <c r="I36" i="26"/>
  <c r="I35" i="26"/>
  <c r="I34" i="26"/>
  <c r="E42" i="34" l="1"/>
  <c r="E51" i="34" s="1"/>
  <c r="E57" i="34" s="1"/>
  <c r="E63" i="34" s="1"/>
  <c r="D13" i="25" s="1"/>
  <c r="O36" i="33"/>
  <c r="D33" i="25" l="1"/>
  <c r="D52" i="25" s="1"/>
  <c r="D40" i="32"/>
  <c r="D37" i="32" s="1"/>
  <c r="H12" i="27"/>
  <c r="H17" i="27" s="1"/>
  <c r="M36" i="33"/>
  <c r="M28" i="33"/>
  <c r="M14" i="33"/>
  <c r="F39" i="33"/>
  <c r="F35" i="33"/>
  <c r="F26" i="33"/>
  <c r="F14" i="33"/>
  <c r="M43" i="33" l="1"/>
  <c r="F25" i="33"/>
  <c r="F43" i="33" s="1"/>
  <c r="G44" i="34" l="1"/>
  <c r="G11" i="34"/>
  <c r="G19" i="34" s="1"/>
  <c r="G59" i="34"/>
  <c r="G53" i="34"/>
  <c r="G29" i="34"/>
  <c r="G22" i="34"/>
  <c r="G21" i="34" s="1"/>
  <c r="G34" i="34" l="1"/>
  <c r="F49" i="25"/>
  <c r="E46" i="25"/>
  <c r="E45" i="25"/>
  <c r="E44" i="25"/>
  <c r="E43" i="25"/>
  <c r="E22" i="25"/>
  <c r="E21" i="25"/>
  <c r="E20" i="25"/>
  <c r="E19" i="25"/>
  <c r="E18" i="25"/>
  <c r="E17" i="25"/>
  <c r="E47" i="25"/>
  <c r="E32" i="25"/>
  <c r="E31" i="25"/>
  <c r="E30" i="25"/>
  <c r="E28" i="25"/>
  <c r="E26" i="25"/>
  <c r="E25" i="25"/>
  <c r="E24" i="25"/>
  <c r="E37" i="25"/>
  <c r="E39" i="25" s="1"/>
  <c r="E38" i="32"/>
  <c r="F37" i="34"/>
  <c r="F34" i="34"/>
  <c r="F29" i="34"/>
  <c r="F23" i="34"/>
  <c r="E33" i="32"/>
  <c r="F49" i="34"/>
  <c r="G27" i="34" l="1"/>
  <c r="G42" i="34" s="1"/>
  <c r="G51" i="34" s="1"/>
  <c r="G57" i="34" s="1"/>
  <c r="G63" i="34" s="1"/>
  <c r="E49" i="25"/>
  <c r="F27" i="34"/>
  <c r="F22" i="34"/>
  <c r="F21" i="34" s="1"/>
  <c r="F13" i="25" l="1"/>
  <c r="F33" i="25" s="1"/>
  <c r="J12" i="27"/>
  <c r="F17" i="34"/>
  <c r="I23" i="26" l="1"/>
  <c r="N16" i="33" l="1"/>
  <c r="N15" i="33"/>
  <c r="G15" i="33" l="1"/>
  <c r="E55" i="25" l="1"/>
  <c r="E10" i="32"/>
  <c r="E25" i="32" s="1"/>
  <c r="I30" i="26" l="1"/>
  <c r="I29" i="26"/>
  <c r="I28" i="26"/>
  <c r="I27" i="26"/>
  <c r="I26" i="26"/>
  <c r="I25" i="26"/>
  <c r="F10" i="32" l="1"/>
  <c r="F57" i="25" l="1"/>
  <c r="F52" i="25" l="1"/>
  <c r="F11" i="34" l="1"/>
  <c r="H32" i="26" l="1"/>
  <c r="H41" i="26" s="1"/>
  <c r="H50" i="26" s="1"/>
  <c r="I17" i="26"/>
  <c r="I18" i="26"/>
  <c r="I19" i="26"/>
  <c r="I20" i="26"/>
  <c r="I21" i="26"/>
  <c r="I16" i="26"/>
  <c r="N36" i="33"/>
  <c r="F59" i="34" l="1"/>
  <c r="F53" i="34"/>
  <c r="F44" i="34"/>
  <c r="H39" i="33"/>
  <c r="G39" i="33"/>
  <c r="H35" i="33"/>
  <c r="G35" i="33"/>
  <c r="O28" i="33"/>
  <c r="N28" i="33"/>
  <c r="H26" i="33"/>
  <c r="G26" i="33"/>
  <c r="N14" i="33"/>
  <c r="O14" i="33"/>
  <c r="H14" i="33"/>
  <c r="H25" i="33" l="1"/>
  <c r="H43" i="33" s="1"/>
  <c r="G25" i="33"/>
  <c r="F19" i="34"/>
  <c r="F42" i="34" s="1"/>
  <c r="N43" i="33"/>
  <c r="O43" i="33"/>
  <c r="G14" i="33"/>
  <c r="G43" i="33" l="1"/>
  <c r="F51" i="34" l="1"/>
  <c r="F57" i="34" l="1"/>
  <c r="F63" i="34" s="1"/>
  <c r="I12" i="27" s="1"/>
  <c r="E40" i="32" l="1"/>
  <c r="E13" i="25" l="1"/>
  <c r="F32" i="32" l="1"/>
  <c r="E32" i="32"/>
  <c r="F27" i="32"/>
  <c r="E27" i="32"/>
  <c r="E19" i="32" l="1"/>
  <c r="E30" i="32" s="1"/>
  <c r="E35" i="32" s="1"/>
  <c r="E37" i="32"/>
  <c r="F37" i="32"/>
  <c r="F19" i="32"/>
  <c r="F25" i="32" s="1"/>
  <c r="F30" i="32" s="1"/>
  <c r="F35" i="32" s="1"/>
  <c r="J17" i="27" l="1"/>
  <c r="F32" i="26"/>
  <c r="F41" i="26" s="1"/>
  <c r="F50" i="26" s="1"/>
  <c r="G32" i="26"/>
  <c r="G41" i="26" s="1"/>
  <c r="G50" i="26" s="1"/>
  <c r="E32" i="26" l="1"/>
  <c r="E41" i="26" s="1"/>
  <c r="E50" i="26" s="1"/>
  <c r="I14" i="26" l="1"/>
  <c r="I32" i="26" s="1"/>
  <c r="I41" i="26" s="1"/>
  <c r="I50" i="26" s="1"/>
  <c r="D32" i="26"/>
  <c r="D41" i="26" s="1"/>
  <c r="D50" i="26" s="1"/>
  <c r="E14" i="25" l="1"/>
  <c r="E57" i="25" l="1"/>
  <c r="E16" i="25" l="1"/>
  <c r="E33" i="25" l="1"/>
  <c r="B57" i="25"/>
  <c r="I17" i="27" l="1"/>
  <c r="E52" i="25"/>
  <c r="E50" i="25" l="1"/>
  <c r="F50" i="25" s="1"/>
</calcChain>
</file>

<file path=xl/sharedStrings.xml><?xml version="1.0" encoding="utf-8"?>
<sst xmlns="http://schemas.openxmlformats.org/spreadsheetml/2006/main" count="271" uniqueCount="206">
  <si>
    <t>ATIVO</t>
  </si>
  <si>
    <t>PASSIVO</t>
  </si>
  <si>
    <t>DESCRIÇÃO</t>
  </si>
  <si>
    <t>TOTAL DO ATIVO</t>
  </si>
  <si>
    <t>TOTAL DO PASSIVO</t>
  </si>
  <si>
    <t>IRPJ</t>
  </si>
  <si>
    <t>CSLL</t>
  </si>
  <si>
    <t>ATIVO CIRCULANTE</t>
  </si>
  <si>
    <t>ATIVO NÃO CIRCULANTE</t>
  </si>
  <si>
    <t>PASSIVO CIRCULANTE</t>
  </si>
  <si>
    <t>PASSIVO NÃO CIRCULANTE</t>
  </si>
  <si>
    <t>(=) RESULTADO OPERACIONAL</t>
  </si>
  <si>
    <t>(=) RESULTADO LÍQUIDO DO PERÍODO</t>
  </si>
  <si>
    <t>Total Geral</t>
  </si>
  <si>
    <t xml:space="preserve">    Lucro Líquido</t>
  </si>
  <si>
    <t xml:space="preserve">   ( = ) Caixa Líquido Consumido nas Atividades  Operacionais</t>
  </si>
  <si>
    <t xml:space="preserve"> Atividades De Investimento</t>
  </si>
  <si>
    <t xml:space="preserve">     Aquisição/Venda de Imobilizado</t>
  </si>
  <si>
    <t xml:space="preserve">   ( = ) Caixa Líquido Consumido nas Atividades de Investimentos</t>
  </si>
  <si>
    <t xml:space="preserve">   ( = ) Caixa Líquido Consumido nas Atividades de Financiamento</t>
  </si>
  <si>
    <t xml:space="preserve">   ( = ) (Redução)/Aumento Líquido nas Disponibilidades</t>
  </si>
  <si>
    <t xml:space="preserve">    Saldo de Caixa Início do Exercício</t>
  </si>
  <si>
    <t xml:space="preserve">    Saldo de Caixa Final do Exercício</t>
  </si>
  <si>
    <t xml:space="preserve">    Aumento/Redução em Despesas Antecipadas</t>
  </si>
  <si>
    <t>Contas a Receber</t>
  </si>
  <si>
    <t>Despesas Antecipadas</t>
  </si>
  <si>
    <t>Imobilizado</t>
  </si>
  <si>
    <t>Intangível</t>
  </si>
  <si>
    <t>Obrigações Trabalhistas</t>
  </si>
  <si>
    <t>Obrigações Tributárias</t>
  </si>
  <si>
    <t>Capital Social</t>
  </si>
  <si>
    <t>(-) Capital a Integralizar</t>
  </si>
  <si>
    <t>Resultado do Exercício</t>
  </si>
  <si>
    <t>Receitas Financeiras</t>
  </si>
  <si>
    <t>Despesas Financeiras</t>
  </si>
  <si>
    <t>(=) RESULTADO OPERACIONAL BRUTO</t>
  </si>
  <si>
    <t>DESPESAS OPERACIONAIS</t>
  </si>
  <si>
    <t>RESULTADO FINANCEIRO LÍQUIDO</t>
  </si>
  <si>
    <t>PROVISÃO IRPJ E CSLL</t>
  </si>
  <si>
    <t>(=) RESULTADO OPERACIONAL LÍQUIDO</t>
  </si>
  <si>
    <t xml:space="preserve">    Aumento/Redução em Contas a Pagar</t>
  </si>
  <si>
    <t>RESULTADO LÍQUIDO DO PERÍODO</t>
  </si>
  <si>
    <t>Outros resultados abrangentes classificados conforme sua natureza (outras receitas e outras despesas abrangentes)</t>
  </si>
  <si>
    <t>Parcela dos outros resultados abrangentes de empresas investidas reconhecida por meio do método de equivalência patrimonial</t>
  </si>
  <si>
    <t>Caixa e Equivalente de Caixa</t>
  </si>
  <si>
    <t xml:space="preserve"> Ajustes de:</t>
  </si>
  <si>
    <t xml:space="preserve">    Depreciação e Amortização</t>
  </si>
  <si>
    <t>Variação no Capital Circulante e Não Circulante</t>
  </si>
  <si>
    <t xml:space="preserve">    Aumento/Redução em Obrigações Tributárias</t>
  </si>
  <si>
    <t>Atividades de Financiamento</t>
  </si>
  <si>
    <t>CNPJ:  01.274.240/0001-47</t>
  </si>
  <si>
    <t>Nota</t>
  </si>
  <si>
    <t>Títulos e Valores Mobiliários</t>
  </si>
  <si>
    <t>Antecipações a Empregados</t>
  </si>
  <si>
    <t xml:space="preserve"> AGÊNCIA GOIANA DE HABITAÇÃO S/A</t>
  </si>
  <si>
    <t>Devedores com Vendas Compromissadas</t>
  </si>
  <si>
    <t>Devedores por Créditos Repassados</t>
  </si>
  <si>
    <t xml:space="preserve">Unidades Residenciais </t>
  </si>
  <si>
    <t>Terrenos Edificações ou Urbanização</t>
  </si>
  <si>
    <t>Realizável a Longo Prazo</t>
  </si>
  <si>
    <t>Bens Tangíveis</t>
  </si>
  <si>
    <t>(-)Depreciações Acumuladas</t>
  </si>
  <si>
    <t>Software</t>
  </si>
  <si>
    <t>(-)Amortizações Acumuladas</t>
  </si>
  <si>
    <t>PATRIMÔNIO LÍQUIDO</t>
  </si>
  <si>
    <t>Obrigações Sociais</t>
  </si>
  <si>
    <t>Contas a Pagar</t>
  </si>
  <si>
    <t>Provisões Trabalhistas</t>
  </si>
  <si>
    <t>Créditos Vinculados Convênios</t>
  </si>
  <si>
    <t>Contingências Judiciais</t>
  </si>
  <si>
    <t>Reservas de Lucros</t>
  </si>
  <si>
    <t>CPF: 002.080.231-51</t>
  </si>
  <si>
    <t>Presidente</t>
  </si>
  <si>
    <t>CUSTO DOS SERVIÇOS PRESTADOS</t>
  </si>
  <si>
    <t>(=) RECEITA OPERACIONAL LÍQUIDA</t>
  </si>
  <si>
    <t>RECEITA OPERACIONAL BRUTA</t>
  </si>
  <si>
    <t>Capital Realizado Atualizado</t>
  </si>
  <si>
    <t>Capital Subscrito</t>
  </si>
  <si>
    <t>Capital a Realizar</t>
  </si>
  <si>
    <t xml:space="preserve">  Resultado Acumulado</t>
  </si>
  <si>
    <t xml:space="preserve">    Aumento/Redução em Antecipações a Empregados</t>
  </si>
  <si>
    <t xml:space="preserve">    Aumento/Redução em Obrigações Sociais</t>
  </si>
  <si>
    <t xml:space="preserve">    Aumento/Redução em Provisões Trabalhistas</t>
  </si>
  <si>
    <t xml:space="preserve">    Aumento/Redução em Cauções a Restituir</t>
  </si>
  <si>
    <t xml:space="preserve">    Aumento/Redução em Créditos Vinculados Convênios</t>
  </si>
  <si>
    <t xml:space="preserve">    Aumento/Redução em Contingencias Judiciais</t>
  </si>
  <si>
    <t xml:space="preserve">     Baixa de Imobilizado</t>
  </si>
  <si>
    <t xml:space="preserve">    Aumento/Redução Devedores com Vendas Compromissadas</t>
  </si>
  <si>
    <t xml:space="preserve">    Aumento/Redução Terrenos Edificações ou Urbanização</t>
  </si>
  <si>
    <t>12.1</t>
  </si>
  <si>
    <t>12.2</t>
  </si>
  <si>
    <t>12.3</t>
  </si>
  <si>
    <t>12.4</t>
  </si>
  <si>
    <t>12.6</t>
  </si>
  <si>
    <t>13.1</t>
  </si>
  <si>
    <t>13.2</t>
  </si>
  <si>
    <t>(Valores expressos em milhares de reais)</t>
  </si>
  <si>
    <t>Saldo em 31/12/2022</t>
  </si>
  <si>
    <t>Ajuste de Exercícios Anteriores</t>
  </si>
  <si>
    <t xml:space="preserve">Outras Receitas </t>
  </si>
  <si>
    <t>(-)INSUMOS ADQUIRIDOS DE TERCEIROS</t>
  </si>
  <si>
    <t>Materiais, Energia, Serviços de Terceiros e Outros</t>
  </si>
  <si>
    <t>Perda/Recuperação de Valores Ativos</t>
  </si>
  <si>
    <t>Outras Despesas</t>
  </si>
  <si>
    <t>(=)VALOR ADICIONADO BRUTO</t>
  </si>
  <si>
    <t>(-)RETENÇÕES</t>
  </si>
  <si>
    <t>Depreciação, Amortização e Exaustão</t>
  </si>
  <si>
    <t>(=)VALOR ADICIONADO LÍQUIDO PRODUZIDO PELA ENTIDADE</t>
  </si>
  <si>
    <t>(+)VALOR ADICIONADO RECEBIDO EM TRANSFERÊNCIA</t>
  </si>
  <si>
    <t>(=)VALOR ADICIONADO TOTAL A DISTRIBUIR</t>
  </si>
  <si>
    <t>(+)DISTRIBUIÇÃO DO VALOR ADICIONADO</t>
  </si>
  <si>
    <t>Pessoal e Encargos</t>
  </si>
  <si>
    <t>Impostos, Taxas e Contribuições</t>
  </si>
  <si>
    <t>Lucros Retidos/Prejuízos do Exercício</t>
  </si>
  <si>
    <t>Resultados Acumulados</t>
  </si>
  <si>
    <t>Tributos a Recuperar</t>
  </si>
  <si>
    <t>(-) Ações Em Tesouraria</t>
  </si>
  <si>
    <t>Saldo em 31/12/2023</t>
  </si>
  <si>
    <t>Ações em Tesouraria</t>
  </si>
  <si>
    <t xml:space="preserve">    Aumento/Redução em Tributos a Recuperar</t>
  </si>
  <si>
    <t>12.5</t>
  </si>
  <si>
    <t xml:space="preserve">    Aumento/Redução em Clientes</t>
  </si>
  <si>
    <t xml:space="preserve">    Aumento/Redução em Obrigações Trabalhistas </t>
  </si>
  <si>
    <t>(Valores Expressos em Reais)</t>
  </si>
  <si>
    <t xml:space="preserve">    Aumento/Redução em Adiantamento a Obras</t>
  </si>
  <si>
    <t>Subvenção Governamental a Realizar</t>
  </si>
  <si>
    <t>Saldo em 31/12/2024</t>
  </si>
  <si>
    <t>SUBVENÇÃO GOVERNAMENTAL</t>
  </si>
  <si>
    <t>APLICAÇÃO PROGRAMAS HABITACIONAIS</t>
  </si>
  <si>
    <t xml:space="preserve">Subvenção de Custeio  - Recursos Tesouro Estadual </t>
  </si>
  <si>
    <t xml:space="preserve">Subvenção Programas Habitacionais - Recursos Tesouro Estadual </t>
  </si>
  <si>
    <t xml:space="preserve">Subvenção Programas Habitacionais - Recursos União </t>
  </si>
  <si>
    <t>OUTRAS RECEITAS</t>
  </si>
  <si>
    <t>OUTROS CUSTO DOS SERVIÇOS PRESTADOS</t>
  </si>
  <si>
    <t>RECEITAS</t>
  </si>
  <si>
    <t>Obras em Andamento - Programas Habitacionais</t>
  </si>
  <si>
    <t>Reserva Subvenção Governamental</t>
  </si>
  <si>
    <t>Subvenção Governamental para Investimento</t>
  </si>
  <si>
    <t>Subvenção Governamental/Investimento</t>
  </si>
  <si>
    <t xml:space="preserve">    Aumento/Redução em Obras em Andamento Programas Habitacionais</t>
  </si>
  <si>
    <t xml:space="preserve">    Aumento/Redução em Subvenção Governamental a Realizar</t>
  </si>
  <si>
    <t xml:space="preserve">    Aumento/Redução em Estoque de Bens do almoxarifado</t>
  </si>
  <si>
    <t xml:space="preserve">     Aquisição de ações para tesouraria</t>
  </si>
  <si>
    <t>Adiantamentos Concedidos a Obras</t>
  </si>
  <si>
    <t>Estoque de bens do almoxarifado</t>
  </si>
  <si>
    <t xml:space="preserve">    Aumento/Redução em Tributos Parcelados</t>
  </si>
  <si>
    <t>Receita Bruta de Serviço</t>
  </si>
  <si>
    <t>RESULTADO ABRANGENTE DO PERÍODO</t>
  </si>
  <si>
    <t>DEMONSTRAÇÃO DAS MUTAÇÕES DO PATRIMÔNIO LÍQUIDO (DMPL)</t>
  </si>
  <si>
    <t>BALANÇO PATRIMONIAL (BP)</t>
  </si>
  <si>
    <t xml:space="preserve">       DEMONSTRAÇÃO DO RESULTADO DO EXERCÍCIO  (DRE)</t>
  </si>
  <si>
    <t>DEMONSTRAÇÃO DOS FLUXOS DE CAIXA - MÉTODO INDIRETO (DFC)</t>
  </si>
  <si>
    <t xml:space="preserve">       DEMONSTRAÇÃO DO VALOR ADICIONADO (DVA)</t>
  </si>
  <si>
    <t xml:space="preserve">       DEMONSTRAÇÃO DO RESULTADO ABRANGENTE  (DRA)</t>
  </si>
  <si>
    <t>Receita de Alienação de Bens Imóveis</t>
  </si>
  <si>
    <t>Receita de Alienação de Bens Imóveis (1)</t>
  </si>
  <si>
    <t>Receitas Bruta de Serviço  (2)</t>
  </si>
  <si>
    <t>(-)Impostos Incidentes e Desvinculações  (3)</t>
  </si>
  <si>
    <t>21.1</t>
  </si>
  <si>
    <t>21.2</t>
  </si>
  <si>
    <t>21.3</t>
  </si>
  <si>
    <t>21.4</t>
  </si>
  <si>
    <t xml:space="preserve">   ESTRUTURADAS CONFORME RESOLUÇÃO CFC Nº 1.374/2011.</t>
  </si>
  <si>
    <t>Reconhecemos a exatidão da presente Demonstração das Mutações do Patrimônio Líquido - Nota Explicativa nº 22</t>
  </si>
  <si>
    <t>Saldo em 31/03/2025</t>
  </si>
  <si>
    <t>Reconhecemos a exatidão da presente Demonstração do Resultado do Exercício - Nota Explicativa nº 23</t>
  </si>
  <si>
    <t>23.1</t>
  </si>
  <si>
    <t>23.2</t>
  </si>
  <si>
    <t>23.3</t>
  </si>
  <si>
    <t>23.3.1</t>
  </si>
  <si>
    <t>23.3.2</t>
  </si>
  <si>
    <t>23.4</t>
  </si>
  <si>
    <t>23.5</t>
  </si>
  <si>
    <t>23.6</t>
  </si>
  <si>
    <t>Reconhecemos a exatidão da presente Demonstração dos Fluxos de Caixa - Nota Explicativa nº 24</t>
  </si>
  <si>
    <t>Reconhecemos a exatidão da presente Demonstração do Valor Adicionado - Nota Explicativa nº 25</t>
  </si>
  <si>
    <t>Reconhecemos a exatidão da presente Demonstração do Resultado Abrangente - Nota Explicativa nº 26</t>
  </si>
  <si>
    <t>Subvenção de Custeio  - Recursos Tesouro Estadual  (a)</t>
  </si>
  <si>
    <t>Subvenção Programas Habitacionais - Recursos Tesouro Estadual  (b)</t>
  </si>
  <si>
    <t>Subvenção Programas Habitacionais - Recursos União  (c)</t>
  </si>
  <si>
    <t>Com Recursos - União (a)</t>
  </si>
  <si>
    <t>Com Recursos - Tesouro Estadual (b)</t>
  </si>
  <si>
    <t>Mão de Obra  (a)</t>
  </si>
  <si>
    <t>Serviços de Terceiros  (b)</t>
  </si>
  <si>
    <t>Outros Custos Operacionais  (c)</t>
  </si>
  <si>
    <t>Custo com Obras Administradas  (d)</t>
  </si>
  <si>
    <t>Despesas com Pessoal (a)</t>
  </si>
  <si>
    <t>Serviço de Terceiros  (b)</t>
  </si>
  <si>
    <t>Despesas Gerais Administrativas (c)</t>
  </si>
  <si>
    <t>Despesas Tributárias (d)</t>
  </si>
  <si>
    <t>Outras Receitas e Outras Despesas Operacionais (e)</t>
  </si>
  <si>
    <t>24.1</t>
  </si>
  <si>
    <t xml:space="preserve"> Atividades Operacionais </t>
  </si>
  <si>
    <t>24.2</t>
  </si>
  <si>
    <t>24.3</t>
  </si>
  <si>
    <t>24.4</t>
  </si>
  <si>
    <t>25.1</t>
  </si>
  <si>
    <t>25.2</t>
  </si>
  <si>
    <t>25.3</t>
  </si>
  <si>
    <t>30 de Junho de 2025</t>
  </si>
  <si>
    <t>Saldo em 30/06/2025</t>
  </si>
  <si>
    <t>Goiânia-Goiás, 30 de Junho de 2025</t>
  </si>
  <si>
    <t xml:space="preserve">RECONHECEMOS A EXATIDÃO DO PRESENTE BALANÇO PATRIMONIAL ENCERRADO EM 30/06/2025, TOTALIZANDO NO ATIVO E PASSIVO O VALOR DE R$ 729.406.008,44 (SETECENTOS E VINETE E NOVE MILHÕES, QUATROCENTOS E SEIS MIL, OITO REAIS E QUARENTA E QUATRO CENTAVOS)                                            </t>
  </si>
  <si>
    <t xml:space="preserve">    Aumento/Redução em Adiantamento de Clientes</t>
  </si>
  <si>
    <t xml:space="preserve">    Aumento/Redução Tributos a Recuperar</t>
  </si>
  <si>
    <t>19/20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</si>
</sst>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1"/>
      <name val="Humanst521 BT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70C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06">
    <xf numFmtId="0" fontId="0" fillId="0" borderId="0" xfId="0"/>
    <xf numFmtId="0" fontId="6" fillId="2" borderId="0" xfId="0" applyFont="1" applyFill="1"/>
    <xf numFmtId="0" fontId="5" fillId="2" borderId="0" xfId="0" applyFont="1" applyFill="1" applyAlignment="1"/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164" fontId="5" fillId="2" borderId="2" xfId="1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4" fontId="5" fillId="2" borderId="0" xfId="10" applyNumberFormat="1" applyFont="1" applyFill="1" applyAlignment="1">
      <alignment horizontal="center"/>
    </xf>
    <xf numFmtId="0" fontId="6" fillId="2" borderId="0" xfId="0" applyFont="1" applyFill="1" applyBorder="1" applyAlignment="1">
      <alignment wrapText="1"/>
    </xf>
    <xf numFmtId="0" fontId="5" fillId="2" borderId="2" xfId="0" applyFont="1" applyFill="1" applyBorder="1"/>
    <xf numFmtId="0" fontId="5" fillId="2" borderId="0" xfId="0" applyFont="1" applyFill="1" applyBorder="1"/>
    <xf numFmtId="0" fontId="6" fillId="2" borderId="0" xfId="0" applyFont="1" applyFill="1" applyAlignment="1"/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/>
    </xf>
    <xf numFmtId="164" fontId="5" fillId="2" borderId="2" xfId="0" applyNumberFormat="1" applyFont="1" applyFill="1" applyBorder="1" applyAlignment="1">
      <alignment horizontal="center"/>
    </xf>
    <xf numFmtId="0" fontId="7" fillId="4" borderId="0" xfId="0" applyFont="1" applyFill="1" applyAlignment="1">
      <alignment horizontal="left"/>
    </xf>
    <xf numFmtId="164" fontId="6" fillId="2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164" fontId="6" fillId="2" borderId="0" xfId="1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/>
    </xf>
    <xf numFmtId="164" fontId="6" fillId="2" borderId="0" xfId="10" applyNumberFormat="1" applyFont="1" applyFill="1" applyAlignment="1">
      <alignment horizontal="center"/>
    </xf>
    <xf numFmtId="164" fontId="5" fillId="2" borderId="0" xfId="10" applyNumberFormat="1" applyFont="1" applyFill="1" applyBorder="1" applyAlignment="1">
      <alignment horizontal="center"/>
    </xf>
    <xf numFmtId="0" fontId="6" fillId="2" borderId="0" xfId="0" applyFont="1" applyFill="1" applyBorder="1"/>
    <xf numFmtId="164" fontId="6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43" fontId="6" fillId="2" borderId="0" xfId="0" applyNumberFormat="1" applyFont="1" applyFill="1" applyBorder="1" applyAlignment="1">
      <alignment horizontal="center" wrapText="1"/>
    </xf>
    <xf numFmtId="0" fontId="8" fillId="2" borderId="0" xfId="2" applyFont="1" applyFill="1" applyProtection="1">
      <protection locked="0"/>
    </xf>
    <xf numFmtId="37" fontId="8" fillId="2" borderId="0" xfId="2" applyNumberFormat="1" applyFont="1" applyFill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horizontal="center" vertical="center"/>
      <protection locked="0"/>
    </xf>
    <xf numFmtId="0" fontId="9" fillId="2" borderId="0" xfId="2" applyFont="1" applyFill="1" applyProtection="1">
      <protection locked="0"/>
    </xf>
    <xf numFmtId="9" fontId="9" fillId="2" borderId="0" xfId="6" applyFont="1" applyFill="1" applyBorder="1" applyAlignment="1" applyProtection="1">
      <alignment vertical="center"/>
      <protection locked="0"/>
    </xf>
    <xf numFmtId="37" fontId="9" fillId="2" borderId="0" xfId="2" applyNumberFormat="1" applyFont="1" applyFill="1" applyAlignment="1" applyProtection="1">
      <alignment vertical="center"/>
      <protection locked="0"/>
    </xf>
    <xf numFmtId="37" fontId="9" fillId="2" borderId="0" xfId="2" applyNumberFormat="1" applyFont="1" applyFill="1" applyBorder="1" applyAlignment="1" applyProtection="1">
      <alignment vertical="center"/>
      <protection locked="0"/>
    </xf>
    <xf numFmtId="14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Border="1" applyAlignment="1" applyProtection="1">
      <alignment horizontal="center" vertical="center"/>
      <protection locked="0"/>
    </xf>
    <xf numFmtId="164" fontId="9" fillId="2" borderId="0" xfId="11" applyNumberFormat="1" applyFont="1" applyFill="1" applyBorder="1" applyAlignment="1" applyProtection="1">
      <alignment horizontal="center" vertical="center"/>
      <protection locked="0"/>
    </xf>
    <xf numFmtId="0" fontId="8" fillId="2" borderId="0" xfId="2" applyFont="1" applyFill="1" applyProtection="1">
      <protection hidden="1"/>
    </xf>
    <xf numFmtId="43" fontId="8" fillId="2" borderId="0" xfId="10" applyFont="1" applyFill="1" applyBorder="1" applyAlignment="1" applyProtection="1">
      <alignment vertical="center"/>
      <protection locked="0"/>
    </xf>
    <xf numFmtId="166" fontId="8" fillId="2" borderId="0" xfId="11" applyNumberFormat="1" applyFont="1" applyFill="1" applyBorder="1" applyAlignment="1" applyProtection="1">
      <alignment vertical="center"/>
      <protection locked="0"/>
    </xf>
    <xf numFmtId="0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11" applyNumberFormat="1" applyFont="1" applyFill="1" applyAlignment="1" applyProtection="1">
      <alignment horizontal="center" vertical="center"/>
      <protection locked="0"/>
    </xf>
    <xf numFmtId="39" fontId="8" fillId="2" borderId="0" xfId="2" applyNumberFormat="1" applyFont="1" applyFill="1" applyBorder="1" applyAlignment="1" applyProtection="1">
      <alignment vertical="center"/>
      <protection locked="0"/>
    </xf>
    <xf numFmtId="164" fontId="8" fillId="2" borderId="0" xfId="2" applyNumberFormat="1" applyFont="1" applyFill="1" applyBorder="1" applyAlignment="1" applyProtection="1">
      <alignment horizontal="center" vertical="center"/>
      <protection locked="0"/>
    </xf>
    <xf numFmtId="164" fontId="8" fillId="2" borderId="0" xfId="11" applyFont="1" applyFill="1" applyBorder="1" applyAlignment="1" applyProtection="1">
      <alignment vertical="center"/>
      <protection locked="0"/>
    </xf>
    <xf numFmtId="164" fontId="8" fillId="2" borderId="0" xfId="11" applyFont="1" applyFill="1" applyAlignment="1" applyProtection="1">
      <alignment vertical="center"/>
      <protection locked="0"/>
    </xf>
    <xf numFmtId="0" fontId="6" fillId="2" borderId="0" xfId="2" applyFont="1" applyFill="1" applyBorder="1" applyProtection="1">
      <protection locked="0"/>
    </xf>
    <xf numFmtId="164" fontId="8" fillId="2" borderId="0" xfId="11" applyNumberFormat="1" applyFont="1" applyFill="1" applyBorder="1" applyAlignment="1" applyProtection="1">
      <alignment horizontal="center"/>
      <protection locked="0"/>
    </xf>
    <xf numFmtId="0" fontId="6" fillId="2" borderId="0" xfId="2" applyFont="1" applyFill="1" applyProtection="1">
      <protection locked="0"/>
    </xf>
    <xf numFmtId="164" fontId="8" fillId="2" borderId="0" xfId="11" applyNumberFormat="1" applyFont="1" applyFill="1" applyAlignment="1" applyProtection="1">
      <alignment horizontal="center"/>
      <protection locked="0"/>
    </xf>
    <xf numFmtId="0" fontId="9" fillId="2" borderId="0" xfId="2" applyFont="1" applyFill="1" applyBorder="1" applyProtection="1">
      <protection locked="0"/>
    </xf>
    <xf numFmtId="43" fontId="6" fillId="2" borderId="0" xfId="0" applyNumberFormat="1" applyFont="1" applyFill="1" applyBorder="1" applyAlignment="1">
      <alignment wrapText="1"/>
    </xf>
    <xf numFmtId="164" fontId="9" fillId="2" borderId="0" xfId="11" applyFont="1" applyFill="1" applyAlignment="1" applyProtection="1">
      <alignment vertical="center"/>
      <protection locked="0"/>
    </xf>
    <xf numFmtId="0" fontId="8" fillId="2" borderId="0" xfId="2" applyFont="1" applyFill="1" applyAlignment="1" applyProtection="1">
      <alignment horizontal="center"/>
      <protection locked="0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/>
    <xf numFmtId="0" fontId="8" fillId="2" borderId="0" xfId="0" applyFont="1" applyFill="1" applyBorder="1"/>
    <xf numFmtId="0" fontId="9" fillId="2" borderId="0" xfId="0" applyFont="1" applyFill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Border="1"/>
    <xf numFmtId="0" fontId="9" fillId="3" borderId="0" xfId="0" applyFont="1" applyFill="1" applyBorder="1" applyAlignment="1">
      <alignment horizontal="center"/>
    </xf>
    <xf numFmtId="14" fontId="9" fillId="3" borderId="0" xfId="0" applyNumberFormat="1" applyFont="1" applyFill="1" applyBorder="1" applyAlignment="1">
      <alignment horizontal="center"/>
    </xf>
    <xf numFmtId="14" fontId="9" fillId="2" borderId="0" xfId="0" applyNumberFormat="1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43" fontId="9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164" fontId="8" fillId="2" borderId="0" xfId="10" applyNumberFormat="1" applyFont="1" applyFill="1" applyBorder="1"/>
    <xf numFmtId="164" fontId="9" fillId="2" borderId="0" xfId="0" applyNumberFormat="1" applyFont="1" applyFill="1" applyBorder="1"/>
    <xf numFmtId="164" fontId="8" fillId="2" borderId="0" xfId="0" applyNumberFormat="1" applyFont="1" applyFill="1" applyBorder="1"/>
    <xf numFmtId="164" fontId="9" fillId="2" borderId="0" xfId="10" applyNumberFormat="1" applyFont="1" applyFill="1" applyBorder="1"/>
    <xf numFmtId="0" fontId="9" fillId="2" borderId="2" xfId="0" applyFont="1" applyFill="1" applyBorder="1"/>
    <xf numFmtId="0" fontId="8" fillId="2" borderId="0" xfId="0" applyFont="1" applyFill="1" applyBorder="1" applyAlignment="1">
      <alignment wrapText="1"/>
    </xf>
    <xf numFmtId="0" fontId="8" fillId="2" borderId="0" xfId="0" applyFont="1" applyFill="1" applyBorder="1" applyAlignment="1">
      <alignment horizontal="center" wrapText="1"/>
    </xf>
    <xf numFmtId="43" fontId="8" fillId="2" borderId="0" xfId="0" applyNumberFormat="1" applyFont="1" applyFill="1" applyBorder="1" applyAlignment="1">
      <alignment wrapText="1"/>
    </xf>
    <xf numFmtId="0" fontId="8" fillId="2" borderId="0" xfId="0" applyFont="1" applyFill="1" applyBorder="1" applyAlignment="1">
      <alignment horizontal="justify" wrapText="1"/>
    </xf>
    <xf numFmtId="43" fontId="8" fillId="2" borderId="0" xfId="0" applyNumberFormat="1" applyFont="1" applyFill="1" applyBorder="1" applyAlignment="1">
      <alignment horizontal="justify" wrapText="1"/>
    </xf>
    <xf numFmtId="0" fontId="9" fillId="2" borderId="0" xfId="0" applyFont="1" applyFill="1" applyBorder="1" applyAlignment="1">
      <alignment horizontal="justify" wrapText="1"/>
    </xf>
    <xf numFmtId="0" fontId="9" fillId="2" borderId="0" xfId="0" applyFont="1" applyFill="1" applyBorder="1" applyAlignment="1">
      <alignment wrapText="1"/>
    </xf>
    <xf numFmtId="0" fontId="5" fillId="2" borderId="0" xfId="3" applyFont="1" applyFill="1" applyBorder="1"/>
    <xf numFmtId="164" fontId="6" fillId="2" borderId="0" xfId="12" applyNumberFormat="1" applyFont="1" applyFill="1" applyBorder="1" applyAlignment="1"/>
    <xf numFmtId="0" fontId="6" fillId="2" borderId="0" xfId="3" applyFont="1" applyFill="1" applyAlignment="1"/>
    <xf numFmtId="0" fontId="6" fillId="2" borderId="0" xfId="3" applyFont="1" applyFill="1" applyAlignment="1">
      <alignment horizont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2" xfId="12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/>
    </xf>
    <xf numFmtId="0" fontId="9" fillId="2" borderId="0" xfId="12" applyNumberFormat="1" applyFont="1" applyFill="1" applyBorder="1" applyAlignment="1">
      <alignment horizontal="center" vertical="center" wrapText="1"/>
    </xf>
    <xf numFmtId="0" fontId="9" fillId="2" borderId="0" xfId="3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center"/>
    </xf>
    <xf numFmtId="164" fontId="9" fillId="2" borderId="0" xfId="11" applyFont="1" applyFill="1" applyBorder="1" applyAlignment="1">
      <alignment horizontal="center"/>
    </xf>
    <xf numFmtId="0" fontId="5" fillId="2" borderId="2" xfId="3" applyFont="1" applyFill="1" applyBorder="1" applyAlignment="1">
      <alignment horizontal="center"/>
    </xf>
    <xf numFmtId="164" fontId="9" fillId="2" borderId="2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left"/>
    </xf>
    <xf numFmtId="164" fontId="8" fillId="2" borderId="0" xfId="11" applyFont="1" applyFill="1" applyBorder="1" applyAlignment="1">
      <alignment horizontal="center"/>
    </xf>
    <xf numFmtId="0" fontId="6" fillId="2" borderId="0" xfId="3" applyFont="1" applyFill="1" applyBorder="1" applyAlignment="1">
      <alignment horizontal="center"/>
    </xf>
    <xf numFmtId="164" fontId="9" fillId="2" borderId="0" xfId="11" applyFont="1" applyFill="1" applyBorder="1" applyAlignment="1"/>
    <xf numFmtId="164" fontId="10" fillId="2" borderId="0" xfId="11" applyFont="1" applyFill="1" applyBorder="1" applyAlignment="1"/>
    <xf numFmtId="164" fontId="10" fillId="2" borderId="0" xfId="11" applyFont="1" applyFill="1" applyBorder="1" applyAlignment="1">
      <alignment horizontal="center"/>
    </xf>
    <xf numFmtId="0" fontId="5" fillId="2" borderId="0" xfId="0" applyFont="1" applyFill="1" applyBorder="1" applyAlignment="1">
      <alignment horizontal="justify" wrapText="1"/>
    </xf>
    <xf numFmtId="164" fontId="9" fillId="2" borderId="2" xfId="11" applyNumberFormat="1" applyFont="1" applyFill="1" applyBorder="1" applyAlignment="1" applyProtection="1">
      <alignment horizontal="center" vertical="center"/>
      <protection locked="0"/>
    </xf>
    <xf numFmtId="0" fontId="9" fillId="2" borderId="2" xfId="2" applyFont="1" applyFill="1" applyBorder="1" applyProtection="1">
      <protection locked="0"/>
    </xf>
    <xf numFmtId="164" fontId="9" fillId="2" borderId="2" xfId="11" applyNumberFormat="1" applyFont="1" applyFill="1" applyBorder="1" applyAlignment="1" applyProtection="1">
      <alignment horizontal="center"/>
      <protection locked="0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14" fontId="12" fillId="3" borderId="2" xfId="0" applyNumberFormat="1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/>
    </xf>
    <xf numFmtId="164" fontId="12" fillId="2" borderId="2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/>
    </xf>
    <xf numFmtId="164" fontId="11" fillId="2" borderId="0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164" fontId="11" fillId="2" borderId="0" xfId="1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center"/>
    </xf>
    <xf numFmtId="164" fontId="11" fillId="2" borderId="2" xfId="10" applyNumberFormat="1" applyFont="1" applyFill="1" applyBorder="1" applyAlignment="1">
      <alignment horizontal="center"/>
    </xf>
    <xf numFmtId="164" fontId="12" fillId="2" borderId="2" xfId="10" applyNumberFormat="1" applyFont="1" applyFill="1" applyBorder="1" applyAlignment="1">
      <alignment horizontal="center"/>
    </xf>
    <xf numFmtId="0" fontId="12" fillId="2" borderId="0" xfId="0" applyFont="1" applyFill="1"/>
    <xf numFmtId="164" fontId="11" fillId="2" borderId="0" xfId="10" applyNumberFormat="1" applyFont="1" applyFill="1" applyAlignment="1">
      <alignment horizontal="center"/>
    </xf>
    <xf numFmtId="0" fontId="12" fillId="2" borderId="0" xfId="0" applyFont="1" applyFill="1" applyBorder="1" applyAlignment="1">
      <alignment horizontal="left"/>
    </xf>
    <xf numFmtId="164" fontId="12" fillId="2" borderId="0" xfId="10" applyNumberFormat="1" applyFont="1" applyFill="1" applyBorder="1" applyAlignment="1">
      <alignment horizontal="center"/>
    </xf>
    <xf numFmtId="164" fontId="11" fillId="2" borderId="0" xfId="0" applyNumberFormat="1" applyFont="1" applyFill="1" applyAlignment="1">
      <alignment horizontal="center"/>
    </xf>
    <xf numFmtId="0" fontId="11" fillId="2" borderId="0" xfId="0" applyFont="1" applyFill="1" applyAlignment="1"/>
    <xf numFmtId="0" fontId="11" fillId="2" borderId="0" xfId="0" applyFont="1" applyFill="1" applyBorder="1" applyAlignment="1">
      <alignment horizontal="center" wrapText="1"/>
    </xf>
    <xf numFmtId="0" fontId="11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165" fontId="9" fillId="2" borderId="0" xfId="0" applyNumberFormat="1" applyFont="1" applyFill="1" applyBorder="1" applyAlignment="1">
      <alignment horizontal="center"/>
    </xf>
    <xf numFmtId="165" fontId="8" fillId="2" borderId="0" xfId="0" applyNumberFormat="1" applyFont="1" applyFill="1" applyBorder="1" applyAlignment="1">
      <alignment horizontal="center"/>
    </xf>
    <xf numFmtId="43" fontId="8" fillId="2" borderId="0" xfId="0" applyNumberFormat="1" applyFont="1" applyFill="1" applyBorder="1" applyAlignment="1">
      <alignment horizontal="center" wrapText="1"/>
    </xf>
    <xf numFmtId="164" fontId="6" fillId="0" borderId="0" xfId="10" applyNumberFormat="1" applyFont="1" applyBorder="1"/>
    <xf numFmtId="165" fontId="5" fillId="2" borderId="2" xfId="0" applyNumberFormat="1" applyFont="1" applyFill="1" applyBorder="1" applyAlignment="1">
      <alignment horizontal="center"/>
    </xf>
    <xf numFmtId="165" fontId="6" fillId="2" borderId="0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5" fontId="5" fillId="2" borderId="2" xfId="10" applyNumberFormat="1" applyFont="1" applyFill="1" applyBorder="1" applyAlignment="1">
      <alignment horizontal="center"/>
    </xf>
    <xf numFmtId="43" fontId="6" fillId="2" borderId="0" xfId="0" applyNumberFormat="1" applyFont="1" applyFill="1" applyAlignment="1">
      <alignment horizontal="center"/>
    </xf>
    <xf numFmtId="164" fontId="9" fillId="2" borderId="0" xfId="2" applyNumberFormat="1" applyFont="1" applyFill="1" applyAlignment="1" applyProtection="1">
      <alignment horizontal="center" vertical="center"/>
      <protection locked="0"/>
    </xf>
    <xf numFmtId="164" fontId="6" fillId="2" borderId="0" xfId="0" applyNumberFormat="1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43" fontId="9" fillId="2" borderId="0" xfId="0" applyNumberFormat="1" applyFont="1" applyFill="1" applyBorder="1" applyAlignment="1"/>
    <xf numFmtId="164" fontId="8" fillId="2" borderId="0" xfId="2" applyNumberFormat="1" applyFont="1" applyFill="1" applyAlignment="1" applyProtection="1">
      <alignment horizontal="center" vertical="center"/>
      <protection locked="0"/>
    </xf>
    <xf numFmtId="164" fontId="9" fillId="2" borderId="0" xfId="2" applyNumberFormat="1" applyFont="1" applyFill="1" applyBorder="1" applyAlignment="1" applyProtection="1">
      <alignment horizontal="center" vertical="center"/>
      <protection locked="0"/>
    </xf>
    <xf numFmtId="164" fontId="6" fillId="2" borderId="0" xfId="2" applyNumberFormat="1" applyFont="1" applyFill="1" applyBorder="1" applyAlignment="1" applyProtection="1">
      <alignment horizontal="center"/>
      <protection locked="0"/>
    </xf>
    <xf numFmtId="164" fontId="6" fillId="2" borderId="0" xfId="2" applyNumberFormat="1" applyFont="1" applyFill="1" applyAlignment="1" applyProtection="1">
      <alignment horizontal="center"/>
      <protection locked="0"/>
    </xf>
    <xf numFmtId="164" fontId="9" fillId="2" borderId="0" xfId="2" applyNumberFormat="1" applyFont="1" applyFill="1" applyBorder="1" applyAlignment="1" applyProtection="1">
      <alignment horizontal="center"/>
      <protection locked="0"/>
    </xf>
    <xf numFmtId="164" fontId="8" fillId="2" borderId="0" xfId="2" applyNumberFormat="1" applyFont="1" applyFill="1" applyAlignment="1" applyProtection="1">
      <alignment horizontal="center"/>
      <protection locked="0"/>
    </xf>
    <xf numFmtId="165" fontId="7" fillId="4" borderId="0" xfId="0" applyNumberFormat="1" applyFont="1" applyFill="1" applyAlignment="1">
      <alignment horizontal="center"/>
    </xf>
    <xf numFmtId="43" fontId="6" fillId="2" borderId="0" xfId="0" applyNumberFormat="1" applyFont="1" applyFill="1" applyBorder="1" applyAlignment="1">
      <alignment horizontal="center"/>
    </xf>
    <xf numFmtId="43" fontId="6" fillId="2" borderId="0" xfId="1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37" fontId="9" fillId="2" borderId="2" xfId="2" applyNumberFormat="1" applyFont="1" applyFill="1" applyBorder="1" applyAlignment="1" applyProtection="1">
      <alignment horizontal="center" vertical="center"/>
      <protection locked="0"/>
    </xf>
    <xf numFmtId="37" fontId="9" fillId="2" borderId="0" xfId="2" applyNumberFormat="1" applyFont="1" applyFill="1" applyBorder="1" applyAlignment="1" applyProtection="1">
      <alignment horizontal="center" vertical="center"/>
      <protection locked="0"/>
    </xf>
    <xf numFmtId="37" fontId="8" fillId="2" borderId="0" xfId="2" applyNumberFormat="1" applyFont="1" applyFill="1" applyAlignment="1" applyProtection="1">
      <alignment horizontal="center" vertical="center"/>
      <protection locked="0"/>
    </xf>
    <xf numFmtId="0" fontId="9" fillId="2" borderId="2" xfId="2" applyFont="1" applyFill="1" applyBorder="1" applyAlignment="1" applyProtection="1">
      <alignment horizontal="center"/>
      <protection locked="0"/>
    </xf>
    <xf numFmtId="0" fontId="6" fillId="2" borderId="0" xfId="2" applyFont="1" applyFill="1" applyBorder="1" applyAlignment="1" applyProtection="1">
      <alignment horizontal="center"/>
      <protection locked="0"/>
    </xf>
    <xf numFmtId="0" fontId="6" fillId="2" borderId="0" xfId="2" applyFont="1" applyFill="1" applyAlignment="1" applyProtection="1">
      <alignment horizontal="center"/>
      <protection locked="0"/>
    </xf>
    <xf numFmtId="0" fontId="9" fillId="2" borderId="0" xfId="2" applyFont="1" applyFill="1" applyBorder="1" applyAlignment="1" applyProtection="1">
      <alignment horizontal="center"/>
      <protection locked="0"/>
    </xf>
    <xf numFmtId="43" fontId="9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9" fillId="3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9" fillId="3" borderId="0" xfId="3" applyFont="1" applyFill="1" applyBorder="1" applyAlignment="1">
      <alignment horizontal="center" vertical="center"/>
    </xf>
    <xf numFmtId="164" fontId="5" fillId="3" borderId="2" xfId="12" applyNumberFormat="1" applyFont="1" applyFill="1" applyBorder="1" applyAlignment="1">
      <alignment horizontal="center"/>
    </xf>
    <xf numFmtId="0" fontId="9" fillId="3" borderId="4" xfId="3" applyNumberFormat="1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0" fontId="9" fillId="3" borderId="4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9" fillId="3" borderId="2" xfId="3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/>
    </xf>
    <xf numFmtId="37" fontId="9" fillId="2" borderId="0" xfId="2" applyNumberFormat="1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left"/>
    </xf>
    <xf numFmtId="37" fontId="9" fillId="3" borderId="0" xfId="2" applyNumberFormat="1" applyFont="1" applyFill="1" applyBorder="1" applyAlignment="1" applyProtection="1">
      <alignment horizontal="center" vertical="center"/>
      <protection locked="0"/>
    </xf>
    <xf numFmtId="37" fontId="9" fillId="2" borderId="5" xfId="2" applyNumberFormat="1" applyFont="1" applyFill="1" applyBorder="1" applyAlignment="1" applyProtection="1">
      <alignment horizontal="center" vertical="center"/>
      <protection locked="0"/>
    </xf>
    <xf numFmtId="37" fontId="9" fillId="2" borderId="3" xfId="2" applyNumberFormat="1" applyFont="1" applyFill="1" applyBorder="1" applyAlignment="1" applyProtection="1">
      <alignment horizontal="center" vertical="center"/>
      <protection locked="0"/>
    </xf>
    <xf numFmtId="37" fontId="9" fillId="3" borderId="5" xfId="2" applyNumberFormat="1" applyFont="1" applyFill="1" applyBorder="1" applyAlignment="1" applyProtection="1">
      <alignment horizontal="center" vertical="center"/>
      <protection locked="0"/>
    </xf>
    <xf numFmtId="37" fontId="9" fillId="3" borderId="3" xfId="2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</cellXfs>
  <cellStyles count="14">
    <cellStyle name="Hyperlink 2" xfId="1"/>
    <cellStyle name="Normal" xfId="0" builtinId="0"/>
    <cellStyle name="Normal 2" xfId="2"/>
    <cellStyle name="Normal 3" xfId="3"/>
    <cellStyle name="Normal 3 2" xfId="4"/>
    <cellStyle name="Normal 4" xfId="5"/>
    <cellStyle name="Porcentagem 2" xfId="6"/>
    <cellStyle name="Porcentagem 2 2" xfId="7"/>
    <cellStyle name="Separador de milhares 2" xfId="8"/>
    <cellStyle name="Separador de milhares 2 2" xfId="9"/>
    <cellStyle name="Vírgula" xfId="10" builtinId="3"/>
    <cellStyle name="Vírgula 2" xfId="11"/>
    <cellStyle name="Vírgula 2 2" xfId="12"/>
    <cellStyle name="Vírgula 3" xfId="1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74083</xdr:colOff>
      <xdr:row>1</xdr:row>
      <xdr:rowOff>21167</xdr:rowOff>
    </xdr:from>
    <xdr:to>
      <xdr:col>2</xdr:col>
      <xdr:colOff>74083</xdr:colOff>
      <xdr:row>5</xdr:row>
      <xdr:rowOff>186395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308" y="21167"/>
          <a:ext cx="2048161" cy="9272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42333</xdr:colOff>
      <xdr:row>1</xdr:row>
      <xdr:rowOff>95250</xdr:rowOff>
    </xdr:from>
    <xdr:to>
      <xdr:col>1</xdr:col>
      <xdr:colOff>42333</xdr:colOff>
      <xdr:row>6</xdr:row>
      <xdr:rowOff>22353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558" y="95250"/>
          <a:ext cx="2048161" cy="92722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Mapah%20Auditoria\Mapah\GRUPO%20DE%20METODOLOGIA\METODOLOGIA\1.%20WP's\1.%20Aberturas%20Eletr&#244;nicas\WP_Construtora_Lucro%20Real%20An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_Ano Anterior"/>
      <sheetName val="04_JAN"/>
      <sheetName val="04_FEV"/>
      <sheetName val="04_MAR"/>
      <sheetName val="04_ABR"/>
      <sheetName val="04_MAI"/>
      <sheetName val="04_JUN"/>
      <sheetName val="04_JUL"/>
      <sheetName val="04_AGO"/>
      <sheetName val="04_SET"/>
      <sheetName val="04_OUT"/>
      <sheetName val="04_NOV"/>
      <sheetName val="04_DEZ"/>
      <sheetName val="Balancete_BCO DADOS"/>
      <sheetName val="BLA_BLP"/>
      <sheetName val="LP"/>
      <sheetName val="DRE_MENSAL"/>
      <sheetName val="A"/>
      <sheetName val="B"/>
      <sheetName val="C"/>
      <sheetName val="D"/>
      <sheetName val="E"/>
      <sheetName val="F"/>
      <sheetName val="G"/>
      <sheetName val="H"/>
      <sheetName val="K"/>
      <sheetName val="N"/>
      <sheetName val="N-1"/>
      <sheetName val="U_V"/>
      <sheetName val="U_V-1"/>
      <sheetName val="U_V-2"/>
      <sheetName val="X"/>
      <sheetName val="X-1"/>
      <sheetName val="X-2"/>
      <sheetName val="AA"/>
      <sheetName val="BB"/>
      <sheetName val="CC"/>
      <sheetName val="DD"/>
      <sheetName val="EE"/>
      <sheetName val="FF"/>
      <sheetName val="GG"/>
      <sheetName val="KK"/>
      <sheetName val="LL"/>
      <sheetName val="MM"/>
      <sheetName val="SS"/>
      <sheetName val="SS-1"/>
      <sheetName val="10"/>
      <sheetName val="20"/>
      <sheetName val="30"/>
      <sheetName val="40"/>
      <sheetName val="50"/>
      <sheetName val="60"/>
      <sheetName val="70"/>
      <sheetName val="80"/>
      <sheetName val="BAL_COMP"/>
      <sheetName val="BAL_DATA BASE"/>
      <sheetName val="PT"/>
      <sheetName val="Plan1"/>
      <sheetName val="Plan2"/>
      <sheetName val="Plan3"/>
      <sheetName val="DMPL"/>
      <sheetName val="DFC"/>
      <sheetName val="Ind. Financeiros"/>
      <sheetName val="WP_U_V"/>
      <sheetName val="WP_U_V-1"/>
      <sheetName val="WP_U_V-2"/>
    </sheetNames>
    <sheetDataSet>
      <sheetData sheetId="0">
        <row r="1">
          <cell r="A1" t="str">
            <v>CONTA - 1.3.2.01.0003                  - MOVEIS E UTENSILIOS</v>
          </cell>
        </row>
      </sheetData>
      <sheetData sheetId="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>
            <v>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>
            <v>0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</row>
        <row r="9">
          <cell r="A9">
            <v>0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</row>
        <row r="10">
          <cell r="A10">
            <v>0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</row>
        <row r="11">
          <cell r="A11">
            <v>0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>
            <v>0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>
            <v>0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>
            <v>0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</row>
        <row r="19">
          <cell r="A19">
            <v>0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>
            <v>0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>
            <v>0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>
            <v>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>
            <v>0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>
            <v>0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>
            <v>0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>
            <v>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>
            <v>0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</row>
        <row r="37">
          <cell r="A37">
            <v>0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</row>
        <row r="38">
          <cell r="A38">
            <v>0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</row>
        <row r="39">
          <cell r="A39">
            <v>0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</row>
        <row r="40">
          <cell r="A40">
            <v>0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</row>
        <row r="41">
          <cell r="A41">
            <v>0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>
            <v>0</v>
          </cell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>
            <v>0</v>
          </cell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>
            <v>0</v>
          </cell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>
            <v>0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>
            <v>0</v>
          </cell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>
            <v>0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>
            <v>0</v>
          </cell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>
            <v>0</v>
          </cell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>
            <v>0</v>
          </cell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>
            <v>0</v>
          </cell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>
            <v>0</v>
          </cell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>
            <v>0</v>
          </cell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>
            <v>0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>
            <v>0</v>
          </cell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>
            <v>0</v>
          </cell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>
            <v>0</v>
          </cell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>
            <v>0</v>
          </cell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>
            <v>0</v>
          </cell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>
            <v>0</v>
          </cell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>
            <v>0</v>
          </cell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>
            <v>0</v>
          </cell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>
            <v>0</v>
          </cell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>
            <v>0</v>
          </cell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>
            <v>0</v>
          </cell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>
            <v>0</v>
          </cell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</row>
        <row r="84">
          <cell r="A84">
            <v>0</v>
          </cell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</row>
        <row r="85">
          <cell r="A85">
            <v>0</v>
          </cell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</row>
        <row r="86">
          <cell r="A86">
            <v>0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>
            <v>0</v>
          </cell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>
            <v>0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>
            <v>0</v>
          </cell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</row>
        <row r="94">
          <cell r="A94">
            <v>0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</row>
        <row r="95">
          <cell r="A95">
            <v>0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>
            <v>0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>
            <v>0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>
            <v>0</v>
          </cell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>
            <v>0</v>
          </cell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>
            <v>0</v>
          </cell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</row>
        <row r="101">
          <cell r="A101">
            <v>0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>
            <v>0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>
            <v>0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>
            <v>0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>
            <v>0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>
            <v>0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>
            <v>0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>
            <v>0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>
            <v>0</v>
          </cell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>
            <v>0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>
            <v>0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>
            <v>0</v>
          </cell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>
            <v>0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>
            <v>0</v>
          </cell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>
            <v>0</v>
          </cell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>
            <v>0</v>
          </cell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>
            <v>0</v>
          </cell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>
            <v>0</v>
          </cell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>
            <v>0</v>
          </cell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>
            <v>0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>
            <v>0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>
            <v>0</v>
          </cell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>
            <v>0</v>
          </cell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>
            <v>0</v>
          </cell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>
            <v>0</v>
          </cell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>
            <v>0</v>
          </cell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>
            <v>0</v>
          </cell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>
            <v>0</v>
          </cell>
          <cell r="B133">
            <v>0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>
            <v>0</v>
          </cell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>
            <v>0</v>
          </cell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>
            <v>0</v>
          </cell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>
            <v>0</v>
          </cell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>
            <v>0</v>
          </cell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>
            <v>0</v>
          </cell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>
            <v>0</v>
          </cell>
          <cell r="B146">
            <v>0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>
            <v>0</v>
          </cell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</row>
        <row r="148">
          <cell r="A148">
            <v>0</v>
          </cell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>
            <v>0</v>
          </cell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>
            <v>0</v>
          </cell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>
            <v>0</v>
          </cell>
          <cell r="B152">
            <v>0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</row>
        <row r="153">
          <cell r="A153">
            <v>0</v>
          </cell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>
            <v>0</v>
          </cell>
          <cell r="B160">
            <v>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>
            <v>0</v>
          </cell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>
            <v>0</v>
          </cell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>
            <v>0</v>
          </cell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>
            <v>0</v>
          </cell>
          <cell r="B168">
            <v>0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>
            <v>0</v>
          </cell>
          <cell r="B171">
            <v>0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>
            <v>0</v>
          </cell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>
            <v>0</v>
          </cell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>
            <v>0</v>
          </cell>
          <cell r="B175">
            <v>0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>
            <v>0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>
            <v>0</v>
          </cell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>
            <v>0</v>
          </cell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238025.17</v>
          </cell>
          <cell r="D7">
            <v>855836.35</v>
          </cell>
          <cell r="E7">
            <v>1028982.33</v>
          </cell>
          <cell r="F7">
            <v>64879.19</v>
          </cell>
        </row>
        <row r="8">
          <cell r="A8" t="str">
            <v>1112001011</v>
          </cell>
          <cell r="B8" t="str">
            <v>BB 3388/34347-1 SPE 01</v>
          </cell>
          <cell r="C8">
            <v>2978.79</v>
          </cell>
          <cell r="D8">
            <v>0</v>
          </cell>
          <cell r="E8">
            <v>32</v>
          </cell>
          <cell r="F8">
            <v>2946.79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149533.24</v>
          </cell>
          <cell r="D10">
            <v>940000</v>
          </cell>
          <cell r="E10">
            <v>869215.44</v>
          </cell>
          <cell r="F10">
            <v>220317.8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1051756.99</v>
          </cell>
          <cell r="D13">
            <v>5036.0600000000004</v>
          </cell>
          <cell r="E13">
            <v>591871.84</v>
          </cell>
          <cell r="F13">
            <v>464921.21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9825812.1699999999</v>
          </cell>
          <cell r="D17">
            <v>10934.49</v>
          </cell>
          <cell r="E17">
            <v>259679.28</v>
          </cell>
          <cell r="F17">
            <v>9577067.3800000008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5922.87</v>
          </cell>
          <cell r="D21">
            <v>0</v>
          </cell>
          <cell r="E21">
            <v>5922.87</v>
          </cell>
          <cell r="F21">
            <v>0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0</v>
          </cell>
          <cell r="E24">
            <v>0</v>
          </cell>
          <cell r="F24">
            <v>795364.53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499.92</v>
          </cell>
          <cell r="D26">
            <v>3472.02</v>
          </cell>
          <cell r="E26">
            <v>2972.06</v>
          </cell>
          <cell r="F26">
            <v>999.88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0</v>
          </cell>
          <cell r="E27">
            <v>0</v>
          </cell>
          <cell r="F27">
            <v>6022.21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1041.6400000000001</v>
          </cell>
          <cell r="D38">
            <v>1834.11</v>
          </cell>
          <cell r="E38">
            <v>0</v>
          </cell>
          <cell r="F38">
            <v>2875.75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531737.31000000006</v>
          </cell>
          <cell r="D44">
            <v>729809.8</v>
          </cell>
          <cell r="E44">
            <v>698764.27</v>
          </cell>
          <cell r="F44">
            <v>562782.84</v>
          </cell>
        </row>
        <row r="45">
          <cell r="A45" t="str">
            <v>1131002003</v>
          </cell>
          <cell r="B45" t="str">
            <v>PERMUTADOS</v>
          </cell>
          <cell r="C45">
            <v>1339475.67</v>
          </cell>
          <cell r="D45">
            <v>77574.180000000008</v>
          </cell>
          <cell r="E45">
            <v>0</v>
          </cell>
          <cell r="F45">
            <v>1417049.85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302284.21000000002</v>
          </cell>
          <cell r="D56">
            <v>2231</v>
          </cell>
          <cell r="E56">
            <v>0</v>
          </cell>
          <cell r="F56">
            <v>304515.21000000002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-4102.5</v>
          </cell>
          <cell r="D60">
            <v>0</v>
          </cell>
          <cell r="E60">
            <v>322.13</v>
          </cell>
          <cell r="F60">
            <v>-4424.63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-66277.97</v>
          </cell>
          <cell r="D62">
            <v>0</v>
          </cell>
          <cell r="E62">
            <v>5061.97</v>
          </cell>
          <cell r="F62">
            <v>-71339.94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-5853.91</v>
          </cell>
          <cell r="D64">
            <v>0</v>
          </cell>
          <cell r="E64">
            <v>294.66000000000003</v>
          </cell>
          <cell r="F64">
            <v>-6148.57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721468.66</v>
          </cell>
          <cell r="D70">
            <v>631332.66</v>
          </cell>
          <cell r="E70">
            <v>467151.57</v>
          </cell>
          <cell r="F70">
            <v>557287.56999999995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95962</v>
          </cell>
          <cell r="D73">
            <v>95299</v>
          </cell>
          <cell r="E73">
            <v>102215</v>
          </cell>
          <cell r="F73">
            <v>102878</v>
          </cell>
        </row>
        <row r="74">
          <cell r="A74" t="str">
            <v>2113001005</v>
          </cell>
          <cell r="B74" t="str">
            <v>RESCISOES</v>
          </cell>
          <cell r="C74">
            <v>0</v>
          </cell>
          <cell r="D74">
            <v>17284.95</v>
          </cell>
          <cell r="E74">
            <v>20058.04</v>
          </cell>
          <cell r="F74">
            <v>2773.09</v>
          </cell>
        </row>
        <row r="75">
          <cell r="A75" t="str">
            <v>2113001006</v>
          </cell>
          <cell r="B75" t="str">
            <v>PROVISAO PARA FERIAS</v>
          </cell>
          <cell r="C75">
            <v>53535.79</v>
          </cell>
          <cell r="D75">
            <v>12172.63</v>
          </cell>
          <cell r="E75">
            <v>14139.9</v>
          </cell>
          <cell r="F75">
            <v>55503.06</v>
          </cell>
        </row>
        <row r="76">
          <cell r="A76" t="str">
            <v>2113001007</v>
          </cell>
          <cell r="B76" t="str">
            <v>PROVISAO PARA 13 SALARIO</v>
          </cell>
          <cell r="C76">
            <v>9880.56</v>
          </cell>
          <cell r="D76">
            <v>1959.55</v>
          </cell>
          <cell r="E76">
            <v>10605.19</v>
          </cell>
          <cell r="F76">
            <v>18526.2</v>
          </cell>
        </row>
        <row r="77">
          <cell r="A77" t="str">
            <v>2113001008</v>
          </cell>
          <cell r="B77" t="str">
            <v>ESTAGIARIOS</v>
          </cell>
          <cell r="C77">
            <v>2451.17</v>
          </cell>
          <cell r="D77">
            <v>2451.17</v>
          </cell>
          <cell r="E77">
            <v>2128</v>
          </cell>
          <cell r="F77">
            <v>2128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45329.06</v>
          </cell>
          <cell r="D80">
            <v>45664.01</v>
          </cell>
          <cell r="E80">
            <v>50969.73</v>
          </cell>
          <cell r="F80">
            <v>50634.78</v>
          </cell>
        </row>
        <row r="81">
          <cell r="A81" t="str">
            <v>2114001002</v>
          </cell>
          <cell r="B81" t="str">
            <v>FGTS A RECOLHER</v>
          </cell>
          <cell r="C81">
            <v>9376.89</v>
          </cell>
          <cell r="D81">
            <v>14256.19</v>
          </cell>
          <cell r="E81">
            <v>14821.54</v>
          </cell>
          <cell r="F81">
            <v>9942.24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0</v>
          </cell>
          <cell r="F82">
            <v>52.95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19701.2</v>
          </cell>
          <cell r="D83">
            <v>4479.53</v>
          </cell>
          <cell r="E83">
            <v>5203.4800000000005</v>
          </cell>
          <cell r="F83">
            <v>20425.150000000001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3636.05</v>
          </cell>
          <cell r="D84">
            <v>721.11</v>
          </cell>
          <cell r="E84">
            <v>3902.71</v>
          </cell>
          <cell r="F84">
            <v>6817.65</v>
          </cell>
        </row>
        <row r="85">
          <cell r="A85" t="str">
            <v>2114001007</v>
          </cell>
          <cell r="B85" t="str">
            <v>INSS TERCEIROS A RECOLHER</v>
          </cell>
          <cell r="C85">
            <v>19582.78</v>
          </cell>
          <cell r="D85">
            <v>19378.240000000002</v>
          </cell>
          <cell r="E85">
            <v>10152.950000000001</v>
          </cell>
          <cell r="F85">
            <v>10357.49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3.86</v>
          </cell>
          <cell r="D88">
            <v>4696.08</v>
          </cell>
          <cell r="E88">
            <v>6193.35</v>
          </cell>
          <cell r="F88">
            <v>1501.13</v>
          </cell>
        </row>
        <row r="89">
          <cell r="A89" t="str">
            <v>2115001002</v>
          </cell>
          <cell r="B89" t="str">
            <v>COFINS A RECOLHER</v>
          </cell>
          <cell r="C89">
            <v>17.64</v>
          </cell>
          <cell r="D89">
            <v>21674.19</v>
          </cell>
          <cell r="E89">
            <v>28584.65</v>
          </cell>
          <cell r="F89">
            <v>6928.1</v>
          </cell>
        </row>
        <row r="90">
          <cell r="A90" t="str">
            <v>2115001005</v>
          </cell>
          <cell r="B90" t="str">
            <v>IRRF A RECOLHER</v>
          </cell>
          <cell r="C90">
            <v>1785.54</v>
          </cell>
          <cell r="D90">
            <v>1645.29</v>
          </cell>
          <cell r="E90">
            <v>1387.84</v>
          </cell>
          <cell r="F90">
            <v>1528.09</v>
          </cell>
        </row>
        <row r="91">
          <cell r="A91" t="str">
            <v>2115001006</v>
          </cell>
          <cell r="B91" t="str">
            <v>ISS A RECOLHER</v>
          </cell>
          <cell r="C91">
            <v>9532.67</v>
          </cell>
          <cell r="D91">
            <v>8741.2000000000007</v>
          </cell>
          <cell r="E91">
            <v>6474.91</v>
          </cell>
          <cell r="F91">
            <v>7266.38</v>
          </cell>
        </row>
        <row r="92">
          <cell r="A92" t="str">
            <v>2115001007</v>
          </cell>
          <cell r="B92" t="str">
            <v>PIS/COFINS/CSLL A RECOLHER</v>
          </cell>
          <cell r="C92">
            <v>1388.61</v>
          </cell>
          <cell r="D92">
            <v>1131.4000000000001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100.65</v>
          </cell>
          <cell r="D93">
            <v>200.65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1195.8399999999999</v>
          </cell>
          <cell r="D94">
            <v>1195.8399999999999</v>
          </cell>
          <cell r="E94">
            <v>1543.69</v>
          </cell>
          <cell r="F94">
            <v>1543.69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29.85</v>
          </cell>
          <cell r="D97">
            <v>7105.01</v>
          </cell>
          <cell r="E97">
            <v>7075.16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1436.63</v>
          </cell>
          <cell r="D98">
            <v>15563.01</v>
          </cell>
          <cell r="E98">
            <v>14748.63</v>
          </cell>
          <cell r="F98">
            <v>622.25</v>
          </cell>
        </row>
        <row r="99">
          <cell r="A99" t="str">
            <v>2116001007</v>
          </cell>
          <cell r="B99" t="str">
            <v>OUTROS CONVENIOS</v>
          </cell>
          <cell r="C99">
            <v>6710.63</v>
          </cell>
          <cell r="D99">
            <v>6773.11</v>
          </cell>
          <cell r="E99">
            <v>6949.08</v>
          </cell>
          <cell r="F99">
            <v>6886.6</v>
          </cell>
        </row>
        <row r="100">
          <cell r="A100" t="str">
            <v>2116001010</v>
          </cell>
          <cell r="B100" t="str">
            <v>DISTRATO A PAGAR</v>
          </cell>
          <cell r="C100">
            <v>368624.94</v>
          </cell>
          <cell r="D100">
            <v>35449.89</v>
          </cell>
          <cell r="E100">
            <v>9648.5300000000007</v>
          </cell>
          <cell r="F100">
            <v>342823.58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3194092.33</v>
          </cell>
          <cell r="D102">
            <v>634196.32000000007</v>
          </cell>
          <cell r="E102">
            <v>13006.23</v>
          </cell>
          <cell r="F102">
            <v>2572902.2400000002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22</v>
          </cell>
          <cell r="B105" t="str">
            <v>NÃO CIRCULANTE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221</v>
          </cell>
          <cell r="B106" t="str">
            <v>NÃO CIRCULANTE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2211</v>
          </cell>
          <cell r="B107" t="str">
            <v>EXIGIVEL A LONGO PRAZO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2211002</v>
          </cell>
          <cell r="B108" t="str">
            <v>OUTROS DEBITOS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2211004</v>
          </cell>
          <cell r="B109" t="str">
            <v>PERMUTAS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2211004001</v>
          </cell>
          <cell r="B110" t="str">
            <v>PERMUTAS</v>
          </cell>
          <cell r="C110">
            <v>512876.56</v>
          </cell>
          <cell r="D110">
            <v>0</v>
          </cell>
          <cell r="E110">
            <v>0</v>
          </cell>
          <cell r="F110">
            <v>512876.56</v>
          </cell>
        </row>
        <row r="111">
          <cell r="A111" t="str">
            <v>2212</v>
          </cell>
          <cell r="B111" t="str">
            <v>RESULTADO DE EXERCICIOS FUTUROS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2212001</v>
          </cell>
          <cell r="B112" t="str">
            <v>RECEITAS DIFERIDAS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2212001001</v>
          </cell>
          <cell r="B113" t="str">
            <v>TWENTY FIVE FIVE PARK</v>
          </cell>
          <cell r="C113">
            <v>9825812.1699999999</v>
          </cell>
          <cell r="D113">
            <v>259679.28</v>
          </cell>
          <cell r="E113">
            <v>10934.49</v>
          </cell>
          <cell r="F113">
            <v>9577067.3800000008</v>
          </cell>
        </row>
        <row r="114">
          <cell r="A114" t="str">
            <v>2212002</v>
          </cell>
          <cell r="B114" t="str">
            <v>(-) CUSTOS DIFERIDOS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2212002001</v>
          </cell>
          <cell r="B115" t="str">
            <v>TWENTY FIVE PARK</v>
          </cell>
          <cell r="C115">
            <v>-5054057.6399999997</v>
          </cell>
          <cell r="D115">
            <v>0</v>
          </cell>
          <cell r="E115">
            <v>129205.98</v>
          </cell>
          <cell r="F115">
            <v>-4924851.6599999992</v>
          </cell>
        </row>
        <row r="116">
          <cell r="A116" t="str">
            <v>24</v>
          </cell>
          <cell r="B116" t="str">
            <v>PATRIMONIO LIQUIDO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241</v>
          </cell>
          <cell r="B117" t="str">
            <v>CAPITAL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2411</v>
          </cell>
          <cell r="B118" t="str">
            <v>CAPITAL SUBSCRITO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2411001</v>
          </cell>
          <cell r="B119" t="str">
            <v>CAPITAL SOCIAL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2411001001</v>
          </cell>
          <cell r="B120" t="str">
            <v>CAPITAL SOCIAL</v>
          </cell>
          <cell r="C120">
            <v>800000</v>
          </cell>
          <cell r="D120">
            <v>0</v>
          </cell>
          <cell r="E120">
            <v>0</v>
          </cell>
          <cell r="F120">
            <v>800000</v>
          </cell>
        </row>
        <row r="121">
          <cell r="A121" t="str">
            <v>243</v>
          </cell>
          <cell r="B121" t="str">
            <v>(-) PREJUIZOS ACUMULADOS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2431</v>
          </cell>
          <cell r="B122" t="str">
            <v>(-) PREJUIZOS ACUMULADOS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2431001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2431001001</v>
          </cell>
          <cell r="B124" t="str">
            <v>(-) PREJUIZOS ACUMULADOS</v>
          </cell>
          <cell r="C124">
            <v>3600942.41</v>
          </cell>
          <cell r="D124">
            <v>0</v>
          </cell>
          <cell r="E124">
            <v>69086.820000000007</v>
          </cell>
          <cell r="F124">
            <v>3670029.23</v>
          </cell>
        </row>
        <row r="125">
          <cell r="A125" t="str">
            <v>3</v>
          </cell>
          <cell r="B125" t="str">
            <v>CUSTOS E DESPESAS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31</v>
          </cell>
          <cell r="B126" t="str">
            <v>CUSTOS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311</v>
          </cell>
          <cell r="B127" t="str">
            <v>CUSTOS OPERACIONAIS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3113</v>
          </cell>
          <cell r="B128" t="str">
            <v>CUSTOS INC. ORC. CONT. REALIZADOS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3113001</v>
          </cell>
          <cell r="B129" t="str">
            <v>CUSTOS INC. ORC. CONT. REALIZADOS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3113001001</v>
          </cell>
          <cell r="B130" t="str">
            <v>CUSTOS INC. ORC. CONT. REALIZADOS</v>
          </cell>
          <cell r="C130">
            <v>-395266.33</v>
          </cell>
          <cell r="D130">
            <v>129205.98</v>
          </cell>
          <cell r="E130">
            <v>0</v>
          </cell>
          <cell r="F130">
            <v>-524472.31000000006</v>
          </cell>
        </row>
        <row r="131">
          <cell r="A131" t="str">
            <v>3113001003</v>
          </cell>
          <cell r="B131" t="str">
            <v>SALDO VARIACAO MONETARIA DE APURACAO</v>
          </cell>
          <cell r="C131">
            <v>0</v>
          </cell>
          <cell r="D131">
            <v>13006.23</v>
          </cell>
          <cell r="E131">
            <v>13006.23</v>
          </cell>
          <cell r="F131">
            <v>0</v>
          </cell>
        </row>
        <row r="132">
          <cell r="A132" t="str">
            <v>32</v>
          </cell>
          <cell r="B132" t="str">
            <v>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321</v>
          </cell>
          <cell r="B133" t="str">
            <v>DESPESAS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3211</v>
          </cell>
          <cell r="B134" t="str">
            <v>DESPESAS ADMINISTRATIVAS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3211001</v>
          </cell>
          <cell r="B135" t="str">
            <v>DESPESAS ADMINISTRATIVAS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3211001002</v>
          </cell>
          <cell r="B136" t="str">
            <v>CONSULTORIAS E ASSESSORIAS</v>
          </cell>
          <cell r="C136">
            <v>-1050</v>
          </cell>
          <cell r="D136">
            <v>850</v>
          </cell>
          <cell r="E136">
            <v>0</v>
          </cell>
          <cell r="F136">
            <v>-1900</v>
          </cell>
        </row>
        <row r="137">
          <cell r="A137" t="str">
            <v>3211001007</v>
          </cell>
          <cell r="B137" t="str">
            <v>CORREIOS E TELEGRAFOS</v>
          </cell>
          <cell r="C137">
            <v>-261.35000000000002</v>
          </cell>
          <cell r="D137">
            <v>36</v>
          </cell>
          <cell r="E137">
            <v>0</v>
          </cell>
          <cell r="F137">
            <v>-297.35000000000002</v>
          </cell>
        </row>
        <row r="138">
          <cell r="A138" t="str">
            <v>3211001008</v>
          </cell>
          <cell r="B138" t="str">
            <v>FOTOCOPIAS E CARTORIOS</v>
          </cell>
          <cell r="C138">
            <v>-70.5</v>
          </cell>
          <cell r="D138">
            <v>70.5</v>
          </cell>
          <cell r="E138">
            <v>0</v>
          </cell>
          <cell r="F138">
            <v>-141</v>
          </cell>
        </row>
        <row r="139">
          <cell r="A139" t="str">
            <v>3211001015</v>
          </cell>
          <cell r="B139" t="str">
            <v>ALUGUEIS E CONDOMINIOS</v>
          </cell>
          <cell r="C139">
            <v>-7600</v>
          </cell>
          <cell r="D139">
            <v>7725.8</v>
          </cell>
          <cell r="E139">
            <v>0</v>
          </cell>
          <cell r="F139">
            <v>-15325.8</v>
          </cell>
        </row>
        <row r="140">
          <cell r="A140" t="str">
            <v>3211001039</v>
          </cell>
          <cell r="B140" t="str">
            <v>DESPESAS DE INFORMATICA</v>
          </cell>
          <cell r="C140">
            <v>0</v>
          </cell>
          <cell r="D140">
            <v>22.21</v>
          </cell>
          <cell r="E140">
            <v>0</v>
          </cell>
          <cell r="F140">
            <v>-22.21</v>
          </cell>
        </row>
        <row r="141">
          <cell r="A141" t="str">
            <v>3211001047</v>
          </cell>
          <cell r="B141" t="str">
            <v>CONTRIBUIÇÕES SINDICAIS</v>
          </cell>
          <cell r="C141">
            <v>-1104.78</v>
          </cell>
          <cell r="D141">
            <v>0</v>
          </cell>
          <cell r="E141">
            <v>0</v>
          </cell>
          <cell r="F141">
            <v>-1104.78</v>
          </cell>
        </row>
        <row r="142">
          <cell r="A142" t="str">
            <v>3212</v>
          </cell>
          <cell r="B142" t="str">
            <v>DESPESAS COMERCIAIS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3212001</v>
          </cell>
          <cell r="B143" t="str">
            <v>DESPESAS COMERCIAIS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3212001008</v>
          </cell>
          <cell r="B144" t="str">
            <v>STAND VENDAS - SERVICOS</v>
          </cell>
          <cell r="C144">
            <v>0.55000000000000004</v>
          </cell>
          <cell r="D144">
            <v>0</v>
          </cell>
          <cell r="E144">
            <v>0</v>
          </cell>
          <cell r="F144">
            <v>0.55000000000000004</v>
          </cell>
        </row>
        <row r="145">
          <cell r="A145" t="str">
            <v>3213</v>
          </cell>
          <cell r="B145" t="str">
            <v>DESPESAS FINANCEIRAS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3213001</v>
          </cell>
          <cell r="B146" t="str">
            <v>DESPESAS FINANCEIRAS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3213001001</v>
          </cell>
          <cell r="B147" t="str">
            <v>JUROS PASSIVOS</v>
          </cell>
          <cell r="C147">
            <v>-687.22</v>
          </cell>
          <cell r="D147">
            <v>0</v>
          </cell>
          <cell r="E147">
            <v>0</v>
          </cell>
          <cell r="F147">
            <v>-687.22</v>
          </cell>
        </row>
        <row r="148">
          <cell r="A148" t="str">
            <v>3213001003</v>
          </cell>
          <cell r="B148" t="str">
            <v>DESPESAS BANCARIAS</v>
          </cell>
          <cell r="C148">
            <v>-646.5</v>
          </cell>
          <cell r="D148">
            <v>848.61</v>
          </cell>
          <cell r="E148">
            <v>0</v>
          </cell>
          <cell r="F148">
            <v>-1495.11</v>
          </cell>
        </row>
        <row r="149">
          <cell r="A149" t="str">
            <v>3213001007</v>
          </cell>
          <cell r="B149" t="str">
            <v>VARIACOES MONETARIAS PASSIVAS</v>
          </cell>
          <cell r="C149">
            <v>-1360.32</v>
          </cell>
          <cell r="D149">
            <v>2605.98</v>
          </cell>
          <cell r="E149">
            <v>1213.48</v>
          </cell>
          <cell r="F149">
            <v>-2752.82</v>
          </cell>
        </row>
        <row r="150">
          <cell r="A150" t="str">
            <v>3214</v>
          </cell>
          <cell r="B150" t="str">
            <v>DESPESAS TRIBUTARIAS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3214001</v>
          </cell>
          <cell r="B151" t="str">
            <v>DESPESAS TRIBUTARIAS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</row>
        <row r="152">
          <cell r="A152" t="str">
            <v>3214001004</v>
          </cell>
          <cell r="B152" t="str">
            <v>TRIBUTOS FEDERAIS</v>
          </cell>
          <cell r="C152">
            <v>-100.65</v>
          </cell>
          <cell r="D152">
            <v>100</v>
          </cell>
          <cell r="E152">
            <v>0</v>
          </cell>
          <cell r="F152">
            <v>-200.65</v>
          </cell>
        </row>
        <row r="153">
          <cell r="A153" t="str">
            <v>3214001005</v>
          </cell>
          <cell r="B153" t="str">
            <v>PIS S/REC NAO OPERACIONAIS</v>
          </cell>
          <cell r="C153">
            <v>-7.66</v>
          </cell>
          <cell r="D153">
            <v>1.53</v>
          </cell>
          <cell r="E153">
            <v>0</v>
          </cell>
          <cell r="F153">
            <v>-9.19</v>
          </cell>
        </row>
        <row r="154">
          <cell r="A154" t="str">
            <v>3214001006</v>
          </cell>
          <cell r="B154" t="str">
            <v>COFINS S/REC NAO OPERACIONAIS</v>
          </cell>
          <cell r="C154">
            <v>-35.33</v>
          </cell>
          <cell r="D154">
            <v>7.05</v>
          </cell>
          <cell r="E154">
            <v>0</v>
          </cell>
          <cell r="F154">
            <v>-42.38</v>
          </cell>
        </row>
        <row r="155">
          <cell r="A155" t="str">
            <v>3218</v>
          </cell>
          <cell r="B155" t="str">
            <v>PROVISOES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3218001</v>
          </cell>
          <cell r="B156" t="str">
            <v>PROVISOES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</row>
        <row r="157">
          <cell r="A157" t="str">
            <v>3219</v>
          </cell>
          <cell r="B157" t="str">
            <v>OUTRAS DESPESAS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</row>
        <row r="158">
          <cell r="A158" t="str">
            <v>3219001</v>
          </cell>
          <cell r="B158" t="str">
            <v>OUTRAS DESPESAS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3219001002</v>
          </cell>
          <cell r="B159" t="str">
            <v>CONTRIBUICOES E DOACOES</v>
          </cell>
          <cell r="C159">
            <v>-200</v>
          </cell>
          <cell r="D159">
            <v>200</v>
          </cell>
          <cell r="E159">
            <v>0</v>
          </cell>
          <cell r="F159">
            <v>-400</v>
          </cell>
        </row>
        <row r="160">
          <cell r="A160" t="str">
            <v>39</v>
          </cell>
          <cell r="B160" t="str">
            <v>APURACAO RESULTADO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391</v>
          </cell>
          <cell r="B161" t="str">
            <v>APURACAO RESULTADO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</row>
        <row r="162">
          <cell r="A162" t="str">
            <v>3911</v>
          </cell>
          <cell r="B162" t="str">
            <v>APURACAO RESULTADO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3911001</v>
          </cell>
          <cell r="B163" t="str">
            <v>APURACAO RESULTADO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3911001001</v>
          </cell>
          <cell r="B164" t="str">
            <v>APURACAO RESULTADO</v>
          </cell>
          <cell r="C164">
            <v>-316284.90000000002</v>
          </cell>
          <cell r="D164">
            <v>79990.48</v>
          </cell>
          <cell r="E164">
            <v>0</v>
          </cell>
          <cell r="F164">
            <v>-396275.38</v>
          </cell>
        </row>
        <row r="165">
          <cell r="A165" t="str">
            <v>4</v>
          </cell>
          <cell r="B165" t="str">
            <v>RECEITAS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41</v>
          </cell>
          <cell r="B166" t="str">
            <v>RECEITAS OPERACIONAIS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411</v>
          </cell>
          <cell r="B167" t="str">
            <v>RECEITAS OPERACIONAIS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4112</v>
          </cell>
          <cell r="B168" t="str">
            <v>INCORPORACOES DE IMOVEIS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4112001</v>
          </cell>
          <cell r="B169" t="str">
            <v>INCORPORACOES DE IMOVEIS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4112001002</v>
          </cell>
          <cell r="B170" t="str">
            <v>RECEITA TWENTY FIVE PARK</v>
          </cell>
          <cell r="C170">
            <v>739210.72</v>
          </cell>
          <cell r="D170">
            <v>234.87</v>
          </cell>
          <cell r="E170">
            <v>259914.15</v>
          </cell>
          <cell r="F170">
            <v>998890</v>
          </cell>
        </row>
        <row r="171">
          <cell r="A171" t="str">
            <v>4119</v>
          </cell>
          <cell r="B171" t="str">
            <v>(-) DEDUCOES DA RECEITA BRUTA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4119001</v>
          </cell>
          <cell r="B172" t="str">
            <v>(-) DEDUCOES DA RECEITA BRUTA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4119001001</v>
          </cell>
          <cell r="B173" t="str">
            <v>PIS</v>
          </cell>
          <cell r="C173">
            <v>7.66</v>
          </cell>
          <cell r="D173">
            <v>6193.35</v>
          </cell>
          <cell r="E173">
            <v>1.53</v>
          </cell>
          <cell r="F173">
            <v>-6184.16</v>
          </cell>
        </row>
        <row r="174">
          <cell r="A174" t="str">
            <v>4119001002</v>
          </cell>
          <cell r="B174" t="str">
            <v>COFINS</v>
          </cell>
          <cell r="C174">
            <v>35.33</v>
          </cell>
          <cell r="D174">
            <v>28584.65</v>
          </cell>
          <cell r="E174">
            <v>7.05</v>
          </cell>
          <cell r="F174">
            <v>-28542.27</v>
          </cell>
        </row>
        <row r="175">
          <cell r="A175" t="str">
            <v>4119001004</v>
          </cell>
          <cell r="B175" t="str">
            <v>DESCONTOS CONCEDIDOS</v>
          </cell>
          <cell r="C175">
            <v>-2414.7000000000003</v>
          </cell>
          <cell r="D175">
            <v>38.4</v>
          </cell>
          <cell r="E175">
            <v>0</v>
          </cell>
          <cell r="F175">
            <v>-2453.1</v>
          </cell>
        </row>
        <row r="176">
          <cell r="A176" t="str">
            <v>4119001005</v>
          </cell>
          <cell r="B176" t="str">
            <v>DISTRATOS</v>
          </cell>
          <cell r="C176">
            <v>-25862.59</v>
          </cell>
          <cell r="D176">
            <v>9691.73</v>
          </cell>
          <cell r="E176">
            <v>0</v>
          </cell>
          <cell r="F176">
            <v>-35554.32</v>
          </cell>
        </row>
        <row r="177">
          <cell r="A177" t="str">
            <v>415</v>
          </cell>
          <cell r="B177" t="str">
            <v>RECEITAS FINANCEIRAS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4151</v>
          </cell>
          <cell r="B178" t="str">
            <v>RECEITAS FINANCEIRAS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4151001</v>
          </cell>
          <cell r="B179" t="str">
            <v>RECEITAS FINANCEIRAS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4151001001</v>
          </cell>
          <cell r="B180" t="str">
            <v>JUROS ATIVOS</v>
          </cell>
          <cell r="C180">
            <v>632.46</v>
          </cell>
          <cell r="D180">
            <v>0</v>
          </cell>
          <cell r="E180">
            <v>18</v>
          </cell>
          <cell r="F180">
            <v>650.46</v>
          </cell>
        </row>
        <row r="181">
          <cell r="A181" t="str">
            <v>4151001003</v>
          </cell>
          <cell r="B181" t="str">
            <v>RECEITAS S/ APL. FINANCEIRAS</v>
          </cell>
          <cell r="C181">
            <v>5576.45</v>
          </cell>
          <cell r="D181">
            <v>0</v>
          </cell>
          <cell r="E181">
            <v>5036.0600000000004</v>
          </cell>
          <cell r="F181">
            <v>10612.51</v>
          </cell>
        </row>
        <row r="182">
          <cell r="A182" t="str">
            <v>4151001004</v>
          </cell>
          <cell r="B182" t="str">
            <v>VARIACAO MONETARIA ATIVA</v>
          </cell>
          <cell r="C182">
            <v>545.37</v>
          </cell>
          <cell r="D182">
            <v>0</v>
          </cell>
          <cell r="E182">
            <v>216.87</v>
          </cell>
          <cell r="F182">
            <v>762.24</v>
          </cell>
        </row>
        <row r="183">
          <cell r="A183" t="str">
            <v>43</v>
          </cell>
          <cell r="B183" t="str">
            <v>OUTRAS RECEITAS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431</v>
          </cell>
          <cell r="B184" t="str">
            <v>OUTRAS RECEITAS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4311</v>
          </cell>
          <cell r="B185" t="str">
            <v>OUTRAS RECEITAS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4311001</v>
          </cell>
          <cell r="B186" t="str">
            <v>RECEITAS EVENTUAIS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4311001005</v>
          </cell>
          <cell r="B187" t="str">
            <v>OUTRAS RECEITAS DIVERSAS</v>
          </cell>
          <cell r="C187">
            <v>6944.29</v>
          </cell>
          <cell r="D187">
            <v>0</v>
          </cell>
          <cell r="E187">
            <v>0</v>
          </cell>
          <cell r="F187">
            <v>6944.29</v>
          </cell>
        </row>
        <row r="188">
          <cell r="A188" t="str">
            <v>5</v>
          </cell>
          <cell r="B188" t="str">
            <v>TRANSITÓRIO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51</v>
          </cell>
          <cell r="B189" t="str">
            <v>CUSTOS DE OBRAS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511</v>
          </cell>
          <cell r="B190" t="str">
            <v>CUSTO INCORRIDO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5111</v>
          </cell>
          <cell r="B191" t="str">
            <v>CUSTO DO TERRENO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5111001</v>
          </cell>
          <cell r="B192" t="str">
            <v>CUSTO DO TERRENO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5111001003</v>
          </cell>
          <cell r="B193" t="str">
            <v>TAXAS/IMPOSTOS/TRIBUTOS</v>
          </cell>
          <cell r="C193">
            <v>-241.6</v>
          </cell>
          <cell r="D193">
            <v>14010.38</v>
          </cell>
          <cell r="E193">
            <v>0</v>
          </cell>
          <cell r="F193">
            <v>-14251.98</v>
          </cell>
        </row>
        <row r="194">
          <cell r="A194" t="str">
            <v>5112</v>
          </cell>
          <cell r="B194" t="str">
            <v>CUSTOS DE PROJETOS E INCORPORACAO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5112001</v>
          </cell>
          <cell r="B195" t="str">
            <v>CUSTOS DE PROJETOS E INCORPORACAO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5112001003</v>
          </cell>
          <cell r="B196" t="str">
            <v>PROJETOS</v>
          </cell>
          <cell r="C196">
            <v>0</v>
          </cell>
          <cell r="D196">
            <v>1616</v>
          </cell>
          <cell r="E196">
            <v>0</v>
          </cell>
          <cell r="F196">
            <v>-1616</v>
          </cell>
        </row>
        <row r="197">
          <cell r="A197" t="str">
            <v>5113</v>
          </cell>
          <cell r="B197" t="str">
            <v>CUSTO DE CONSTRUÇÃO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5113001</v>
          </cell>
          <cell r="B198" t="str">
            <v>PESSOAL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5113001001</v>
          </cell>
          <cell r="B199" t="str">
            <v>SALARIOS E ORDENANDOS</v>
          </cell>
          <cell r="C199">
            <v>-117184.36</v>
          </cell>
          <cell r="D199">
            <v>127262.32</v>
          </cell>
          <cell r="E199">
            <v>1606.75</v>
          </cell>
          <cell r="F199">
            <v>-242839.93</v>
          </cell>
        </row>
        <row r="200">
          <cell r="A200" t="str">
            <v>5113001004</v>
          </cell>
          <cell r="B200" t="str">
            <v>INDENIZAÇÕES E ACORDOS</v>
          </cell>
          <cell r="C200">
            <v>297.28000000000003</v>
          </cell>
          <cell r="D200">
            <v>3756.95</v>
          </cell>
          <cell r="E200">
            <v>798.88</v>
          </cell>
          <cell r="F200">
            <v>-2660.79</v>
          </cell>
        </row>
        <row r="201">
          <cell r="A201" t="str">
            <v>5113001005</v>
          </cell>
          <cell r="B201" t="str">
            <v>ALIMENTAÇÃO</v>
          </cell>
          <cell r="C201">
            <v>-14777.34</v>
          </cell>
          <cell r="D201">
            <v>20557.260000000002</v>
          </cell>
          <cell r="E201">
            <v>13.11</v>
          </cell>
          <cell r="F201">
            <v>-35321.49</v>
          </cell>
        </row>
        <row r="202">
          <cell r="A202" t="str">
            <v>5113001006</v>
          </cell>
          <cell r="B202" t="str">
            <v>VALE TRANSPORTE</v>
          </cell>
          <cell r="C202">
            <v>-9957.880000000001</v>
          </cell>
          <cell r="D202">
            <v>16515</v>
          </cell>
          <cell r="E202">
            <v>3379.42</v>
          </cell>
          <cell r="F202">
            <v>-23093.46</v>
          </cell>
        </row>
        <row r="203">
          <cell r="A203" t="str">
            <v>5113001007</v>
          </cell>
          <cell r="B203" t="str">
            <v>INSS</v>
          </cell>
          <cell r="C203">
            <v>-33641.040000000001</v>
          </cell>
          <cell r="D203">
            <v>38580.54</v>
          </cell>
          <cell r="E203">
            <v>4070.07</v>
          </cell>
          <cell r="F203">
            <v>-68151.509999999995</v>
          </cell>
        </row>
        <row r="204">
          <cell r="A204" t="str">
            <v>5113001008</v>
          </cell>
          <cell r="B204" t="str">
            <v>FGTS</v>
          </cell>
          <cell r="C204">
            <v>-9548.24</v>
          </cell>
          <cell r="D204">
            <v>14821.54</v>
          </cell>
          <cell r="E204">
            <v>1130.57</v>
          </cell>
          <cell r="F204">
            <v>-23239.21</v>
          </cell>
        </row>
        <row r="205">
          <cell r="A205" t="str">
            <v>5113001009</v>
          </cell>
          <cell r="B205" t="str">
            <v>SECONCI / SINDICATOS</v>
          </cell>
          <cell r="C205">
            <v>-1617.61</v>
          </cell>
          <cell r="D205">
            <v>1179.1500000000001</v>
          </cell>
          <cell r="E205">
            <v>0</v>
          </cell>
          <cell r="F205">
            <v>-2796.76</v>
          </cell>
        </row>
        <row r="206">
          <cell r="A206" t="str">
            <v>5113001010</v>
          </cell>
          <cell r="B206" t="str">
            <v>ESTAGIARIOS</v>
          </cell>
          <cell r="C206">
            <v>-5069.76</v>
          </cell>
          <cell r="D206">
            <v>2128</v>
          </cell>
          <cell r="E206">
            <v>0</v>
          </cell>
          <cell r="F206">
            <v>-7197.76</v>
          </cell>
        </row>
        <row r="207">
          <cell r="A207" t="str">
            <v>5113001011</v>
          </cell>
          <cell r="B207" t="str">
            <v>ASSISTENCIA MEDICA</v>
          </cell>
          <cell r="C207">
            <v>0</v>
          </cell>
          <cell r="D207">
            <v>501</v>
          </cell>
          <cell r="E207">
            <v>0</v>
          </cell>
          <cell r="F207">
            <v>-501</v>
          </cell>
        </row>
        <row r="208">
          <cell r="A208" t="str">
            <v>5113001013</v>
          </cell>
          <cell r="B208" t="str">
            <v>PROVISÃO PARA FÉRIAS</v>
          </cell>
          <cell r="C208">
            <v>-13173.75</v>
          </cell>
          <cell r="D208">
            <v>14139.9</v>
          </cell>
          <cell r="E208">
            <v>0</v>
          </cell>
          <cell r="F208">
            <v>-27313.65</v>
          </cell>
        </row>
        <row r="209">
          <cell r="A209" t="str">
            <v>5113001014</v>
          </cell>
          <cell r="B209" t="str">
            <v>PROVISÃO DE ENCARGOS PARA FÉRIAS</v>
          </cell>
          <cell r="C209">
            <v>-4847.9400000000005</v>
          </cell>
          <cell r="D209">
            <v>5203.4800000000005</v>
          </cell>
          <cell r="E209">
            <v>0</v>
          </cell>
          <cell r="F209">
            <v>-10051.42</v>
          </cell>
        </row>
        <row r="210">
          <cell r="A210" t="str">
            <v>5113001015</v>
          </cell>
          <cell r="B210" t="str">
            <v>PROVISÃO PARA 13 SALARIO</v>
          </cell>
          <cell r="C210">
            <v>-9880.56</v>
          </cell>
          <cell r="D210">
            <v>10605.19</v>
          </cell>
          <cell r="E210">
            <v>0</v>
          </cell>
          <cell r="F210">
            <v>-20485.75</v>
          </cell>
        </row>
        <row r="211">
          <cell r="A211" t="str">
            <v>5113001016</v>
          </cell>
          <cell r="B211" t="str">
            <v>PROVISÃO DE ENCARGOS PARA 13 SALARIO</v>
          </cell>
          <cell r="C211">
            <v>-3636.05</v>
          </cell>
          <cell r="D211">
            <v>3902.71</v>
          </cell>
          <cell r="E211">
            <v>0</v>
          </cell>
          <cell r="F211">
            <v>-7538.76</v>
          </cell>
        </row>
        <row r="212">
          <cell r="A212" t="str">
            <v>5113001017</v>
          </cell>
          <cell r="B212" t="str">
            <v>UNIFORMES/EPI E MEDIC SEGURANCA DO TRABALHO</v>
          </cell>
          <cell r="C212">
            <v>-4113.8100000000004</v>
          </cell>
          <cell r="D212">
            <v>3711.04</v>
          </cell>
          <cell r="E212">
            <v>0</v>
          </cell>
          <cell r="F212">
            <v>-7824.85</v>
          </cell>
        </row>
        <row r="213">
          <cell r="A213" t="str">
            <v>5113001019</v>
          </cell>
          <cell r="B213" t="str">
            <v>RESCISAO</v>
          </cell>
          <cell r="C213">
            <v>-1088.96</v>
          </cell>
          <cell r="D213">
            <v>2993.51</v>
          </cell>
          <cell r="E213">
            <v>0</v>
          </cell>
          <cell r="F213">
            <v>-4082.47</v>
          </cell>
        </row>
        <row r="214">
          <cell r="A214" t="str">
            <v>5113002</v>
          </cell>
          <cell r="B214" t="str">
            <v>MATERIAIS APLICADOS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 t="str">
            <v>5113002001</v>
          </cell>
          <cell r="B215" t="str">
            <v>MATERIAIS APLICADOS</v>
          </cell>
          <cell r="C215">
            <v>-529855.57000000007</v>
          </cell>
          <cell r="D215">
            <v>289015.3</v>
          </cell>
          <cell r="E215">
            <v>0</v>
          </cell>
          <cell r="F215">
            <v>-818870.87</v>
          </cell>
        </row>
        <row r="216">
          <cell r="A216" t="str">
            <v>5113003</v>
          </cell>
          <cell r="B216" t="str">
            <v>SERVICOS CONTRATADOS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5113003001</v>
          </cell>
          <cell r="B217" t="str">
            <v>LOCAÇÃO DE EQUIPAMENTOS</v>
          </cell>
          <cell r="C217">
            <v>-4721.33</v>
          </cell>
          <cell r="D217">
            <v>15160.67</v>
          </cell>
          <cell r="E217">
            <v>0</v>
          </cell>
          <cell r="F217">
            <v>-19882</v>
          </cell>
        </row>
        <row r="218">
          <cell r="A218" t="str">
            <v>5113003002</v>
          </cell>
          <cell r="B218" t="str">
            <v>SEGUROS</v>
          </cell>
          <cell r="C218">
            <v>0</v>
          </cell>
          <cell r="D218">
            <v>300</v>
          </cell>
          <cell r="E218">
            <v>0</v>
          </cell>
          <cell r="F218">
            <v>-300</v>
          </cell>
        </row>
        <row r="219">
          <cell r="A219" t="str">
            <v>5113003003</v>
          </cell>
          <cell r="B219" t="str">
            <v>TRANSPORTES / FRETES E CARRETOS</v>
          </cell>
          <cell r="C219">
            <v>-13460.88</v>
          </cell>
          <cell r="D219">
            <v>15248.06</v>
          </cell>
          <cell r="E219">
            <v>0</v>
          </cell>
          <cell r="F219">
            <v>-28708.94</v>
          </cell>
        </row>
        <row r="220">
          <cell r="A220" t="str">
            <v>5113003004</v>
          </cell>
          <cell r="B220" t="str">
            <v>SERVICOS EXECUTADOS PJ</v>
          </cell>
          <cell r="C220">
            <v>-182557.32</v>
          </cell>
          <cell r="D220">
            <v>120186.21</v>
          </cell>
          <cell r="E220">
            <v>0</v>
          </cell>
          <cell r="F220">
            <v>-302743.53000000003</v>
          </cell>
        </row>
        <row r="221">
          <cell r="A221" t="str">
            <v>5113003005</v>
          </cell>
          <cell r="B221" t="str">
            <v>CONSULTORIA E ASSESSORIA</v>
          </cell>
          <cell r="C221">
            <v>-24598.91</v>
          </cell>
          <cell r="D221">
            <v>8676</v>
          </cell>
          <cell r="E221">
            <v>0</v>
          </cell>
          <cell r="F221">
            <v>-33274.910000000003</v>
          </cell>
        </row>
        <row r="222">
          <cell r="A222" t="str">
            <v>5113003006</v>
          </cell>
          <cell r="B222" t="str">
            <v>SERVICOS EXECUTADOS PF</v>
          </cell>
          <cell r="C222">
            <v>-3108</v>
          </cell>
          <cell r="D222">
            <v>1526</v>
          </cell>
          <cell r="E222">
            <v>0</v>
          </cell>
          <cell r="F222">
            <v>-4634</v>
          </cell>
        </row>
        <row r="223">
          <cell r="A223" t="str">
            <v>5113003007</v>
          </cell>
          <cell r="B223" t="str">
            <v>INSS S/SERVICOS AUTONOMOS</v>
          </cell>
          <cell r="C223">
            <v>-621.6</v>
          </cell>
          <cell r="D223">
            <v>305.2</v>
          </cell>
          <cell r="E223">
            <v>0</v>
          </cell>
          <cell r="F223">
            <v>-926.8</v>
          </cell>
        </row>
        <row r="224">
          <cell r="A224" t="str">
            <v>5113005</v>
          </cell>
          <cell r="B224" t="str">
            <v>GASTOS GERAIS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 t="str">
            <v>5113005001</v>
          </cell>
          <cell r="B225" t="str">
            <v>AGUA</v>
          </cell>
          <cell r="C225">
            <v>-755.87</v>
          </cell>
          <cell r="D225">
            <v>1148.72</v>
          </cell>
          <cell r="E225">
            <v>0</v>
          </cell>
          <cell r="F225">
            <v>-1904.59</v>
          </cell>
        </row>
        <row r="226">
          <cell r="A226" t="str">
            <v>5113005002</v>
          </cell>
          <cell r="B226" t="str">
            <v>CONDUCAO/ COMBUSTIVEIS E LUBRIFICANTES</v>
          </cell>
          <cell r="C226">
            <v>-853.84</v>
          </cell>
          <cell r="D226">
            <v>0</v>
          </cell>
          <cell r="E226">
            <v>0</v>
          </cell>
          <cell r="F226">
            <v>-853.84</v>
          </cell>
        </row>
        <row r="227">
          <cell r="A227" t="str">
            <v>5113005003</v>
          </cell>
          <cell r="B227" t="str">
            <v>CONSERVACAO E LIMPEZA</v>
          </cell>
          <cell r="C227">
            <v>-884.17</v>
          </cell>
          <cell r="D227">
            <v>1637.47</v>
          </cell>
          <cell r="E227">
            <v>0</v>
          </cell>
          <cell r="F227">
            <v>-2521.64</v>
          </cell>
        </row>
        <row r="228">
          <cell r="A228" t="str">
            <v>5113005010</v>
          </cell>
          <cell r="B228" t="str">
            <v>TAXAS E EMOLUMENTOS</v>
          </cell>
          <cell r="C228">
            <v>-1063</v>
          </cell>
          <cell r="D228">
            <v>1394.82</v>
          </cell>
          <cell r="E228">
            <v>0</v>
          </cell>
          <cell r="F228">
            <v>-2457.8200000000002</v>
          </cell>
        </row>
        <row r="229">
          <cell r="A229" t="str">
            <v>5113005014</v>
          </cell>
          <cell r="B229" t="str">
            <v>MATERIAL DE ESCRITORIO</v>
          </cell>
          <cell r="C229">
            <v>-1073.53</v>
          </cell>
          <cell r="D229">
            <v>1302.05</v>
          </cell>
          <cell r="E229">
            <v>0</v>
          </cell>
          <cell r="F229">
            <v>-2375.58</v>
          </cell>
        </row>
        <row r="230">
          <cell r="A230" t="str">
            <v>5113005015</v>
          </cell>
          <cell r="B230" t="str">
            <v>FERRAMENTAS</v>
          </cell>
          <cell r="C230">
            <v>-431.64</v>
          </cell>
          <cell r="D230">
            <v>102.86</v>
          </cell>
          <cell r="E230">
            <v>0</v>
          </cell>
          <cell r="F230">
            <v>-534.5</v>
          </cell>
        </row>
        <row r="231">
          <cell r="A231" t="str">
            <v>5113005016</v>
          </cell>
          <cell r="B231" t="str">
            <v>MANUTENCAO DE MAQ. E EQUIPAMENTOS</v>
          </cell>
          <cell r="C231">
            <v>-1579.23</v>
          </cell>
          <cell r="D231">
            <v>3171.46</v>
          </cell>
          <cell r="E231">
            <v>0</v>
          </cell>
          <cell r="F231">
            <v>-4750.6899999999996</v>
          </cell>
        </row>
        <row r="232">
          <cell r="A232" t="str">
            <v>5113005018</v>
          </cell>
          <cell r="B232" t="str">
            <v>CURSOS E TREINAMENTOS</v>
          </cell>
          <cell r="C232">
            <v>-600</v>
          </cell>
          <cell r="D232">
            <v>0</v>
          </cell>
          <cell r="E232">
            <v>0</v>
          </cell>
          <cell r="F232">
            <v>-600</v>
          </cell>
        </row>
        <row r="233">
          <cell r="A233" t="str">
            <v>5113005021</v>
          </cell>
          <cell r="B233" t="str">
            <v>LUZ</v>
          </cell>
          <cell r="C233">
            <v>0</v>
          </cell>
          <cell r="D233">
            <v>4268.4800000000005</v>
          </cell>
          <cell r="E233">
            <v>0</v>
          </cell>
          <cell r="F233">
            <v>-4268.4799999999996</v>
          </cell>
        </row>
        <row r="234">
          <cell r="A234" t="str">
            <v>5113005022</v>
          </cell>
          <cell r="B234" t="str">
            <v>TELEFONE</v>
          </cell>
          <cell r="C234">
            <v>0</v>
          </cell>
          <cell r="D234">
            <v>1106.23</v>
          </cell>
          <cell r="E234">
            <v>0</v>
          </cell>
          <cell r="F234">
            <v>-1106.23</v>
          </cell>
        </row>
        <row r="235">
          <cell r="A235" t="str">
            <v>5113006</v>
          </cell>
          <cell r="B235" t="str">
            <v>DEPRECIACAO E AMORTIZACAO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5113006001</v>
          </cell>
          <cell r="B236" t="str">
            <v>DEPRECIACAO E AMORTIZACAO ACUMULADA</v>
          </cell>
          <cell r="C236">
            <v>-5651.48</v>
          </cell>
          <cell r="D236">
            <v>5678.76</v>
          </cell>
          <cell r="E236">
            <v>0</v>
          </cell>
          <cell r="F236">
            <v>-11330.24</v>
          </cell>
        </row>
        <row r="237">
          <cell r="A237" t="str">
            <v>59</v>
          </cell>
          <cell r="B237" t="str">
            <v>(-) CUSTOS TRANSFERIDOS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 t="str">
            <v>591</v>
          </cell>
          <cell r="B238" t="str">
            <v>(-) CUSTOS TRANSFERIDOS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 t="str">
            <v>5911</v>
          </cell>
          <cell r="B239" t="str">
            <v>(-) CUSTOS TRANSFERIDOS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 t="str">
            <v>5911001</v>
          </cell>
          <cell r="B240" t="str">
            <v>(-) CUSTOS TRANSFERIDOS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5911001001</v>
          </cell>
          <cell r="B241" t="str">
            <v>(-) CUSTOS TRANSFERIDOS</v>
          </cell>
          <cell r="C241">
            <v>1000297.99</v>
          </cell>
          <cell r="D241">
            <v>0</v>
          </cell>
          <cell r="E241">
            <v>740713.46</v>
          </cell>
          <cell r="F241">
            <v>1741011.45</v>
          </cell>
        </row>
        <row r="242">
          <cell r="A242" t="str">
            <v>5911001002</v>
          </cell>
          <cell r="B242" t="str">
            <v>CONTA TRANSITORIA</v>
          </cell>
          <cell r="C242">
            <v>0</v>
          </cell>
          <cell r="D242">
            <v>268770.68</v>
          </cell>
          <cell r="E242">
            <v>268770.68</v>
          </cell>
          <cell r="F242">
            <v>0</v>
          </cell>
        </row>
        <row r="243">
          <cell r="A243" t="str">
            <v>9</v>
          </cell>
          <cell r="B243" t="str">
            <v>APURACAO SOCIETARIA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91</v>
          </cell>
          <cell r="B244" t="str">
            <v>ATIVO CIRCULANTE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 t="str">
            <v>911</v>
          </cell>
          <cell r="B245" t="str">
            <v>CREDITO CLIENTES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9111</v>
          </cell>
          <cell r="B246" t="str">
            <v>CLIENTES DE OBRAS DE INCORPORAÇÃO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 t="str">
            <v>9111001</v>
          </cell>
          <cell r="B247" t="str">
            <v>TWENTY FIVE PARK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9111001001</v>
          </cell>
          <cell r="B248" t="str">
            <v>Clientes Twenty Five Park</v>
          </cell>
          <cell r="C248">
            <v>-4651526.7</v>
          </cell>
          <cell r="D248">
            <v>1082764.1599999999</v>
          </cell>
          <cell r="E248">
            <v>481291.4</v>
          </cell>
          <cell r="F248">
            <v>-5252999.46</v>
          </cell>
        </row>
        <row r="249">
          <cell r="A249" t="str">
            <v>9111002</v>
          </cell>
          <cell r="B249" t="str">
            <v>HOUSING FLAMBOYANT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9111002002</v>
          </cell>
          <cell r="B250" t="str">
            <v>Transitória de Recebimento</v>
          </cell>
          <cell r="C250">
            <v>-737973.85</v>
          </cell>
          <cell r="D250">
            <v>259875.75</v>
          </cell>
          <cell r="E250">
            <v>0</v>
          </cell>
          <cell r="F250">
            <v>-997849.59999999998</v>
          </cell>
        </row>
        <row r="251">
          <cell r="A251" t="str">
            <v>912</v>
          </cell>
          <cell r="B251" t="str">
            <v>ESTOQUES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 t="str">
            <v>9121</v>
          </cell>
          <cell r="B252" t="str">
            <v>IMOVEIS PARA VENDA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 t="str">
            <v>9121001</v>
          </cell>
          <cell r="B253" t="str">
            <v>IMÓVEIS EM CONSTRUÇÃO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9121001001</v>
          </cell>
          <cell r="B254" t="str">
            <v>Imóveis em Construção</v>
          </cell>
          <cell r="C254">
            <v>-531737.32000000007</v>
          </cell>
          <cell r="D254">
            <v>729809.8</v>
          </cell>
          <cell r="E254">
            <v>698764.27</v>
          </cell>
          <cell r="F254">
            <v>-562782.85</v>
          </cell>
        </row>
        <row r="255">
          <cell r="A255" t="str">
            <v>92</v>
          </cell>
          <cell r="B255" t="str">
            <v>PASSIVO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921</v>
          </cell>
          <cell r="B256" t="str">
            <v>CIRCULANTE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9211</v>
          </cell>
          <cell r="B257" t="str">
            <v>OUTRAS OBRIGAÇÕES CLIENTES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9211001</v>
          </cell>
          <cell r="B258" t="str">
            <v>DISTRATOS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9211001001</v>
          </cell>
          <cell r="B259" t="str">
            <v>Distratos a Pagar</v>
          </cell>
          <cell r="C259">
            <v>16275.29</v>
          </cell>
          <cell r="D259">
            <v>0</v>
          </cell>
          <cell r="E259">
            <v>0</v>
          </cell>
          <cell r="F259">
            <v>16275.29</v>
          </cell>
        </row>
        <row r="260">
          <cell r="A260" t="str">
            <v>9211002</v>
          </cell>
          <cell r="B260" t="str">
            <v>ADIANTAMENTOS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9211002001</v>
          </cell>
          <cell r="B261" t="str">
            <v>Adiantamento de Clientes</v>
          </cell>
          <cell r="C261">
            <v>1165518.1499999999</v>
          </cell>
          <cell r="D261">
            <v>221612.12</v>
          </cell>
          <cell r="E261">
            <v>312.75</v>
          </cell>
          <cell r="F261">
            <v>944218.7799999998</v>
          </cell>
        </row>
        <row r="262">
          <cell r="A262" t="str">
            <v>9212</v>
          </cell>
          <cell r="B262" t="str">
            <v>OBRIGACOES TRIBUTARIAS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9212001</v>
          </cell>
          <cell r="B263" t="str">
            <v>OBRIGACOES TRIBUTARIAS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9212001001</v>
          </cell>
          <cell r="B264" t="str">
            <v>PIS diferido a Pagar</v>
          </cell>
          <cell r="C264">
            <v>2685.25</v>
          </cell>
          <cell r="D264">
            <v>0</v>
          </cell>
          <cell r="E264">
            <v>5348.02</v>
          </cell>
          <cell r="F264">
            <v>8033.27</v>
          </cell>
        </row>
        <row r="265">
          <cell r="A265" t="str">
            <v>9212001002</v>
          </cell>
          <cell r="B265" t="str">
            <v>COFINS diferido a pagar</v>
          </cell>
          <cell r="C265">
            <v>12393.47</v>
          </cell>
          <cell r="D265">
            <v>0</v>
          </cell>
          <cell r="E265">
            <v>24683.16</v>
          </cell>
          <cell r="F265">
            <v>37076.629999999997</v>
          </cell>
        </row>
        <row r="266">
          <cell r="A266" t="str">
            <v>9212001003</v>
          </cell>
          <cell r="B266" t="str">
            <v>IRPJ diferido a pagar</v>
          </cell>
          <cell r="C266">
            <v>8262.31</v>
          </cell>
          <cell r="D266">
            <v>0</v>
          </cell>
          <cell r="E266">
            <v>16455.439999999999</v>
          </cell>
          <cell r="F266">
            <v>24717.75</v>
          </cell>
        </row>
        <row r="267">
          <cell r="A267" t="str">
            <v>9212001004</v>
          </cell>
          <cell r="B267" t="str">
            <v>CSLL diferido a pagar</v>
          </cell>
          <cell r="C267">
            <v>4461.6500000000005</v>
          </cell>
          <cell r="D267">
            <v>0</v>
          </cell>
          <cell r="E267">
            <v>8885.94</v>
          </cell>
          <cell r="F267">
            <v>13347.59</v>
          </cell>
        </row>
        <row r="268">
          <cell r="A268" t="str">
            <v>924</v>
          </cell>
          <cell r="B268" t="str">
            <v>PATRIMONIO LIQUIDO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9244</v>
          </cell>
          <cell r="B269" t="str">
            <v>APURACAO RESULTADO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9244001</v>
          </cell>
          <cell r="B270" t="str">
            <v>APURACAO RESULTADO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9244001001</v>
          </cell>
          <cell r="B271" t="str">
            <v>SALDO INICIAL</v>
          </cell>
          <cell r="C271">
            <v>3317694.63</v>
          </cell>
          <cell r="D271">
            <v>0</v>
          </cell>
          <cell r="E271">
            <v>0</v>
          </cell>
          <cell r="F271">
            <v>3317694.63</v>
          </cell>
        </row>
        <row r="272">
          <cell r="A272" t="str">
            <v>93</v>
          </cell>
          <cell r="B272" t="str">
            <v>CUSTOS E DESPESAS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931</v>
          </cell>
          <cell r="B273" t="str">
            <v>CUSTOS E DEPESAS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9311</v>
          </cell>
          <cell r="B274" t="str">
            <v>CUSTOS E DEPESAS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9311001</v>
          </cell>
          <cell r="B275" t="str">
            <v>CUSTOS INC.ORC.CONT.REALIZADOS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9311001001</v>
          </cell>
          <cell r="B276" t="str">
            <v>Custos Inc.Orc.Cont.Realizados</v>
          </cell>
          <cell r="C276">
            <v>-703535.62</v>
          </cell>
          <cell r="D276">
            <v>698764.27</v>
          </cell>
          <cell r="E276">
            <v>0</v>
          </cell>
          <cell r="F276">
            <v>-1402299.89</v>
          </cell>
        </row>
        <row r="277">
          <cell r="A277" t="str">
            <v>9312</v>
          </cell>
          <cell r="B277" t="str">
            <v>PROVISÕES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9312001</v>
          </cell>
          <cell r="B278" t="str">
            <v>PROVISÕES TRIBUTÁRIAS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9312001001</v>
          </cell>
          <cell r="B279" t="str">
            <v>Provisões IRPJ diferido</v>
          </cell>
          <cell r="C279">
            <v>-8262.31</v>
          </cell>
          <cell r="D279">
            <v>16455.439999999999</v>
          </cell>
          <cell r="E279">
            <v>0</v>
          </cell>
          <cell r="F279">
            <v>-24717.75</v>
          </cell>
        </row>
        <row r="280">
          <cell r="A280" t="str">
            <v>9312001002</v>
          </cell>
          <cell r="B280" t="str">
            <v>Provisões CSLL diferido</v>
          </cell>
          <cell r="C280">
            <v>-4461.6500000000005</v>
          </cell>
          <cell r="D280">
            <v>8885.94</v>
          </cell>
          <cell r="E280">
            <v>0</v>
          </cell>
          <cell r="F280">
            <v>-13347.59</v>
          </cell>
        </row>
        <row r="281">
          <cell r="A281" t="str">
            <v>94</v>
          </cell>
          <cell r="B281" t="str">
            <v>RECEITAS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941</v>
          </cell>
          <cell r="B282" t="str">
            <v>RECEITAS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9411</v>
          </cell>
          <cell r="B283" t="str">
            <v>INCORPOAÇÕES DE IMOVEIS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9411001</v>
          </cell>
          <cell r="B284" t="str">
            <v>INCORPORAÇÕES DE IMOVEIS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9411001002</v>
          </cell>
          <cell r="B285" t="str">
            <v>Receitas Twenty Five Park</v>
          </cell>
          <cell r="C285">
            <v>1576385.02</v>
          </cell>
          <cell r="D285">
            <v>0</v>
          </cell>
          <cell r="E285">
            <v>1081286.06</v>
          </cell>
          <cell r="F285">
            <v>2657671.08</v>
          </cell>
        </row>
        <row r="286">
          <cell r="A286" t="str">
            <v>9412</v>
          </cell>
          <cell r="B286" t="str">
            <v>(-) DEDUÇÕES DA RECEITA BRUTA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9412001</v>
          </cell>
          <cell r="B287" t="str">
            <v>(-) DEDUÇÕES DA RECEITA BRUTA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9412001001</v>
          </cell>
          <cell r="B288" t="str">
            <v>PIS diferido</v>
          </cell>
          <cell r="C288">
            <v>-2685.25</v>
          </cell>
          <cell r="D288">
            <v>5348.02</v>
          </cell>
          <cell r="E288">
            <v>0</v>
          </cell>
          <cell r="F288">
            <v>-8033.27</v>
          </cell>
        </row>
        <row r="289">
          <cell r="A289" t="str">
            <v>9412001002</v>
          </cell>
          <cell r="B289" t="str">
            <v>COFINS diferido</v>
          </cell>
          <cell r="C289">
            <v>-12393.47</v>
          </cell>
          <cell r="D289">
            <v>24683.16</v>
          </cell>
          <cell r="E289">
            <v>0</v>
          </cell>
          <cell r="F289">
            <v>-37076.629999999997</v>
          </cell>
        </row>
        <row r="290">
          <cell r="A290" t="str">
            <v>9412001004</v>
          </cell>
          <cell r="B290" t="str">
            <v>Descontos Concedidos</v>
          </cell>
          <cell r="C290">
            <v>-2414.7000000000003</v>
          </cell>
          <cell r="D290">
            <v>38.4</v>
          </cell>
          <cell r="E290">
            <v>0</v>
          </cell>
          <cell r="F290">
            <v>-2453.1</v>
          </cell>
        </row>
        <row r="291">
          <cell r="A291" t="str">
            <v>9412001005</v>
          </cell>
          <cell r="B291" t="str">
            <v>Distratos</v>
          </cell>
          <cell r="C291">
            <v>-441778.56</v>
          </cell>
          <cell r="D291">
            <v>0</v>
          </cell>
          <cell r="E291">
            <v>0</v>
          </cell>
          <cell r="F291">
            <v>-441778.56</v>
          </cell>
        </row>
        <row r="292">
          <cell r="A292" t="str">
            <v>943</v>
          </cell>
          <cell r="B292" t="str">
            <v>RECEITAS FINANCEIRAS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9431</v>
          </cell>
          <cell r="B293" t="str">
            <v>RECEITAS FINANCEIRAS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9431001</v>
          </cell>
          <cell r="B294" t="str">
            <v>RECEITAS FINANCEIRAS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9431001001</v>
          </cell>
          <cell r="B295" t="str">
            <v>Juros Ativos</v>
          </cell>
          <cell r="C295">
            <v>2077.09</v>
          </cell>
          <cell r="D295">
            <v>0</v>
          </cell>
          <cell r="E295">
            <v>1183.3500000000001</v>
          </cell>
          <cell r="F295">
            <v>3260.44</v>
          </cell>
        </row>
        <row r="296">
          <cell r="A296" t="str">
            <v>9431001004</v>
          </cell>
          <cell r="B296" t="str">
            <v>Variação Monetaria Ativa</v>
          </cell>
          <cell r="C296">
            <v>545.37</v>
          </cell>
          <cell r="D296">
            <v>0</v>
          </cell>
          <cell r="E296">
            <v>216.87</v>
          </cell>
          <cell r="F296">
            <v>762.24</v>
          </cell>
        </row>
        <row r="297">
          <cell r="A297" t="str">
            <v>95</v>
          </cell>
          <cell r="B297" t="str">
            <v>SISTEMA DE CUSTO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951</v>
          </cell>
          <cell r="B298" t="str">
            <v>ABSORVIÇÃO DE CUSTO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9511</v>
          </cell>
          <cell r="B299" t="str">
            <v>ABSORVIÇÃO DE CUSTO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9511001</v>
          </cell>
          <cell r="B300" t="str">
            <v>ABSORVIÇÃO CUSTO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9511001001</v>
          </cell>
          <cell r="B301" t="str">
            <v>(-) Transferencia P/ Estoque em Produção</v>
          </cell>
          <cell r="C301">
            <v>990471.2</v>
          </cell>
          <cell r="D301">
            <v>0</v>
          </cell>
          <cell r="E301">
            <v>729809.8</v>
          </cell>
          <cell r="F301">
            <v>1720281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3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64879.19</v>
          </cell>
          <cell r="D7">
            <v>1008755.24</v>
          </cell>
          <cell r="E7">
            <v>988164.3</v>
          </cell>
          <cell r="F7">
            <v>85470.13</v>
          </cell>
        </row>
        <row r="8">
          <cell r="A8" t="str">
            <v>1112001011</v>
          </cell>
          <cell r="B8" t="str">
            <v>BB 3388/34347-1 SPE 01</v>
          </cell>
          <cell r="C8">
            <v>2946.79</v>
          </cell>
          <cell r="D8">
            <v>0</v>
          </cell>
          <cell r="E8">
            <v>62</v>
          </cell>
          <cell r="F8">
            <v>2884.79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220317.8</v>
          </cell>
          <cell r="D10">
            <v>840000</v>
          </cell>
          <cell r="E10">
            <v>1011292.46</v>
          </cell>
          <cell r="F10">
            <v>49025.34</v>
          </cell>
        </row>
        <row r="11">
          <cell r="A11" t="str">
            <v>1113</v>
          </cell>
          <cell r="B11" t="str">
            <v>APLICACOES DE LIQUIDEZ IMEDIATA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</row>
        <row r="12">
          <cell r="A12" t="str">
            <v>1113001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1113001020</v>
          </cell>
          <cell r="B13" t="str">
            <v>ITAU SPE 01 52818-9 INVES.COMPROMISSADA</v>
          </cell>
          <cell r="C13">
            <v>464921.21</v>
          </cell>
          <cell r="D13">
            <v>82781.59</v>
          </cell>
          <cell r="E13">
            <v>312113.88</v>
          </cell>
          <cell r="F13">
            <v>235588.92</v>
          </cell>
        </row>
        <row r="14">
          <cell r="A14" t="str">
            <v>112</v>
          </cell>
          <cell r="B14" t="str">
            <v>CLIENTES - CREDITOS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</row>
        <row r="15">
          <cell r="A15" t="str">
            <v>1122</v>
          </cell>
          <cell r="B15" t="str">
            <v>CLIENTES DE OBRAS DE INCORPORACAO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1122001</v>
          </cell>
          <cell r="B16" t="str">
            <v>TWENTY FIVE PARK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1122001001</v>
          </cell>
          <cell r="B17" t="str">
            <v>CLIENTES TWENTY FIVE PARK</v>
          </cell>
          <cell r="C17">
            <v>9577067.3800000008</v>
          </cell>
          <cell r="D17">
            <v>140372.92000000001</v>
          </cell>
          <cell r="E17">
            <v>780998.06</v>
          </cell>
          <cell r="F17">
            <v>8936442.2400000002</v>
          </cell>
        </row>
        <row r="18">
          <cell r="A18" t="str">
            <v>1122001099</v>
          </cell>
          <cell r="B18" t="str">
            <v>(-) CLIENTES LONGO PRAZO</v>
          </cell>
          <cell r="C18">
            <v>-5501343.5099999998</v>
          </cell>
          <cell r="D18">
            <v>0</v>
          </cell>
          <cell r="E18">
            <v>0</v>
          </cell>
          <cell r="F18">
            <v>-5501343.5099999998</v>
          </cell>
        </row>
        <row r="19">
          <cell r="A19" t="str">
            <v>1126</v>
          </cell>
          <cell r="B19" t="str">
            <v>OUTROS CREDITOS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</row>
        <row r="20">
          <cell r="A20" t="str">
            <v>1126001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1126001001</v>
          </cell>
          <cell r="B21" t="str">
            <v>OUTROS CREDITOS</v>
          </cell>
          <cell r="C21">
            <v>0</v>
          </cell>
          <cell r="D21">
            <v>4040.09</v>
          </cell>
          <cell r="E21">
            <v>0</v>
          </cell>
          <cell r="F21">
            <v>4040.09</v>
          </cell>
        </row>
        <row r="22">
          <cell r="A22" t="str">
            <v>1127</v>
          </cell>
          <cell r="B22" t="str">
            <v>ADIANTAMENTO A TERCEIROS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</row>
        <row r="23">
          <cell r="A23" t="str">
            <v>1127001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1127001001</v>
          </cell>
          <cell r="B24" t="str">
            <v>ADIANTAMENTO A FORNECEDORES</v>
          </cell>
          <cell r="C24">
            <v>795364.53</v>
          </cell>
          <cell r="D24">
            <v>34164.35</v>
          </cell>
          <cell r="E24">
            <v>783.06</v>
          </cell>
          <cell r="F24">
            <v>828745.82</v>
          </cell>
        </row>
        <row r="25">
          <cell r="A25" t="str">
            <v>1127002</v>
          </cell>
          <cell r="B25" t="str">
            <v>ADIANTAMENTO A ENGENHEIROS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1127002007</v>
          </cell>
          <cell r="B26" t="str">
            <v>FABRICIO PINTO DA CRUZ</v>
          </cell>
          <cell r="C26">
            <v>999.88</v>
          </cell>
          <cell r="D26">
            <v>4602.1099999999997</v>
          </cell>
          <cell r="E26">
            <v>4119.24</v>
          </cell>
          <cell r="F26">
            <v>1482.7499999999993</v>
          </cell>
        </row>
        <row r="27">
          <cell r="A27" t="str">
            <v>1127002008</v>
          </cell>
          <cell r="B27" t="str">
            <v>IVONETE DA SILVA</v>
          </cell>
          <cell r="C27">
            <v>6022.21</v>
          </cell>
          <cell r="D27">
            <v>800</v>
          </cell>
          <cell r="E27">
            <v>0</v>
          </cell>
          <cell r="F27">
            <v>6822.21</v>
          </cell>
        </row>
        <row r="28">
          <cell r="A28" t="str">
            <v>1128</v>
          </cell>
          <cell r="B28" t="str">
            <v>CREDITOS DE FUNCIONARIOS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</row>
        <row r="29">
          <cell r="A29" t="str">
            <v>1128001</v>
          </cell>
          <cell r="B29" t="str">
            <v>CREDITO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1128001001</v>
          </cell>
          <cell r="B30" t="str">
            <v>ANTECIPACAO DE SALARIOS E ORDENADOS</v>
          </cell>
          <cell r="C30">
            <v>500</v>
          </cell>
          <cell r="D30">
            <v>0</v>
          </cell>
          <cell r="E30">
            <v>0</v>
          </cell>
          <cell r="F30">
            <v>500</v>
          </cell>
        </row>
        <row r="31">
          <cell r="A31" t="str">
            <v>1129</v>
          </cell>
          <cell r="B31" t="str">
            <v>IMPOSTOS A RECUPERAR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1129001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1129001001</v>
          </cell>
          <cell r="B33" t="str">
            <v>IRRF RECUPERAR</v>
          </cell>
          <cell r="C33">
            <v>8.1</v>
          </cell>
          <cell r="D33">
            <v>0</v>
          </cell>
          <cell r="E33">
            <v>0</v>
          </cell>
          <cell r="F33">
            <v>8.1</v>
          </cell>
        </row>
        <row r="34">
          <cell r="A34" t="str">
            <v>1129001002</v>
          </cell>
          <cell r="B34" t="str">
            <v>PIS A RECUPERAR</v>
          </cell>
          <cell r="C34">
            <v>41.73</v>
          </cell>
          <cell r="D34">
            <v>0</v>
          </cell>
          <cell r="E34">
            <v>0</v>
          </cell>
          <cell r="F34">
            <v>41.73</v>
          </cell>
        </row>
        <row r="35">
          <cell r="A35" t="str">
            <v>1129001003</v>
          </cell>
          <cell r="B35" t="str">
            <v>COFINS A RECUPERAR</v>
          </cell>
          <cell r="C35">
            <v>140.13</v>
          </cell>
          <cell r="D35">
            <v>0</v>
          </cell>
          <cell r="E35">
            <v>0</v>
          </cell>
          <cell r="F35">
            <v>140.13</v>
          </cell>
        </row>
        <row r="36">
          <cell r="A36" t="str">
            <v>1129001007</v>
          </cell>
          <cell r="B36" t="str">
            <v>ISS A RECUPERAR</v>
          </cell>
          <cell r="C36">
            <v>53.35</v>
          </cell>
          <cell r="D36">
            <v>0</v>
          </cell>
          <cell r="E36">
            <v>0</v>
          </cell>
          <cell r="F36">
            <v>53.35</v>
          </cell>
        </row>
        <row r="37">
          <cell r="A37" t="str">
            <v>1129001008</v>
          </cell>
          <cell r="B37" t="str">
            <v>PIS/COFINS/CSLL A RECUPARAR</v>
          </cell>
          <cell r="C37">
            <v>167.55</v>
          </cell>
          <cell r="D37">
            <v>0</v>
          </cell>
          <cell r="E37">
            <v>0</v>
          </cell>
          <cell r="F37">
            <v>167.55</v>
          </cell>
        </row>
        <row r="38">
          <cell r="A38" t="str">
            <v>1129001009</v>
          </cell>
          <cell r="B38" t="str">
            <v>IR S/APLIC FINANCEIRA</v>
          </cell>
          <cell r="C38">
            <v>2875.75</v>
          </cell>
          <cell r="D38">
            <v>2072.41</v>
          </cell>
          <cell r="E38">
            <v>4948.16</v>
          </cell>
          <cell r="F38">
            <v>0</v>
          </cell>
        </row>
        <row r="39">
          <cell r="A39" t="str">
            <v>1129001012</v>
          </cell>
          <cell r="B39" t="str">
            <v>MULTAS TRIBUTARIAS</v>
          </cell>
          <cell r="C39">
            <v>9.1</v>
          </cell>
          <cell r="D39">
            <v>0</v>
          </cell>
          <cell r="E39">
            <v>0</v>
          </cell>
          <cell r="F39">
            <v>9.1</v>
          </cell>
        </row>
        <row r="40">
          <cell r="A40" t="str">
            <v>1129001013</v>
          </cell>
          <cell r="B40" t="str">
            <v>PARCELAMENTO 11941/2009</v>
          </cell>
          <cell r="C40">
            <v>300</v>
          </cell>
          <cell r="D40">
            <v>0</v>
          </cell>
          <cell r="E40">
            <v>0</v>
          </cell>
          <cell r="F40">
            <v>300</v>
          </cell>
        </row>
        <row r="41">
          <cell r="A41" t="str">
            <v>113</v>
          </cell>
          <cell r="B41" t="str">
            <v>ESTOQUES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</row>
        <row r="42">
          <cell r="A42" t="str">
            <v>1131</v>
          </cell>
          <cell r="B42" t="str">
            <v>IMOVEIS PARA VENDA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1131002</v>
          </cell>
          <cell r="B43" t="str">
            <v>IMOVEIS EM CONSTRUCAO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1131002002</v>
          </cell>
          <cell r="B44" t="str">
            <v>IMOVEIS EM CONSTRUCAO</v>
          </cell>
          <cell r="C44">
            <v>562782.84</v>
          </cell>
          <cell r="D44">
            <v>1085565.51</v>
          </cell>
          <cell r="E44">
            <v>1039386.42</v>
          </cell>
          <cell r="F44">
            <v>608961.93000000005</v>
          </cell>
        </row>
        <row r="45">
          <cell r="A45" t="str">
            <v>1131002003</v>
          </cell>
          <cell r="B45" t="str">
            <v>PERMUTADOS</v>
          </cell>
          <cell r="C45">
            <v>1417049.85</v>
          </cell>
          <cell r="D45">
            <v>115388.77</v>
          </cell>
          <cell r="E45">
            <v>0</v>
          </cell>
          <cell r="F45">
            <v>1532438.62</v>
          </cell>
        </row>
        <row r="46">
          <cell r="A46" t="str">
            <v>12</v>
          </cell>
          <cell r="B46" t="str">
            <v>NÃO CIRCULANTE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121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1211</v>
          </cell>
          <cell r="B48" t="str">
            <v>REALIZAVEL A LONGO PRAZO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1211003</v>
          </cell>
          <cell r="B49" t="str">
            <v>CREDITO CLIENTES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1211003001</v>
          </cell>
          <cell r="B50" t="str">
            <v>TWENTY FIVE PARK</v>
          </cell>
          <cell r="C50">
            <v>5501343.5099999998</v>
          </cell>
          <cell r="D50">
            <v>0</v>
          </cell>
          <cell r="E50">
            <v>0</v>
          </cell>
          <cell r="F50">
            <v>5501343.5099999998</v>
          </cell>
        </row>
        <row r="51">
          <cell r="A51" t="str">
            <v>1211004</v>
          </cell>
          <cell r="B51" t="str">
            <v>OUTROS CREDITOS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1213</v>
          </cell>
          <cell r="B52" t="str">
            <v>IMOBILIZADO TECNICO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1213002</v>
          </cell>
          <cell r="B53" t="str">
            <v>MOV. E UTENSILIOS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1213002001</v>
          </cell>
          <cell r="B54" t="str">
            <v>MOV. E UTENSILIOS</v>
          </cell>
          <cell r="C54">
            <v>38655.39</v>
          </cell>
          <cell r="D54">
            <v>0</v>
          </cell>
          <cell r="E54">
            <v>0</v>
          </cell>
          <cell r="F54">
            <v>38655.39</v>
          </cell>
        </row>
        <row r="55">
          <cell r="A55" t="str">
            <v>1213003</v>
          </cell>
          <cell r="B55" t="str">
            <v>MAQ. E EQUIPAMENTOS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1213003001</v>
          </cell>
          <cell r="B56" t="str">
            <v>MAQ. E EQUIPAMENTOS</v>
          </cell>
          <cell r="C56">
            <v>304515.21000000002</v>
          </cell>
          <cell r="D56">
            <v>3443</v>
          </cell>
          <cell r="E56">
            <v>0</v>
          </cell>
          <cell r="F56">
            <v>307958.21000000002</v>
          </cell>
        </row>
        <row r="57">
          <cell r="A57" t="str">
            <v>1213005</v>
          </cell>
          <cell r="B57" t="str">
            <v>INSTALACOES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</row>
        <row r="58">
          <cell r="A58" t="str">
            <v>1213005001</v>
          </cell>
          <cell r="B58" t="str">
            <v>INSTALACOES</v>
          </cell>
          <cell r="C58">
            <v>35359.11</v>
          </cell>
          <cell r="D58">
            <v>0</v>
          </cell>
          <cell r="E58">
            <v>0</v>
          </cell>
          <cell r="F58">
            <v>35359.11</v>
          </cell>
        </row>
        <row r="59">
          <cell r="A59" t="str">
            <v>1213011</v>
          </cell>
          <cell r="B59" t="str">
            <v>(-) DEPRECIACOES MOV. E UTENSILIOS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</row>
        <row r="60">
          <cell r="A60" t="str">
            <v>1213011001</v>
          </cell>
          <cell r="B60" t="str">
            <v>MOV. E UTENSILIOS</v>
          </cell>
          <cell r="C60">
            <v>-4424.63</v>
          </cell>
          <cell r="D60">
            <v>0</v>
          </cell>
          <cell r="E60">
            <v>322.13</v>
          </cell>
          <cell r="F60">
            <v>-4746.76</v>
          </cell>
        </row>
        <row r="61">
          <cell r="A61" t="str">
            <v>1213012</v>
          </cell>
          <cell r="B61" t="str">
            <v>(-) DEPRECIACOES MAQ. E EQUIPAMENTOS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</row>
        <row r="62">
          <cell r="A62" t="str">
            <v>1213012001</v>
          </cell>
          <cell r="B62" t="str">
            <v>MAQ. E EQUIPAMENTOS</v>
          </cell>
          <cell r="C62">
            <v>-71339.94</v>
          </cell>
          <cell r="D62">
            <v>0</v>
          </cell>
          <cell r="E62">
            <v>5104.87</v>
          </cell>
          <cell r="F62">
            <v>-76444.81</v>
          </cell>
        </row>
        <row r="63">
          <cell r="A63" t="str">
            <v>1213014</v>
          </cell>
          <cell r="B63" t="str">
            <v>(-) DEPRECIACOES INSTALACOES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</row>
        <row r="64">
          <cell r="A64" t="str">
            <v>1213014001</v>
          </cell>
          <cell r="B64" t="str">
            <v>INSTALACOES</v>
          </cell>
          <cell r="C64">
            <v>-6148.57</v>
          </cell>
          <cell r="D64">
            <v>0</v>
          </cell>
          <cell r="E64">
            <v>294.66000000000003</v>
          </cell>
          <cell r="F64">
            <v>-6443.23</v>
          </cell>
        </row>
        <row r="65">
          <cell r="A65" t="str">
            <v>2</v>
          </cell>
          <cell r="B65" t="str">
            <v>PASSIVO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</row>
        <row r="66">
          <cell r="A66" t="str">
            <v>21</v>
          </cell>
          <cell r="B66" t="str">
            <v>CIRCULANTE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211</v>
          </cell>
          <cell r="B67" t="str">
            <v>OBRIGACOES CURTO PRAZO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2112</v>
          </cell>
          <cell r="B68" t="str">
            <v>FORNECEDORES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2112001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2112001001</v>
          </cell>
          <cell r="B70" t="str">
            <v>FORNECEDORES</v>
          </cell>
          <cell r="C70">
            <v>557287.57000000007</v>
          </cell>
          <cell r="D70">
            <v>787596.6</v>
          </cell>
          <cell r="E70">
            <v>838987.6</v>
          </cell>
          <cell r="F70">
            <v>608678.56999999995</v>
          </cell>
        </row>
        <row r="71">
          <cell r="A71" t="str">
            <v>2113</v>
          </cell>
          <cell r="B71" t="str">
            <v>OBRIGACOES TRABALHISTAS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2113001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2113001001</v>
          </cell>
          <cell r="B73" t="str">
            <v>SALARIOS E ORDENADOS</v>
          </cell>
          <cell r="C73">
            <v>102878</v>
          </cell>
          <cell r="D73">
            <v>102215</v>
          </cell>
          <cell r="E73">
            <v>101883</v>
          </cell>
          <cell r="F73">
            <v>102546</v>
          </cell>
        </row>
        <row r="74">
          <cell r="A74" t="str">
            <v>2113001005</v>
          </cell>
          <cell r="B74" t="str">
            <v>RESCISOES</v>
          </cell>
          <cell r="C74">
            <v>2773.09</v>
          </cell>
          <cell r="D74">
            <v>12219.07</v>
          </cell>
          <cell r="E74">
            <v>9445.98</v>
          </cell>
          <cell r="F74">
            <v>0</v>
          </cell>
        </row>
        <row r="75">
          <cell r="A75" t="str">
            <v>2113001006</v>
          </cell>
          <cell r="B75" t="str">
            <v>PROVISAO PARA FERIAS</v>
          </cell>
          <cell r="C75">
            <v>55503.06</v>
          </cell>
          <cell r="D75">
            <v>6895.27</v>
          </cell>
          <cell r="E75">
            <v>14624.23</v>
          </cell>
          <cell r="F75">
            <v>63232.02</v>
          </cell>
        </row>
        <row r="76">
          <cell r="A76" t="str">
            <v>2113001007</v>
          </cell>
          <cell r="B76" t="str">
            <v>PROVISAO PARA 13 SALARIO</v>
          </cell>
          <cell r="C76">
            <v>18526.2</v>
          </cell>
          <cell r="D76">
            <v>1491.92</v>
          </cell>
          <cell r="E76">
            <v>10968.45</v>
          </cell>
          <cell r="F76">
            <v>28002.73</v>
          </cell>
        </row>
        <row r="77">
          <cell r="A77" t="str">
            <v>2113001008</v>
          </cell>
          <cell r="B77" t="str">
            <v>ESTAGIARIOS</v>
          </cell>
          <cell r="C77">
            <v>2128</v>
          </cell>
          <cell r="D77">
            <v>2128</v>
          </cell>
          <cell r="E77">
            <v>2270.4700000000003</v>
          </cell>
          <cell r="F77">
            <v>2270.4699999999998</v>
          </cell>
        </row>
        <row r="78">
          <cell r="A78" t="str">
            <v>2114</v>
          </cell>
          <cell r="B78" t="str">
            <v>ENCARGOS SOCIAIS A RECOLHER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</row>
        <row r="79">
          <cell r="A79" t="str">
            <v>2114001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2114001001</v>
          </cell>
          <cell r="B80" t="str">
            <v>INSS S/FOLHA A RECOLHER</v>
          </cell>
          <cell r="C80">
            <v>50634.78</v>
          </cell>
          <cell r="D80">
            <v>50797.72</v>
          </cell>
          <cell r="E80">
            <v>52437.97</v>
          </cell>
          <cell r="F80">
            <v>52275.03</v>
          </cell>
        </row>
        <row r="81">
          <cell r="A81" t="str">
            <v>2114001002</v>
          </cell>
          <cell r="B81" t="str">
            <v>FGTS A RECOLHER</v>
          </cell>
          <cell r="C81">
            <v>9942.24</v>
          </cell>
          <cell r="D81">
            <v>12145.87</v>
          </cell>
          <cell r="E81">
            <v>12703.1</v>
          </cell>
          <cell r="F81">
            <v>10499.47</v>
          </cell>
        </row>
        <row r="82">
          <cell r="A82" t="str">
            <v>2114001003</v>
          </cell>
          <cell r="B82" t="str">
            <v>CONTRIBUICOES SINDICAIS</v>
          </cell>
          <cell r="C82">
            <v>52.95</v>
          </cell>
          <cell r="D82">
            <v>0</v>
          </cell>
          <cell r="E82">
            <v>4433.4800000000005</v>
          </cell>
          <cell r="F82">
            <v>4486.43</v>
          </cell>
        </row>
        <row r="83">
          <cell r="A83" t="str">
            <v>2114001005</v>
          </cell>
          <cell r="B83" t="str">
            <v>PROVISAO DE ENCARGOS  PARA FERIAS</v>
          </cell>
          <cell r="C83">
            <v>20425.150000000001</v>
          </cell>
          <cell r="D83">
            <v>2537.46</v>
          </cell>
          <cell r="E83">
            <v>5381.72</v>
          </cell>
          <cell r="F83">
            <v>23269.41</v>
          </cell>
        </row>
        <row r="84">
          <cell r="A84" t="str">
            <v>2114001006</v>
          </cell>
          <cell r="B84" t="str">
            <v>PROVISAO DE ENCARGOS P/13 SALARIO</v>
          </cell>
          <cell r="C84">
            <v>6817.65</v>
          </cell>
          <cell r="D84">
            <v>549.02</v>
          </cell>
          <cell r="E84">
            <v>4036.39</v>
          </cell>
          <cell r="F84">
            <v>10305.02</v>
          </cell>
        </row>
        <row r="85">
          <cell r="A85" t="str">
            <v>2114001007</v>
          </cell>
          <cell r="B85" t="str">
            <v>INSS TERCEIROS A RECOLHER</v>
          </cell>
          <cell r="C85">
            <v>10357.49</v>
          </cell>
          <cell r="D85">
            <v>10357.49</v>
          </cell>
          <cell r="E85">
            <v>34075.75</v>
          </cell>
          <cell r="F85">
            <v>34075.75</v>
          </cell>
        </row>
        <row r="86">
          <cell r="A86" t="str">
            <v>2115</v>
          </cell>
          <cell r="B86" t="str">
            <v>OBRIGACOES TRIBUTARIAS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</row>
        <row r="87">
          <cell r="A87" t="str">
            <v>2115001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2115001001</v>
          </cell>
          <cell r="B88" t="str">
            <v>PIS A RECOLHER</v>
          </cell>
          <cell r="C88">
            <v>1501.13</v>
          </cell>
          <cell r="D88">
            <v>1497.27</v>
          </cell>
          <cell r="E88">
            <v>4478.53</v>
          </cell>
          <cell r="F88">
            <v>4482.3900000000003</v>
          </cell>
        </row>
        <row r="89">
          <cell r="A89" t="str">
            <v>2115001002</v>
          </cell>
          <cell r="B89" t="str">
            <v>COFINS A RECOLHER</v>
          </cell>
          <cell r="C89">
            <v>6928.1</v>
          </cell>
          <cell r="D89">
            <v>6910.46</v>
          </cell>
          <cell r="E89">
            <v>20670.12</v>
          </cell>
          <cell r="F89">
            <v>20687.759999999998</v>
          </cell>
        </row>
        <row r="90">
          <cell r="A90" t="str">
            <v>2115001005</v>
          </cell>
          <cell r="B90" t="str">
            <v>IRRF A RECOLHER</v>
          </cell>
          <cell r="C90">
            <v>1528.09</v>
          </cell>
          <cell r="D90">
            <v>1387.84</v>
          </cell>
          <cell r="E90">
            <v>1522.73</v>
          </cell>
          <cell r="F90">
            <v>1662.98</v>
          </cell>
        </row>
        <row r="91">
          <cell r="A91" t="str">
            <v>2115001006</v>
          </cell>
          <cell r="B91" t="str">
            <v>ISS A RECOLHER</v>
          </cell>
          <cell r="C91">
            <v>7266.38</v>
          </cell>
          <cell r="D91">
            <v>6734.78</v>
          </cell>
          <cell r="E91">
            <v>14110.12</v>
          </cell>
          <cell r="F91">
            <v>14641.72</v>
          </cell>
        </row>
        <row r="92">
          <cell r="A92" t="str">
            <v>2115001007</v>
          </cell>
          <cell r="B92" t="str">
            <v>PIS/COFINS/CSLL A RECOLHER</v>
          </cell>
          <cell r="C92">
            <v>629.21</v>
          </cell>
          <cell r="D92">
            <v>372</v>
          </cell>
          <cell r="E92">
            <v>372</v>
          </cell>
          <cell r="F92">
            <v>629.21</v>
          </cell>
        </row>
        <row r="93">
          <cell r="A93" t="str">
            <v>2115001008</v>
          </cell>
          <cell r="B93" t="str">
            <v>OUTRAS OBRIGACOES TRIBUTARIAS A PAGAR</v>
          </cell>
          <cell r="C93">
            <v>0</v>
          </cell>
          <cell r="D93">
            <v>100</v>
          </cell>
          <cell r="E93">
            <v>100</v>
          </cell>
          <cell r="F93">
            <v>0</v>
          </cell>
        </row>
        <row r="94">
          <cell r="A94" t="str">
            <v>2115001009</v>
          </cell>
          <cell r="B94" t="str">
            <v>IRRF SOBRE FOLHA</v>
          </cell>
          <cell r="C94">
            <v>1543.69</v>
          </cell>
          <cell r="D94">
            <v>1543.69</v>
          </cell>
          <cell r="E94">
            <v>1534.43</v>
          </cell>
          <cell r="F94">
            <v>1534.43</v>
          </cell>
        </row>
        <row r="95">
          <cell r="A95" t="str">
            <v>2116</v>
          </cell>
          <cell r="B95" t="str">
            <v>OUTRAS OBRIGACOES A PAGAR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</row>
        <row r="96">
          <cell r="A96" t="str">
            <v>2116001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2116001001</v>
          </cell>
          <cell r="B97" t="str">
            <v>CONDOMINIOS E ALUGUEIS</v>
          </cell>
          <cell r="C97">
            <v>0</v>
          </cell>
          <cell r="D97">
            <v>7204.18</v>
          </cell>
          <cell r="E97">
            <v>7204.18</v>
          </cell>
          <cell r="F97">
            <v>0</v>
          </cell>
        </row>
        <row r="98">
          <cell r="A98" t="str">
            <v>2116001002</v>
          </cell>
          <cell r="B98" t="str">
            <v>OUTRAS OBRIGACOES A PAGAR</v>
          </cell>
          <cell r="C98">
            <v>622.25</v>
          </cell>
          <cell r="D98">
            <v>650.04</v>
          </cell>
          <cell r="E98">
            <v>215.62</v>
          </cell>
          <cell r="F98">
            <v>187.83</v>
          </cell>
        </row>
        <row r="99">
          <cell r="A99" t="str">
            <v>2116001007</v>
          </cell>
          <cell r="B99" t="str">
            <v>OUTROS CONVENIOS</v>
          </cell>
          <cell r="C99">
            <v>6886.6</v>
          </cell>
          <cell r="D99">
            <v>6754.23</v>
          </cell>
          <cell r="E99">
            <v>7342.79</v>
          </cell>
          <cell r="F99">
            <v>7475.16</v>
          </cell>
        </row>
        <row r="100">
          <cell r="A100" t="str">
            <v>2116001010</v>
          </cell>
          <cell r="B100" t="str">
            <v>DISTRATO A PAGAR</v>
          </cell>
          <cell r="C100">
            <v>342823.58</v>
          </cell>
          <cell r="D100">
            <v>9709.76</v>
          </cell>
          <cell r="E100">
            <v>9683.32</v>
          </cell>
          <cell r="F100">
            <v>342797.14</v>
          </cell>
        </row>
        <row r="101">
          <cell r="A101" t="str">
            <v>2116004</v>
          </cell>
          <cell r="B101" t="str">
            <v>PREVISAO CUSTO ORÇADO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</row>
        <row r="102">
          <cell r="A102" t="str">
            <v>2116004008</v>
          </cell>
          <cell r="B102" t="str">
            <v>TWENTY FIVE PARK</v>
          </cell>
          <cell r="C102">
            <v>2572902.2400000002</v>
          </cell>
          <cell r="D102">
            <v>946616.43</v>
          </cell>
          <cell r="E102">
            <v>22618.78</v>
          </cell>
          <cell r="F102">
            <v>1648904.59</v>
          </cell>
        </row>
        <row r="103">
          <cell r="A103" t="str">
            <v>2117</v>
          </cell>
          <cell r="B103" t="str">
            <v>PROVISOES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2117001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2117001001</v>
          </cell>
          <cell r="B105" t="str">
            <v>PROVISOES IRPJ</v>
          </cell>
          <cell r="C105">
            <v>0</v>
          </cell>
          <cell r="D105">
            <v>4948.16</v>
          </cell>
          <cell r="E105">
            <v>32449.72</v>
          </cell>
          <cell r="F105">
            <v>27501.56</v>
          </cell>
        </row>
        <row r="106">
          <cell r="A106" t="str">
            <v>2117001002</v>
          </cell>
          <cell r="B106" t="str">
            <v>PROVISOES CSLL</v>
          </cell>
          <cell r="C106">
            <v>0</v>
          </cell>
          <cell r="D106">
            <v>0</v>
          </cell>
          <cell r="E106">
            <v>19744.18</v>
          </cell>
          <cell r="F106">
            <v>19744.18</v>
          </cell>
        </row>
        <row r="107">
          <cell r="A107" t="str">
            <v>22</v>
          </cell>
          <cell r="B107" t="str">
            <v>NÃO CIRCULANTE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</row>
        <row r="108">
          <cell r="A108" t="str">
            <v>221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2211</v>
          </cell>
          <cell r="B109" t="str">
            <v>EXIGIVEL A LONGO PRAZO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2211002</v>
          </cell>
          <cell r="B110" t="str">
            <v>OUTROS DEBITOS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2211004</v>
          </cell>
          <cell r="B111" t="str">
            <v>PERMUTAS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2211004001</v>
          </cell>
          <cell r="B112" t="str">
            <v>PERMUTAS</v>
          </cell>
          <cell r="C112">
            <v>512876.56</v>
          </cell>
          <cell r="D112">
            <v>0</v>
          </cell>
          <cell r="E112">
            <v>0</v>
          </cell>
          <cell r="F112">
            <v>512876.56</v>
          </cell>
        </row>
        <row r="113">
          <cell r="A113" t="str">
            <v>2212</v>
          </cell>
          <cell r="B113" t="str">
            <v>RESULTADO DE EXERCICIOS FUTUROS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2212001</v>
          </cell>
          <cell r="B114" t="str">
            <v>RECEITAS DIFERIDAS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2212001001</v>
          </cell>
          <cell r="B115" t="str">
            <v>TWENTY FIVE FIVE PARK</v>
          </cell>
          <cell r="C115">
            <v>9577067.3800000008</v>
          </cell>
          <cell r="D115">
            <v>780998.06</v>
          </cell>
          <cell r="E115">
            <v>140372.92000000001</v>
          </cell>
          <cell r="F115">
            <v>8936442.2400000002</v>
          </cell>
        </row>
        <row r="116">
          <cell r="A116" t="str">
            <v>2212002</v>
          </cell>
          <cell r="B116" t="str">
            <v>(-) CUSTOS DIFERIDOS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2212002001</v>
          </cell>
          <cell r="B117" t="str">
            <v>TWENTY FIVE PARK</v>
          </cell>
          <cell r="C117">
            <v>-4924851.66</v>
          </cell>
          <cell r="D117">
            <v>0</v>
          </cell>
          <cell r="E117">
            <v>343709.15</v>
          </cell>
          <cell r="F117">
            <v>-4581142.51</v>
          </cell>
        </row>
        <row r="118">
          <cell r="A118" t="str">
            <v>24</v>
          </cell>
          <cell r="B118" t="str">
            <v>PATRIMONIO LIQUIDO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241</v>
          </cell>
          <cell r="B119" t="str">
            <v>CAPITAL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2411</v>
          </cell>
          <cell r="B120" t="str">
            <v>CAPITAL SUBSCRITO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2411001</v>
          </cell>
          <cell r="B121" t="str">
            <v>CAPITAL SOCIAL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2411001001</v>
          </cell>
          <cell r="B122" t="str">
            <v>CAPITAL SOCIAL</v>
          </cell>
          <cell r="C122">
            <v>800000</v>
          </cell>
          <cell r="D122">
            <v>0</v>
          </cell>
          <cell r="E122">
            <v>0</v>
          </cell>
          <cell r="F122">
            <v>800000</v>
          </cell>
        </row>
        <row r="123">
          <cell r="A123" t="str">
            <v>243</v>
          </cell>
          <cell r="B123" t="str">
            <v>(-) PREJUIZOS ACUMULADOS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2431</v>
          </cell>
          <cell r="B124" t="str">
            <v>(-) PREJUIZOS ACUMULADOS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2431001</v>
          </cell>
          <cell r="B125" t="str">
            <v>(-) PREJUIZOS ACUMULADOS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2431001001</v>
          </cell>
          <cell r="B126" t="str">
            <v>(-) PREJUIZOS ACUMULADOS</v>
          </cell>
          <cell r="C126">
            <v>3670029.23</v>
          </cell>
          <cell r="D126">
            <v>0</v>
          </cell>
          <cell r="E126">
            <v>221380.34</v>
          </cell>
          <cell r="F126">
            <v>3891409.57</v>
          </cell>
        </row>
        <row r="127">
          <cell r="A127" t="str">
            <v>3</v>
          </cell>
          <cell r="B127" t="str">
            <v>CUSTOS E DESPESAS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31</v>
          </cell>
          <cell r="B128" t="str">
            <v>CUSTOS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311</v>
          </cell>
          <cell r="B129" t="str">
            <v>CUSTOS OPERACIONAIS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3113</v>
          </cell>
          <cell r="B130" t="str">
            <v>CUSTOS INC. ORC. CONT. REALIZADOS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3113001</v>
          </cell>
          <cell r="B131" t="str">
            <v>CUSTOS INC. ORC. CONT. REALIZADOS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3113001001</v>
          </cell>
          <cell r="B132" t="str">
            <v>CUSTOS INC. ORC. CONT. REALIZADOS</v>
          </cell>
          <cell r="C132">
            <v>-524472.31000000006</v>
          </cell>
          <cell r="D132">
            <v>343709.15</v>
          </cell>
          <cell r="E132">
            <v>0</v>
          </cell>
          <cell r="F132">
            <v>-868181.46</v>
          </cell>
        </row>
        <row r="133">
          <cell r="A133" t="str">
            <v>3113001003</v>
          </cell>
          <cell r="B133" t="str">
            <v>SALDO VARIACAO MONETARIA DE APURACAO</v>
          </cell>
          <cell r="C133">
            <v>0</v>
          </cell>
          <cell r="D133">
            <v>22618.78</v>
          </cell>
          <cell r="E133">
            <v>22618.78</v>
          </cell>
          <cell r="F133">
            <v>0</v>
          </cell>
        </row>
        <row r="134">
          <cell r="A134" t="str">
            <v>32</v>
          </cell>
          <cell r="B134" t="str">
            <v>DESPESAS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321</v>
          </cell>
          <cell r="B135" t="str">
            <v>DESPESAS OPERACIONAIS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3211</v>
          </cell>
          <cell r="B136" t="str">
            <v>DESPESAS ADMINISTRATIVAS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3211001</v>
          </cell>
          <cell r="B137" t="str">
            <v>DESPESAS ADMINISTRATIVAS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</row>
        <row r="138">
          <cell r="A138" t="str">
            <v>3211001002</v>
          </cell>
          <cell r="B138" t="str">
            <v>CONSULTORIAS E ASSESSORIAS</v>
          </cell>
          <cell r="C138">
            <v>-1900</v>
          </cell>
          <cell r="D138">
            <v>850</v>
          </cell>
          <cell r="E138">
            <v>0</v>
          </cell>
          <cell r="F138">
            <v>-2750</v>
          </cell>
        </row>
        <row r="139">
          <cell r="A139" t="str">
            <v>3211001007</v>
          </cell>
          <cell r="B139" t="str">
            <v>CORREIOS E TELEGRAFOS</v>
          </cell>
          <cell r="C139">
            <v>-297.35000000000002</v>
          </cell>
          <cell r="D139">
            <v>4.6000000000000005</v>
          </cell>
          <cell r="E139">
            <v>0</v>
          </cell>
          <cell r="F139">
            <v>-301.95</v>
          </cell>
        </row>
        <row r="140">
          <cell r="A140" t="str">
            <v>3211001008</v>
          </cell>
          <cell r="B140" t="str">
            <v>FOTOCOPIAS E CARTORIOS</v>
          </cell>
          <cell r="C140">
            <v>-141</v>
          </cell>
          <cell r="D140">
            <v>0</v>
          </cell>
          <cell r="E140">
            <v>0</v>
          </cell>
          <cell r="F140">
            <v>-141</v>
          </cell>
        </row>
        <row r="141">
          <cell r="A141" t="str">
            <v>3211001015</v>
          </cell>
          <cell r="B141" t="str">
            <v>ALUGUEIS E CONDOMINIOS</v>
          </cell>
          <cell r="C141">
            <v>-15325.8</v>
          </cell>
          <cell r="D141">
            <v>7600</v>
          </cell>
          <cell r="E141">
            <v>0</v>
          </cell>
          <cell r="F141">
            <v>-22925.8</v>
          </cell>
        </row>
        <row r="142">
          <cell r="A142" t="str">
            <v>3211001039</v>
          </cell>
          <cell r="B142" t="str">
            <v>DESPESAS DE INFORMATICA</v>
          </cell>
          <cell r="C142">
            <v>-22.21</v>
          </cell>
          <cell r="D142">
            <v>0</v>
          </cell>
          <cell r="E142">
            <v>0</v>
          </cell>
          <cell r="F142">
            <v>-22.21</v>
          </cell>
        </row>
        <row r="143">
          <cell r="A143" t="str">
            <v>3211001047</v>
          </cell>
          <cell r="B143" t="str">
            <v>CONTRIBUIÇÕES SINDICAIS</v>
          </cell>
          <cell r="C143">
            <v>-1104.78</v>
          </cell>
          <cell r="D143">
            <v>0</v>
          </cell>
          <cell r="E143">
            <v>0</v>
          </cell>
          <cell r="F143">
            <v>-1104.78</v>
          </cell>
        </row>
        <row r="144">
          <cell r="A144" t="str">
            <v>3212</v>
          </cell>
          <cell r="B144" t="str">
            <v>DESPESAS COMERCIAIS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3212001</v>
          </cell>
          <cell r="B145" t="str">
            <v>DESPESAS COMERCIAIS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3212001001</v>
          </cell>
          <cell r="B146" t="str">
            <v>STAND DE VENDAS - MATERIAL APLICADO</v>
          </cell>
          <cell r="C146">
            <v>0</v>
          </cell>
          <cell r="D146">
            <v>10355.219999999999</v>
          </cell>
          <cell r="E146">
            <v>0</v>
          </cell>
          <cell r="F146">
            <v>-10355.219999999999</v>
          </cell>
        </row>
        <row r="147">
          <cell r="A147" t="str">
            <v>3212001008</v>
          </cell>
          <cell r="B147" t="str">
            <v>STAND VENDAS - SERVICOS</v>
          </cell>
          <cell r="C147">
            <v>0.55000000000000004</v>
          </cell>
          <cell r="D147">
            <v>0</v>
          </cell>
          <cell r="E147">
            <v>0</v>
          </cell>
          <cell r="F147">
            <v>0.55000000000000004</v>
          </cell>
        </row>
        <row r="148">
          <cell r="A148" t="str">
            <v>3212001010</v>
          </cell>
          <cell r="B148" t="str">
            <v>CUSTOS ENTREGA DO EMPREENDIMENTO</v>
          </cell>
          <cell r="C148">
            <v>0</v>
          </cell>
          <cell r="D148">
            <v>21143.9</v>
          </cell>
          <cell r="E148">
            <v>0</v>
          </cell>
          <cell r="F148">
            <v>-21143.9</v>
          </cell>
        </row>
        <row r="149">
          <cell r="A149" t="str">
            <v>3213</v>
          </cell>
          <cell r="B149" t="str">
            <v>DESPESAS FINANCEIRAS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3213001</v>
          </cell>
          <cell r="B150" t="str">
            <v>DESPESAS FINANCEIRAS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3213001001</v>
          </cell>
          <cell r="B151" t="str">
            <v>JUROS PASSIVOS</v>
          </cell>
          <cell r="C151">
            <v>-687.22</v>
          </cell>
          <cell r="D151">
            <v>453.58</v>
          </cell>
          <cell r="E151">
            <v>0</v>
          </cell>
          <cell r="F151">
            <v>-1140.8</v>
          </cell>
        </row>
        <row r="152">
          <cell r="A152" t="str">
            <v>3213001003</v>
          </cell>
          <cell r="B152" t="str">
            <v>DESPESAS BANCARIAS</v>
          </cell>
          <cell r="C152">
            <v>-1495.11</v>
          </cell>
          <cell r="D152">
            <v>939.55</v>
          </cell>
          <cell r="E152">
            <v>0</v>
          </cell>
          <cell r="F152">
            <v>-2434.66</v>
          </cell>
        </row>
        <row r="153">
          <cell r="A153" t="str">
            <v>3213001007</v>
          </cell>
          <cell r="B153" t="str">
            <v>VARIACOES MONETARIAS PASSIVAS</v>
          </cell>
          <cell r="C153">
            <v>-2752.82</v>
          </cell>
          <cell r="D153">
            <v>2758.09</v>
          </cell>
          <cell r="E153">
            <v>1281.6300000000001</v>
          </cell>
          <cell r="F153">
            <v>-4229.28</v>
          </cell>
        </row>
        <row r="154">
          <cell r="A154" t="str">
            <v>3214</v>
          </cell>
          <cell r="B154" t="str">
            <v>DESPESAS TRIBUTARIAS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3214001</v>
          </cell>
          <cell r="B155" t="str">
            <v>DESPESAS TRIBUTARIAS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3214001004</v>
          </cell>
          <cell r="B156" t="str">
            <v>TRIBUTOS FEDERAIS</v>
          </cell>
          <cell r="C156">
            <v>-200.65</v>
          </cell>
          <cell r="D156">
            <v>100</v>
          </cell>
          <cell r="E156">
            <v>0</v>
          </cell>
          <cell r="F156">
            <v>-300.64999999999998</v>
          </cell>
        </row>
        <row r="157">
          <cell r="A157" t="str">
            <v>3214001005</v>
          </cell>
          <cell r="B157" t="str">
            <v>PIS S/REC NAO OPERACIONAIS</v>
          </cell>
          <cell r="C157">
            <v>-9.19</v>
          </cell>
          <cell r="D157">
            <v>5.78</v>
          </cell>
          <cell r="E157">
            <v>0</v>
          </cell>
          <cell r="F157">
            <v>-14.97</v>
          </cell>
        </row>
        <row r="158">
          <cell r="A158" t="str">
            <v>3214001006</v>
          </cell>
          <cell r="B158" t="str">
            <v>COFINS S/REC NAO OPERACIONAIS</v>
          </cell>
          <cell r="C158">
            <v>-42.38</v>
          </cell>
          <cell r="D158">
            <v>26.69</v>
          </cell>
          <cell r="E158">
            <v>0</v>
          </cell>
          <cell r="F158">
            <v>-69.069999999999993</v>
          </cell>
        </row>
        <row r="159">
          <cell r="A159" t="str">
            <v>3215</v>
          </cell>
          <cell r="B159" t="str">
            <v>DESPESAS NAO DEDUTIVEIS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3215001</v>
          </cell>
          <cell r="B160" t="str">
            <v>DESPESAS NAO DEDUTIVEIS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3215001001</v>
          </cell>
          <cell r="B161" t="str">
            <v>MULTAS</v>
          </cell>
          <cell r="C161">
            <v>0</v>
          </cell>
          <cell r="D161">
            <v>1000</v>
          </cell>
          <cell r="E161">
            <v>0</v>
          </cell>
          <cell r="F161">
            <v>-1000</v>
          </cell>
        </row>
        <row r="162">
          <cell r="A162" t="str">
            <v>3218</v>
          </cell>
          <cell r="B162" t="str">
            <v>PROVISOES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</row>
        <row r="163">
          <cell r="A163" t="str">
            <v>3218001</v>
          </cell>
          <cell r="B163" t="str">
            <v>PROVISOES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3218001001</v>
          </cell>
          <cell r="B164" t="str">
            <v>PROVISOES IRPJ</v>
          </cell>
          <cell r="C164">
            <v>0</v>
          </cell>
          <cell r="D164">
            <v>32449.72</v>
          </cell>
          <cell r="E164">
            <v>0</v>
          </cell>
          <cell r="F164">
            <v>-32449.72</v>
          </cell>
        </row>
        <row r="165">
          <cell r="A165" t="str">
            <v>3218001002</v>
          </cell>
          <cell r="B165" t="str">
            <v>PROVISOES CSLL</v>
          </cell>
          <cell r="C165">
            <v>0</v>
          </cell>
          <cell r="D165">
            <v>19744.18</v>
          </cell>
          <cell r="E165">
            <v>0</v>
          </cell>
          <cell r="F165">
            <v>-19744.18</v>
          </cell>
        </row>
        <row r="166">
          <cell r="A166" t="str">
            <v>3219</v>
          </cell>
          <cell r="B166" t="str">
            <v>OUTRAS DESPESAS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</row>
        <row r="167">
          <cell r="A167" t="str">
            <v>3219001</v>
          </cell>
          <cell r="B167" t="str">
            <v>OUTRAS DESPESAS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3219001002</v>
          </cell>
          <cell r="B168" t="str">
            <v>CONTRIBUICOES E DOACOES</v>
          </cell>
          <cell r="C168">
            <v>-400</v>
          </cell>
          <cell r="D168">
            <v>200</v>
          </cell>
          <cell r="E168">
            <v>0</v>
          </cell>
          <cell r="F168">
            <v>-600</v>
          </cell>
        </row>
        <row r="169">
          <cell r="A169" t="str">
            <v>39</v>
          </cell>
          <cell r="B169" t="str">
            <v>APURACAO RESULTADO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</row>
        <row r="170">
          <cell r="A170" t="str">
            <v>391</v>
          </cell>
          <cell r="B170" t="str">
            <v>APURACAO RESULTADO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3911</v>
          </cell>
          <cell r="B171" t="str">
            <v>APURACAO RESULTADO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3911001</v>
          </cell>
          <cell r="B172" t="str">
            <v>APURACAO RESULTADO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3911001001</v>
          </cell>
          <cell r="B173" t="str">
            <v>APURACAO RESULTADO</v>
          </cell>
          <cell r="C173">
            <v>-396275.38</v>
          </cell>
          <cell r="D173">
            <v>230673.32</v>
          </cell>
          <cell r="E173">
            <v>0</v>
          </cell>
          <cell r="F173">
            <v>-626948.69999999995</v>
          </cell>
        </row>
        <row r="174">
          <cell r="A174" t="str">
            <v>4</v>
          </cell>
          <cell r="B174" t="str">
            <v>RECEITAS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41</v>
          </cell>
          <cell r="B175" t="str">
            <v>RECEITAS OPERACIONAIS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411</v>
          </cell>
          <cell r="B176" t="str">
            <v>RECEITAS OPERACIONAIS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4112</v>
          </cell>
          <cell r="B177" t="str">
            <v>INCORPORACOES DE IMOVEIS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4112001</v>
          </cell>
          <cell r="B178" t="str">
            <v>INCORPORACOES DE IMOVEIS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4112001002</v>
          </cell>
          <cell r="B179" t="str">
            <v>RECEITA TWENTY FIVE PARK</v>
          </cell>
          <cell r="C179">
            <v>998890</v>
          </cell>
          <cell r="D179">
            <v>889.72</v>
          </cell>
          <cell r="E179">
            <v>706235.84</v>
          </cell>
          <cell r="F179">
            <v>1704236.12</v>
          </cell>
        </row>
        <row r="180">
          <cell r="A180" t="str">
            <v>4119</v>
          </cell>
          <cell r="B180" t="str">
            <v>(-) DEDUCOES DA RECEITA BRUTA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4119001</v>
          </cell>
          <cell r="B181" t="str">
            <v>(-) DEDUCOES DA RECEITA BRUTA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4119001001</v>
          </cell>
          <cell r="B182" t="str">
            <v>PIS</v>
          </cell>
          <cell r="C182">
            <v>-6184.16</v>
          </cell>
          <cell r="D182">
            <v>4478.53</v>
          </cell>
          <cell r="E182">
            <v>5.78</v>
          </cell>
          <cell r="F182">
            <v>-10656.91</v>
          </cell>
        </row>
        <row r="183">
          <cell r="A183" t="str">
            <v>4119001002</v>
          </cell>
          <cell r="B183" t="str">
            <v>COFINS</v>
          </cell>
          <cell r="C183">
            <v>-28542.27</v>
          </cell>
          <cell r="D183">
            <v>20670.12</v>
          </cell>
          <cell r="E183">
            <v>26.69</v>
          </cell>
          <cell r="F183">
            <v>-49185.7</v>
          </cell>
        </row>
        <row r="184">
          <cell r="A184" t="str">
            <v>4119001004</v>
          </cell>
          <cell r="B184" t="str">
            <v>DESCONTOS CONCEDIDOS</v>
          </cell>
          <cell r="C184">
            <v>-2453.1</v>
          </cell>
          <cell r="D184">
            <v>3481.98</v>
          </cell>
          <cell r="E184">
            <v>0</v>
          </cell>
          <cell r="F184">
            <v>-5935.08</v>
          </cell>
        </row>
        <row r="185">
          <cell r="A185" t="str">
            <v>4119001005</v>
          </cell>
          <cell r="B185" t="str">
            <v>DISTRATOS</v>
          </cell>
          <cell r="C185">
            <v>-35554.32</v>
          </cell>
          <cell r="D185">
            <v>9683.32</v>
          </cell>
          <cell r="E185">
            <v>0</v>
          </cell>
          <cell r="F185">
            <v>-45237.64</v>
          </cell>
        </row>
        <row r="186">
          <cell r="A186" t="str">
            <v>415</v>
          </cell>
          <cell r="B186" t="str">
            <v>RECEITAS FINANCEIRAS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4151</v>
          </cell>
          <cell r="B187" t="str">
            <v>RECEITAS FINANCEIRAS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4151001</v>
          </cell>
          <cell r="B188" t="str">
            <v>RECEITAS FINANCEIRAS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4151001001</v>
          </cell>
          <cell r="B189" t="str">
            <v>JUROS ATIVOS</v>
          </cell>
          <cell r="C189">
            <v>650.46</v>
          </cell>
          <cell r="D189">
            <v>0</v>
          </cell>
          <cell r="E189">
            <v>219.13</v>
          </cell>
          <cell r="F189">
            <v>869.59</v>
          </cell>
        </row>
        <row r="190">
          <cell r="A190" t="str">
            <v>4151001003</v>
          </cell>
          <cell r="B190" t="str">
            <v>RECEITAS S/ APL. FINANCEIRAS</v>
          </cell>
          <cell r="C190">
            <v>10612.51</v>
          </cell>
          <cell r="D190">
            <v>0</v>
          </cell>
          <cell r="E190">
            <v>2777.79</v>
          </cell>
          <cell r="F190">
            <v>13390.3</v>
          </cell>
        </row>
        <row r="191">
          <cell r="A191" t="str">
            <v>4151001004</v>
          </cell>
          <cell r="B191" t="str">
            <v>VARIACAO MONETARIA ATIVA</v>
          </cell>
          <cell r="C191">
            <v>762.24</v>
          </cell>
          <cell r="D191">
            <v>0</v>
          </cell>
          <cell r="E191">
            <v>670.59</v>
          </cell>
          <cell r="F191">
            <v>1432.83</v>
          </cell>
        </row>
        <row r="192">
          <cell r="A192" t="str">
            <v>43</v>
          </cell>
          <cell r="B192" t="str">
            <v>OUTRAS RECEITAS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431</v>
          </cell>
          <cell r="B193" t="str">
            <v>OUTRAS RECEITAS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4311</v>
          </cell>
          <cell r="B194" t="str">
            <v>OUTRAS RECEITAS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4311001</v>
          </cell>
          <cell r="B195" t="str">
            <v>RECEITAS EVENTUAIS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4311001005</v>
          </cell>
          <cell r="B196" t="str">
            <v>OUTRAS RECEITAS DIVERSAS</v>
          </cell>
          <cell r="C196">
            <v>6944.29</v>
          </cell>
          <cell r="D196">
            <v>0</v>
          </cell>
          <cell r="E196">
            <v>0</v>
          </cell>
          <cell r="F196">
            <v>6944.29</v>
          </cell>
        </row>
        <row r="197">
          <cell r="A197" t="str">
            <v>5</v>
          </cell>
          <cell r="B197" t="str">
            <v>TRANSITÓRIO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51</v>
          </cell>
          <cell r="B198" t="str">
            <v>CUSTOS DE OBRAS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511</v>
          </cell>
          <cell r="B199" t="str">
            <v>CUSTO INCORRIDO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5111</v>
          </cell>
          <cell r="B200" t="str">
            <v>CUSTO DO TERRENO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5111001</v>
          </cell>
          <cell r="B201" t="str">
            <v>CUSTO DO TERRENO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5111001003</v>
          </cell>
          <cell r="B202" t="str">
            <v>TAXAS/IMPOSTOS/TRIBUTOS</v>
          </cell>
          <cell r="C202">
            <v>-14251.98</v>
          </cell>
          <cell r="D202">
            <v>0</v>
          </cell>
          <cell r="E202">
            <v>0</v>
          </cell>
          <cell r="F202">
            <v>-14251.98</v>
          </cell>
        </row>
        <row r="203">
          <cell r="A203" t="str">
            <v>5112</v>
          </cell>
          <cell r="B203" t="str">
            <v>CUSTOS DE PROJETOS E INCORPORACAO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5112001</v>
          </cell>
          <cell r="B204" t="str">
            <v>CUSTOS DE PROJETOS E INCORPORACAO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5112001003</v>
          </cell>
          <cell r="B205" t="str">
            <v>PROJETOS</v>
          </cell>
          <cell r="C205">
            <v>-1616</v>
          </cell>
          <cell r="D205">
            <v>5000</v>
          </cell>
          <cell r="E205">
            <v>0</v>
          </cell>
          <cell r="F205">
            <v>-6616</v>
          </cell>
        </row>
        <row r="206">
          <cell r="A206" t="str">
            <v>5113</v>
          </cell>
          <cell r="B206" t="str">
            <v>CUSTO DE CONSTRUÇÃO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5113001</v>
          </cell>
          <cell r="B207" t="str">
            <v>PESSOAL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5113001001</v>
          </cell>
          <cell r="B208" t="str">
            <v>SALARIOS E ORDENANDOS</v>
          </cell>
          <cell r="C208">
            <v>-242839.93</v>
          </cell>
          <cell r="D208">
            <v>131621.37</v>
          </cell>
          <cell r="E208">
            <v>1309.56</v>
          </cell>
          <cell r="F208">
            <v>-373151.74</v>
          </cell>
        </row>
        <row r="209">
          <cell r="A209" t="str">
            <v>5113001004</v>
          </cell>
          <cell r="B209" t="str">
            <v>INDENIZAÇÕES E ACORDOS</v>
          </cell>
          <cell r="C209">
            <v>-2660.79</v>
          </cell>
          <cell r="D209">
            <v>268.63</v>
          </cell>
          <cell r="E209">
            <v>1765.24</v>
          </cell>
          <cell r="F209">
            <v>-1164.18</v>
          </cell>
        </row>
        <row r="210">
          <cell r="A210" t="str">
            <v>5113001005</v>
          </cell>
          <cell r="B210" t="str">
            <v>ALIMENTAÇÃO</v>
          </cell>
          <cell r="C210">
            <v>-35321.49</v>
          </cell>
          <cell r="D210">
            <v>20536.7</v>
          </cell>
          <cell r="E210">
            <v>13.11</v>
          </cell>
          <cell r="F210">
            <v>-55845.08</v>
          </cell>
        </row>
        <row r="211">
          <cell r="A211" t="str">
            <v>5113001006</v>
          </cell>
          <cell r="B211" t="str">
            <v>VALE TRANSPORTE</v>
          </cell>
          <cell r="C211">
            <v>-23093.46</v>
          </cell>
          <cell r="D211">
            <v>11700</v>
          </cell>
          <cell r="E211">
            <v>3252.21</v>
          </cell>
          <cell r="F211">
            <v>-31541.25</v>
          </cell>
        </row>
        <row r="212">
          <cell r="A212" t="str">
            <v>5113001007</v>
          </cell>
          <cell r="B212" t="str">
            <v>INSS</v>
          </cell>
          <cell r="C212">
            <v>-68151.509999999995</v>
          </cell>
          <cell r="D212">
            <v>38545.919999999998</v>
          </cell>
          <cell r="E212">
            <v>2415.5100000000002</v>
          </cell>
          <cell r="F212">
            <v>-104281.92</v>
          </cell>
        </row>
        <row r="213">
          <cell r="A213" t="str">
            <v>5113001008</v>
          </cell>
          <cell r="B213" t="str">
            <v>FGTS</v>
          </cell>
          <cell r="C213">
            <v>-23239.21</v>
          </cell>
          <cell r="D213">
            <v>12703.1</v>
          </cell>
          <cell r="E213">
            <v>670.97</v>
          </cell>
          <cell r="F213">
            <v>-35271.339999999997</v>
          </cell>
        </row>
        <row r="214">
          <cell r="A214" t="str">
            <v>5113001009</v>
          </cell>
          <cell r="B214" t="str">
            <v>SECONCI / SINDICATOS</v>
          </cell>
          <cell r="C214">
            <v>-2796.76</v>
          </cell>
          <cell r="D214">
            <v>1339.6</v>
          </cell>
          <cell r="E214">
            <v>0</v>
          </cell>
          <cell r="F214">
            <v>-4136.3599999999997</v>
          </cell>
        </row>
        <row r="215">
          <cell r="A215" t="str">
            <v>5113001010</v>
          </cell>
          <cell r="B215" t="str">
            <v>ESTAGIARIOS</v>
          </cell>
          <cell r="C215">
            <v>-7197.76</v>
          </cell>
          <cell r="D215">
            <v>2270.4700000000003</v>
          </cell>
          <cell r="E215">
            <v>0</v>
          </cell>
          <cell r="F215">
            <v>-9468.23</v>
          </cell>
        </row>
        <row r="216">
          <cell r="A216" t="str">
            <v>5113001011</v>
          </cell>
          <cell r="B216" t="str">
            <v>ASSISTENCIA MEDICA</v>
          </cell>
          <cell r="C216">
            <v>-501</v>
          </cell>
          <cell r="D216">
            <v>525.79999999999995</v>
          </cell>
          <cell r="E216">
            <v>0</v>
          </cell>
          <cell r="F216">
            <v>-1026.8</v>
          </cell>
        </row>
        <row r="217">
          <cell r="A217" t="str">
            <v>5113001013</v>
          </cell>
          <cell r="B217" t="str">
            <v>PROVISÃO PARA FÉRIAS</v>
          </cell>
          <cell r="C217">
            <v>-27313.65</v>
          </cell>
          <cell r="D217">
            <v>14624.23</v>
          </cell>
          <cell r="E217">
            <v>0</v>
          </cell>
          <cell r="F217">
            <v>-41937.879999999997</v>
          </cell>
        </row>
        <row r="218">
          <cell r="A218" t="str">
            <v>5113001014</v>
          </cell>
          <cell r="B218" t="str">
            <v>PROVISÃO DE ENCARGOS PARA FÉRIAS</v>
          </cell>
          <cell r="C218">
            <v>-10051.42</v>
          </cell>
          <cell r="D218">
            <v>5381.72</v>
          </cell>
          <cell r="E218">
            <v>0</v>
          </cell>
          <cell r="F218">
            <v>-15433.14</v>
          </cell>
        </row>
        <row r="219">
          <cell r="A219" t="str">
            <v>5113001015</v>
          </cell>
          <cell r="B219" t="str">
            <v>PROVISÃO PARA 13 SALARIO</v>
          </cell>
          <cell r="C219">
            <v>-20485.75</v>
          </cell>
          <cell r="D219">
            <v>10968.45</v>
          </cell>
          <cell r="E219">
            <v>0</v>
          </cell>
          <cell r="F219">
            <v>-31454.2</v>
          </cell>
        </row>
        <row r="220">
          <cell r="A220" t="str">
            <v>5113001016</v>
          </cell>
          <cell r="B220" t="str">
            <v>PROVISÃO DE ENCARGOS PARA 13 SALARIO</v>
          </cell>
          <cell r="C220">
            <v>-7538.76</v>
          </cell>
          <cell r="D220">
            <v>4036.39</v>
          </cell>
          <cell r="E220">
            <v>0</v>
          </cell>
          <cell r="F220">
            <v>-11575.15</v>
          </cell>
        </row>
        <row r="221">
          <cell r="A221" t="str">
            <v>5113001017</v>
          </cell>
          <cell r="B221" t="str">
            <v>UNIFORMES/EPI E MEDIC SEGURANCA DO TRABALHO</v>
          </cell>
          <cell r="C221">
            <v>-7824.85</v>
          </cell>
          <cell r="D221">
            <v>375.63</v>
          </cell>
          <cell r="E221">
            <v>0</v>
          </cell>
          <cell r="F221">
            <v>-8200.48</v>
          </cell>
        </row>
        <row r="222">
          <cell r="A222" t="str">
            <v>5113001019</v>
          </cell>
          <cell r="B222" t="str">
            <v>RESCISAO</v>
          </cell>
          <cell r="C222">
            <v>-4082.47</v>
          </cell>
          <cell r="D222">
            <v>2839.7</v>
          </cell>
          <cell r="E222">
            <v>0</v>
          </cell>
          <cell r="F222">
            <v>-6922.17</v>
          </cell>
        </row>
        <row r="223">
          <cell r="A223" t="str">
            <v>5113002</v>
          </cell>
          <cell r="B223" t="str">
            <v>MATERIAIS APLICADOS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 t="str">
            <v>5113002001</v>
          </cell>
          <cell r="B224" t="str">
            <v>MATERIAIS APLICADOS</v>
          </cell>
          <cell r="C224">
            <v>-818870.87</v>
          </cell>
          <cell r="D224">
            <v>343926.81</v>
          </cell>
          <cell r="E224">
            <v>0</v>
          </cell>
          <cell r="F224">
            <v>-1162797.68</v>
          </cell>
        </row>
        <row r="225">
          <cell r="A225" t="str">
            <v>5113003</v>
          </cell>
          <cell r="B225" t="str">
            <v>SERVICOS CONTRATADOS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 t="str">
            <v>5113003001</v>
          </cell>
          <cell r="B226" t="str">
            <v>LOCAÇÃO DE EQUIPAMENTOS</v>
          </cell>
          <cell r="C226">
            <v>-19882</v>
          </cell>
          <cell r="D226">
            <v>14453.11</v>
          </cell>
          <cell r="E226">
            <v>0</v>
          </cell>
          <cell r="F226">
            <v>-34335.11</v>
          </cell>
        </row>
        <row r="227">
          <cell r="A227" t="str">
            <v>5113003002</v>
          </cell>
          <cell r="B227" t="str">
            <v>SEGUROS</v>
          </cell>
          <cell r="C227">
            <v>-300</v>
          </cell>
          <cell r="D227">
            <v>327.53000000000003</v>
          </cell>
          <cell r="E227">
            <v>0</v>
          </cell>
          <cell r="F227">
            <v>-627.53</v>
          </cell>
        </row>
        <row r="228">
          <cell r="A228" t="str">
            <v>5113003003</v>
          </cell>
          <cell r="B228" t="str">
            <v>TRANSPORTES / FRETES E CARRETOS</v>
          </cell>
          <cell r="C228">
            <v>-28708.94</v>
          </cell>
          <cell r="D228">
            <v>10884.73</v>
          </cell>
          <cell r="E228">
            <v>0</v>
          </cell>
          <cell r="F228">
            <v>-39593.67</v>
          </cell>
        </row>
        <row r="229">
          <cell r="A229" t="str">
            <v>5113003004</v>
          </cell>
          <cell r="B229" t="str">
            <v>SERVICOS EXECUTADOS PJ</v>
          </cell>
          <cell r="C229">
            <v>-302743.53000000003</v>
          </cell>
          <cell r="D229">
            <v>437076.18</v>
          </cell>
          <cell r="E229">
            <v>0</v>
          </cell>
          <cell r="F229">
            <v>-739819.71</v>
          </cell>
        </row>
        <row r="230">
          <cell r="A230" t="str">
            <v>5113003005</v>
          </cell>
          <cell r="B230" t="str">
            <v>CONSULTORIA E ASSESSORIA</v>
          </cell>
          <cell r="C230">
            <v>-33274.910000000003</v>
          </cell>
          <cell r="D230">
            <v>12611.5</v>
          </cell>
          <cell r="E230">
            <v>0</v>
          </cell>
          <cell r="F230">
            <v>-45886.41</v>
          </cell>
        </row>
        <row r="231">
          <cell r="A231" t="str">
            <v>5113003006</v>
          </cell>
          <cell r="B231" t="str">
            <v>SERVICOS EXECUTADOS PF</v>
          </cell>
          <cell r="C231">
            <v>-4634</v>
          </cell>
          <cell r="D231">
            <v>5200</v>
          </cell>
          <cell r="E231">
            <v>0</v>
          </cell>
          <cell r="F231">
            <v>-9834</v>
          </cell>
        </row>
        <row r="232">
          <cell r="A232" t="str">
            <v>5113003007</v>
          </cell>
          <cell r="B232" t="str">
            <v>INSS S/SERVICOS AUTONOMOS</v>
          </cell>
          <cell r="C232">
            <v>-926.8</v>
          </cell>
          <cell r="D232">
            <v>1040</v>
          </cell>
          <cell r="E232">
            <v>0</v>
          </cell>
          <cell r="F232">
            <v>-1966.8</v>
          </cell>
        </row>
        <row r="233">
          <cell r="A233" t="str">
            <v>5113005</v>
          </cell>
          <cell r="B233" t="str">
            <v>GASTOS GERAIS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5113005001</v>
          </cell>
          <cell r="B234" t="str">
            <v>AGUA</v>
          </cell>
          <cell r="C234">
            <v>-1904.59</v>
          </cell>
          <cell r="D234">
            <v>1279.67</v>
          </cell>
          <cell r="E234">
            <v>0</v>
          </cell>
          <cell r="F234">
            <v>-3184.26</v>
          </cell>
        </row>
        <row r="235">
          <cell r="A235" t="str">
            <v>5113005002</v>
          </cell>
          <cell r="B235" t="str">
            <v>CONDUCAO/ COMBUSTIVEIS E LUBRIFICANTES</v>
          </cell>
          <cell r="C235">
            <v>-853.84</v>
          </cell>
          <cell r="D235">
            <v>0</v>
          </cell>
          <cell r="E235">
            <v>0</v>
          </cell>
          <cell r="F235">
            <v>-853.84</v>
          </cell>
        </row>
        <row r="236">
          <cell r="A236" t="str">
            <v>5113005003</v>
          </cell>
          <cell r="B236" t="str">
            <v>CONSERVACAO E LIMPEZA</v>
          </cell>
          <cell r="C236">
            <v>-2521.64</v>
          </cell>
          <cell r="D236">
            <v>1110.1200000000001</v>
          </cell>
          <cell r="E236">
            <v>0</v>
          </cell>
          <cell r="F236">
            <v>-3631.76</v>
          </cell>
        </row>
        <row r="237">
          <cell r="A237" t="str">
            <v>5113005004</v>
          </cell>
          <cell r="B237" t="str">
            <v>VIAGENS E ESTADAS</v>
          </cell>
          <cell r="C237">
            <v>0</v>
          </cell>
          <cell r="D237">
            <v>880</v>
          </cell>
          <cell r="E237">
            <v>0</v>
          </cell>
          <cell r="F237">
            <v>-880</v>
          </cell>
        </row>
        <row r="238">
          <cell r="A238" t="str">
            <v>5113005010</v>
          </cell>
          <cell r="B238" t="str">
            <v>TAXAS E EMOLUMENTOS</v>
          </cell>
          <cell r="C238">
            <v>-2457.8200000000002</v>
          </cell>
          <cell r="D238">
            <v>2016.54</v>
          </cell>
          <cell r="E238">
            <v>0</v>
          </cell>
          <cell r="F238">
            <v>-4474.3599999999997</v>
          </cell>
        </row>
        <row r="239">
          <cell r="A239" t="str">
            <v>5113005014</v>
          </cell>
          <cell r="B239" t="str">
            <v>MATERIAL DE ESCRITORIO</v>
          </cell>
          <cell r="C239">
            <v>-2375.58</v>
          </cell>
          <cell r="D239">
            <v>1118.44</v>
          </cell>
          <cell r="E239">
            <v>0</v>
          </cell>
          <cell r="F239">
            <v>-3494.02</v>
          </cell>
        </row>
        <row r="240">
          <cell r="A240" t="str">
            <v>5113005015</v>
          </cell>
          <cell r="B240" t="str">
            <v>FERRAMENTAS</v>
          </cell>
          <cell r="C240">
            <v>-534.5</v>
          </cell>
          <cell r="D240">
            <v>155.30000000000001</v>
          </cell>
          <cell r="E240">
            <v>0</v>
          </cell>
          <cell r="F240">
            <v>-689.8</v>
          </cell>
        </row>
        <row r="241">
          <cell r="A241" t="str">
            <v>5113005016</v>
          </cell>
          <cell r="B241" t="str">
            <v>MANUTENCAO DE MAQ. E EQUIPAMENTOS</v>
          </cell>
          <cell r="C241">
            <v>-4750.6900000000005</v>
          </cell>
          <cell r="D241">
            <v>1611.17</v>
          </cell>
          <cell r="E241">
            <v>0</v>
          </cell>
          <cell r="F241">
            <v>-6361.86</v>
          </cell>
        </row>
        <row r="242">
          <cell r="A242" t="str">
            <v>5113005018</v>
          </cell>
          <cell r="B242" t="str">
            <v>CURSOS E TREINAMENTOS</v>
          </cell>
          <cell r="C242">
            <v>-600</v>
          </cell>
          <cell r="D242">
            <v>0</v>
          </cell>
          <cell r="E242">
            <v>0</v>
          </cell>
          <cell r="F242">
            <v>-600</v>
          </cell>
        </row>
        <row r="243">
          <cell r="A243" t="str">
            <v>5113005021</v>
          </cell>
          <cell r="B243" t="str">
            <v>LUZ</v>
          </cell>
          <cell r="C243">
            <v>-4268.4800000000005</v>
          </cell>
          <cell r="D243">
            <v>2131.46</v>
          </cell>
          <cell r="E243">
            <v>0</v>
          </cell>
          <cell r="F243">
            <v>-6399.94</v>
          </cell>
        </row>
        <row r="244">
          <cell r="A244" t="str">
            <v>5113005022</v>
          </cell>
          <cell r="B244" t="str">
            <v>TELEFONE</v>
          </cell>
          <cell r="C244">
            <v>-1106.23</v>
          </cell>
          <cell r="D244">
            <v>3.16</v>
          </cell>
          <cell r="E244">
            <v>0</v>
          </cell>
          <cell r="F244">
            <v>-1109.3900000000001</v>
          </cell>
        </row>
        <row r="245">
          <cell r="A245" t="str">
            <v>5113006</v>
          </cell>
          <cell r="B245" t="str">
            <v>DEPRECIACAO E AMORTIZACAO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 t="str">
            <v>5113006001</v>
          </cell>
          <cell r="B246" t="str">
            <v>DEPRECIACAO E AMORTIZACAO ACUMULADA</v>
          </cell>
          <cell r="C246">
            <v>-11330.24</v>
          </cell>
          <cell r="D246">
            <v>5721.66</v>
          </cell>
          <cell r="E246">
            <v>0</v>
          </cell>
          <cell r="F246">
            <v>-17051.900000000001</v>
          </cell>
        </row>
        <row r="247">
          <cell r="A247" t="str">
            <v>59</v>
          </cell>
          <cell r="B247" t="str">
            <v>(-) CUSTOS TRANSFERIDOS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 t="str">
            <v>591</v>
          </cell>
          <cell r="B248" t="str">
            <v>(-) CUSTOS TRANSFERIDOS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 t="str">
            <v>5911</v>
          </cell>
          <cell r="B249" t="str">
            <v>(-) CUSTOS TRANSFERIDOS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 t="str">
            <v>5911001</v>
          </cell>
          <cell r="B250" t="str">
            <v>(-) CUSTOS TRANSFERIDOS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 t="str">
            <v>5911001001</v>
          </cell>
          <cell r="B251" t="str">
            <v>(-) CUSTOS TRANSFERIDOS</v>
          </cell>
          <cell r="C251">
            <v>1741011.4500000002</v>
          </cell>
          <cell r="D251">
            <v>0</v>
          </cell>
          <cell r="E251">
            <v>1094858.49</v>
          </cell>
          <cell r="F251">
            <v>2835869.94</v>
          </cell>
        </row>
        <row r="252">
          <cell r="A252" t="str">
            <v>5911001002</v>
          </cell>
          <cell r="B252" t="str">
            <v>CONTA TRANSITORIA</v>
          </cell>
          <cell r="C252">
            <v>0</v>
          </cell>
          <cell r="D252">
            <v>706873.1</v>
          </cell>
          <cell r="E252">
            <v>706873.1</v>
          </cell>
          <cell r="F252">
            <v>0</v>
          </cell>
        </row>
        <row r="253">
          <cell r="A253" t="str">
            <v>9</v>
          </cell>
          <cell r="B253" t="str">
            <v>APURACAO SOCIETARIA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91</v>
          </cell>
          <cell r="B254" t="str">
            <v>ATIVO CIRCULANTE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 t="str">
            <v>911</v>
          </cell>
          <cell r="B255" t="str">
            <v>CREDITO CLIENTES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9111</v>
          </cell>
          <cell r="B256" t="str">
            <v>CLIENTES DE OBRAS DE INCORPORAÇÃO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9111001</v>
          </cell>
          <cell r="B257" t="str">
            <v>TWENTY FIVE PARK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9111001001</v>
          </cell>
          <cell r="B258" t="str">
            <v>Clientes Twenty Five Park</v>
          </cell>
          <cell r="C258">
            <v>-5252999.46</v>
          </cell>
          <cell r="D258">
            <v>1645242.14</v>
          </cell>
          <cell r="E258">
            <v>996726.21</v>
          </cell>
          <cell r="F258">
            <v>-5901515.3899999997</v>
          </cell>
        </row>
        <row r="259">
          <cell r="A259" t="str">
            <v>9111002</v>
          </cell>
          <cell r="B259" t="str">
            <v>HOUSING FLAMBOYANT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9111002002</v>
          </cell>
          <cell r="B260" t="str">
            <v>Transitória de Recebimento</v>
          </cell>
          <cell r="C260">
            <v>-997849.59999999998</v>
          </cell>
          <cell r="D260">
            <v>702753.86</v>
          </cell>
          <cell r="E260">
            <v>0</v>
          </cell>
          <cell r="F260">
            <v>-1700603.46</v>
          </cell>
        </row>
        <row r="261">
          <cell r="A261" t="str">
            <v>912</v>
          </cell>
          <cell r="B261" t="str">
            <v>ESTOQUES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9121</v>
          </cell>
          <cell r="B262" t="str">
            <v>IMOVEIS PARA VENDA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9121001</v>
          </cell>
          <cell r="B263" t="str">
            <v>IMÓVEIS EM CONSTRUÇÃO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9121001001</v>
          </cell>
          <cell r="B264" t="str">
            <v>Imóveis em Construção</v>
          </cell>
          <cell r="C264">
            <v>-562782.85</v>
          </cell>
          <cell r="D264">
            <v>1085565.51</v>
          </cell>
          <cell r="E264">
            <v>1039386.42</v>
          </cell>
          <cell r="F264">
            <v>-608961.93999999994</v>
          </cell>
        </row>
        <row r="265">
          <cell r="A265" t="str">
            <v>92</v>
          </cell>
          <cell r="B265" t="str">
            <v>PASSIVO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921</v>
          </cell>
          <cell r="B266" t="str">
            <v>CIRCULANTE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9211</v>
          </cell>
          <cell r="B267" t="str">
            <v>OUTRAS OBRIGAÇÕES CLIENTES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9211001</v>
          </cell>
          <cell r="B268" t="str">
            <v>DISTRATOS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9211001001</v>
          </cell>
          <cell r="B269" t="str">
            <v>Distratos a Pagar</v>
          </cell>
          <cell r="C269">
            <v>16275.29</v>
          </cell>
          <cell r="D269">
            <v>0</v>
          </cell>
          <cell r="E269">
            <v>0</v>
          </cell>
          <cell r="F269">
            <v>16275.29</v>
          </cell>
        </row>
        <row r="270">
          <cell r="A270" t="str">
            <v>9211002</v>
          </cell>
          <cell r="B270" t="str">
            <v>ADIANTAMENTOS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9211002001</v>
          </cell>
          <cell r="B271" t="str">
            <v>Adiantamento de Clientes</v>
          </cell>
          <cell r="C271">
            <v>944218.78</v>
          </cell>
          <cell r="D271">
            <v>291380.09000000003</v>
          </cell>
          <cell r="E271">
            <v>568.07000000000005</v>
          </cell>
          <cell r="F271">
            <v>653406.76</v>
          </cell>
        </row>
        <row r="272">
          <cell r="A272" t="str">
            <v>9212</v>
          </cell>
          <cell r="B272" t="str">
            <v>OBRIGACOES TRIBUTARIAS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9212001</v>
          </cell>
          <cell r="B273" t="str">
            <v>OBRIGACOES TRIBUTARIAS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9212001001</v>
          </cell>
          <cell r="B274" t="str">
            <v>PIS diferido a Pagar</v>
          </cell>
          <cell r="C274">
            <v>8033.27</v>
          </cell>
          <cell r="D274">
            <v>0</v>
          </cell>
          <cell r="E274">
            <v>6105.63</v>
          </cell>
          <cell r="F274">
            <v>14138.9</v>
          </cell>
        </row>
        <row r="275">
          <cell r="A275" t="str">
            <v>9212001002</v>
          </cell>
          <cell r="B275" t="str">
            <v>COFINS diferido a pagar</v>
          </cell>
          <cell r="C275">
            <v>37076.629999999997</v>
          </cell>
          <cell r="D275">
            <v>0</v>
          </cell>
          <cell r="E275">
            <v>28179.84</v>
          </cell>
          <cell r="F275">
            <v>65256.47</v>
          </cell>
        </row>
        <row r="276">
          <cell r="A276" t="str">
            <v>9212001003</v>
          </cell>
          <cell r="B276" t="str">
            <v>IRPJ diferido a pagar</v>
          </cell>
          <cell r="C276">
            <v>24717.75</v>
          </cell>
          <cell r="D276">
            <v>0</v>
          </cell>
          <cell r="E276">
            <v>18786.560000000001</v>
          </cell>
          <cell r="F276">
            <v>43504.31</v>
          </cell>
        </row>
        <row r="277">
          <cell r="A277" t="str">
            <v>9212001004</v>
          </cell>
          <cell r="B277" t="str">
            <v>CSLL diferido a pagar</v>
          </cell>
          <cell r="C277">
            <v>13347.59</v>
          </cell>
          <cell r="D277">
            <v>0</v>
          </cell>
          <cell r="E277">
            <v>10144.74</v>
          </cell>
          <cell r="F277">
            <v>23492.33</v>
          </cell>
        </row>
        <row r="278">
          <cell r="A278" t="str">
            <v>924</v>
          </cell>
          <cell r="B278" t="str">
            <v>PATRIMONIO LIQUIDO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9244</v>
          </cell>
          <cell r="B279" t="str">
            <v>APURACAO RESULTADO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9244001</v>
          </cell>
          <cell r="B280" t="str">
            <v>APURACAO RESULTADO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9244001001</v>
          </cell>
          <cell r="B281" t="str">
            <v>SALDO INICIAL</v>
          </cell>
          <cell r="C281">
            <v>3317694.63</v>
          </cell>
          <cell r="D281">
            <v>0</v>
          </cell>
          <cell r="E281">
            <v>0</v>
          </cell>
          <cell r="F281">
            <v>3317694.63</v>
          </cell>
        </row>
        <row r="282">
          <cell r="A282" t="str">
            <v>93</v>
          </cell>
          <cell r="B282" t="str">
            <v>CUSTOS E DESPESAS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 t="str">
            <v>931</v>
          </cell>
          <cell r="B283" t="str">
            <v>CUSTOS E DEPESAS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9311</v>
          </cell>
          <cell r="B284" t="str">
            <v>CUSTOS E DEPESAS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9311001</v>
          </cell>
          <cell r="B285" t="str">
            <v>CUSTOS INC.ORC.CONT.REALIZADOS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 t="str">
            <v>9311001001</v>
          </cell>
          <cell r="B286" t="str">
            <v>Custos Inc.Orc.Cont.Realizados</v>
          </cell>
          <cell r="C286">
            <v>-1402299.89</v>
          </cell>
          <cell r="D286">
            <v>1039386.42</v>
          </cell>
          <cell r="E286">
            <v>0</v>
          </cell>
          <cell r="F286">
            <v>-2441686.31</v>
          </cell>
        </row>
        <row r="287">
          <cell r="A287" t="str">
            <v>9312</v>
          </cell>
          <cell r="B287" t="str">
            <v>PROVISÕES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9312001</v>
          </cell>
          <cell r="B288" t="str">
            <v>PROVISÕES TRIBUTÁRIAS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9312001001</v>
          </cell>
          <cell r="B289" t="str">
            <v>Provisões IRPJ diferido</v>
          </cell>
          <cell r="C289">
            <v>-24717.75</v>
          </cell>
          <cell r="D289">
            <v>18786.560000000001</v>
          </cell>
          <cell r="E289">
            <v>0</v>
          </cell>
          <cell r="F289">
            <v>-43504.31</v>
          </cell>
        </row>
        <row r="290">
          <cell r="A290" t="str">
            <v>9312001002</v>
          </cell>
          <cell r="B290" t="str">
            <v>Provisões CSLL diferido</v>
          </cell>
          <cell r="C290">
            <v>-13347.59</v>
          </cell>
          <cell r="D290">
            <v>10144.74</v>
          </cell>
          <cell r="E290">
            <v>0</v>
          </cell>
          <cell r="F290">
            <v>-23492.33</v>
          </cell>
        </row>
        <row r="291">
          <cell r="A291" t="str">
            <v>94</v>
          </cell>
          <cell r="B291" t="str">
            <v>RECEITAS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941</v>
          </cell>
          <cell r="B292" t="str">
            <v>RECEITAS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9411</v>
          </cell>
          <cell r="B293" t="str">
            <v>INCORPOAÇÕES DE IMOVEIS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9411001</v>
          </cell>
          <cell r="B294" t="str">
            <v>INCORPORAÇÕES DE IMOVEIS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9411001002</v>
          </cell>
          <cell r="B295" t="str">
            <v>Receitas Twenty Five Park</v>
          </cell>
          <cell r="C295">
            <v>2657671.08</v>
          </cell>
          <cell r="D295">
            <v>0</v>
          </cell>
          <cell r="E295">
            <v>1641211.86</v>
          </cell>
          <cell r="F295">
            <v>4298882.9400000004</v>
          </cell>
        </row>
        <row r="296">
          <cell r="A296" t="str">
            <v>9412</v>
          </cell>
          <cell r="B296" t="str">
            <v>(-) DEDUÇÕES DA RECEITA BRUTA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9412001</v>
          </cell>
          <cell r="B297" t="str">
            <v>(-) DEDUÇÕES DA RECEITA BRUTA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 t="str">
            <v>9412001001</v>
          </cell>
          <cell r="B298" t="str">
            <v>PIS diferido</v>
          </cell>
          <cell r="C298">
            <v>-8033.27</v>
          </cell>
          <cell r="D298">
            <v>6105.63</v>
          </cell>
          <cell r="E298">
            <v>0</v>
          </cell>
          <cell r="F298">
            <v>-14138.9</v>
          </cell>
        </row>
        <row r="299">
          <cell r="A299" t="str">
            <v>9412001002</v>
          </cell>
          <cell r="B299" t="str">
            <v>COFINS diferido</v>
          </cell>
          <cell r="C299">
            <v>-37076.629999999997</v>
          </cell>
          <cell r="D299">
            <v>28179.84</v>
          </cell>
          <cell r="E299">
            <v>0</v>
          </cell>
          <cell r="F299">
            <v>-65256.47</v>
          </cell>
        </row>
        <row r="300">
          <cell r="A300" t="str">
            <v>9412001004</v>
          </cell>
          <cell r="B300" t="str">
            <v>Descontos Concedidos</v>
          </cell>
          <cell r="C300">
            <v>-2453.1</v>
          </cell>
          <cell r="D300">
            <v>3481.98</v>
          </cell>
          <cell r="E300">
            <v>0</v>
          </cell>
          <cell r="F300">
            <v>-5935.08</v>
          </cell>
        </row>
        <row r="301">
          <cell r="A301" t="str">
            <v>9412001005</v>
          </cell>
          <cell r="B301" t="str">
            <v>Distratos</v>
          </cell>
          <cell r="C301">
            <v>-441778.56</v>
          </cell>
          <cell r="D301">
            <v>0</v>
          </cell>
          <cell r="E301">
            <v>0</v>
          </cell>
          <cell r="F301">
            <v>-441778.56</v>
          </cell>
        </row>
        <row r="302">
          <cell r="A302" t="str">
            <v>943</v>
          </cell>
          <cell r="B302" t="str">
            <v>RECEITAS FINANCEIRAS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9431</v>
          </cell>
          <cell r="B303" t="str">
            <v>RECEITAS FINANCEIRAS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9431001</v>
          </cell>
          <cell r="B304" t="str">
            <v>RECEITAS FINANCEIRAS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9431001001</v>
          </cell>
          <cell r="B305" t="str">
            <v>Juros Ativos</v>
          </cell>
          <cell r="C305">
            <v>3260.44</v>
          </cell>
          <cell r="D305">
            <v>0</v>
          </cell>
          <cell r="E305">
            <v>3681.34</v>
          </cell>
          <cell r="F305">
            <v>6941.78</v>
          </cell>
        </row>
        <row r="306">
          <cell r="A306" t="str">
            <v>9431001004</v>
          </cell>
          <cell r="B306" t="str">
            <v>Variação Monetaria Ativa</v>
          </cell>
          <cell r="C306">
            <v>762.24</v>
          </cell>
          <cell r="D306">
            <v>0</v>
          </cell>
          <cell r="E306">
            <v>670.59</v>
          </cell>
          <cell r="F306">
            <v>1432.83</v>
          </cell>
        </row>
        <row r="307">
          <cell r="A307" t="str">
            <v>95</v>
          </cell>
          <cell r="B307" t="str">
            <v>SISTEMA DE CUSTO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951</v>
          </cell>
          <cell r="B308" t="str">
            <v>ABSORVIÇÃO DE CUSTO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9511</v>
          </cell>
          <cell r="B309" t="str">
            <v>ABSORVIÇÃO DE CUSTO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 t="str">
            <v>9511001</v>
          </cell>
          <cell r="B310" t="str">
            <v>ABSORVIÇÃO CUSTO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9511001001</v>
          </cell>
          <cell r="B311" t="str">
            <v>(-) Transferencia P/ Estoque em Produção</v>
          </cell>
          <cell r="C311">
            <v>1720281</v>
          </cell>
          <cell r="D311">
            <v>0</v>
          </cell>
          <cell r="E311">
            <v>1085565.51</v>
          </cell>
          <cell r="F311">
            <v>2805846.51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4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85470.13</v>
          </cell>
          <cell r="D7">
            <v>2006587.33</v>
          </cell>
          <cell r="E7">
            <v>1809445.24</v>
          </cell>
          <cell r="F7">
            <v>282612.21999999997</v>
          </cell>
        </row>
        <row r="8">
          <cell r="A8" t="str">
            <v>1112001011</v>
          </cell>
          <cell r="B8" t="str">
            <v>BB 3388/34347-1 SPE 01</v>
          </cell>
          <cell r="C8">
            <v>2884.79</v>
          </cell>
          <cell r="D8">
            <v>0</v>
          </cell>
          <cell r="E8">
            <v>32</v>
          </cell>
          <cell r="F8">
            <v>2852.79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49025.34</v>
          </cell>
          <cell r="D10">
            <v>1110000</v>
          </cell>
          <cell r="E10">
            <v>950858.46</v>
          </cell>
          <cell r="F10">
            <v>208166.88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0</v>
          </cell>
          <cell r="D11">
            <v>200</v>
          </cell>
          <cell r="E11">
            <v>28.5</v>
          </cell>
          <cell r="F11">
            <v>171.5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235588.92</v>
          </cell>
          <cell r="D14">
            <v>500239.71</v>
          </cell>
          <cell r="E14">
            <v>235743.39</v>
          </cell>
          <cell r="F14">
            <v>500085.24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8936442.2400000002</v>
          </cell>
          <cell r="D18">
            <v>5682181.46</v>
          </cell>
          <cell r="E18">
            <v>7707161.7999999998</v>
          </cell>
          <cell r="F18">
            <v>6911461.9000000004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4040.09</v>
          </cell>
          <cell r="D22">
            <v>668151</v>
          </cell>
          <cell r="E22">
            <v>4040.09</v>
          </cell>
          <cell r="F22">
            <v>668151</v>
          </cell>
        </row>
        <row r="23">
          <cell r="A23" t="str">
            <v>1127</v>
          </cell>
          <cell r="B23" t="str">
            <v>ADIANTAMENTO A TERCEIROS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</row>
        <row r="24">
          <cell r="A24" t="str">
            <v>1127001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1127001001</v>
          </cell>
          <cell r="B25" t="str">
            <v>ADIANTAMENTO A FORNECEDORES</v>
          </cell>
          <cell r="C25">
            <v>828745.82</v>
          </cell>
          <cell r="D25">
            <v>48732</v>
          </cell>
          <cell r="E25">
            <v>16232.35</v>
          </cell>
          <cell r="F25">
            <v>861245.47</v>
          </cell>
        </row>
        <row r="26">
          <cell r="A26" t="str">
            <v>1127002</v>
          </cell>
          <cell r="B26" t="str">
            <v>ADIANTAMENTO A ENGENHEIROS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</row>
        <row r="27">
          <cell r="A27" t="str">
            <v>1127002007</v>
          </cell>
          <cell r="B27" t="str">
            <v>FABRICIO PINTO DA CRUZ</v>
          </cell>
          <cell r="C27">
            <v>1482.75</v>
          </cell>
          <cell r="D27">
            <v>4894.12</v>
          </cell>
          <cell r="E27">
            <v>5394.51</v>
          </cell>
          <cell r="F27">
            <v>982.36</v>
          </cell>
        </row>
        <row r="28">
          <cell r="A28" t="str">
            <v>1127002008</v>
          </cell>
          <cell r="B28" t="str">
            <v>IVONETE DA SILVA</v>
          </cell>
          <cell r="C28">
            <v>6822.21</v>
          </cell>
          <cell r="D28">
            <v>0</v>
          </cell>
          <cell r="E28">
            <v>6022.21</v>
          </cell>
          <cell r="F28">
            <v>800</v>
          </cell>
        </row>
        <row r="29">
          <cell r="A29" t="str">
            <v>1128</v>
          </cell>
          <cell r="B29" t="str">
            <v>CREDITOS DE FUNCIONARIOS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</row>
        <row r="30">
          <cell r="A30" t="str">
            <v>1128001</v>
          </cell>
          <cell r="B30" t="str">
            <v>CREDITO DE FUNCIONARIOS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</row>
        <row r="31">
          <cell r="A31" t="str">
            <v>1128001001</v>
          </cell>
          <cell r="B31" t="str">
            <v>ANTECIPACAO DE SALARIOS E ORDENADOS</v>
          </cell>
          <cell r="C31">
            <v>500</v>
          </cell>
          <cell r="D31">
            <v>0</v>
          </cell>
          <cell r="E31">
            <v>0</v>
          </cell>
          <cell r="F31">
            <v>500</v>
          </cell>
        </row>
        <row r="32">
          <cell r="A32" t="str">
            <v>1129</v>
          </cell>
          <cell r="B32" t="str">
            <v>IMPOSTOS A RECUPERAR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1129001</v>
          </cell>
          <cell r="B33" t="str">
            <v>IMPOSTOS A RECUPERAR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</row>
        <row r="34">
          <cell r="A34" t="str">
            <v>1129001001</v>
          </cell>
          <cell r="B34" t="str">
            <v>IRRF RECUPERAR</v>
          </cell>
          <cell r="C34">
            <v>8.1</v>
          </cell>
          <cell r="D34">
            <v>0</v>
          </cell>
          <cell r="E34">
            <v>0</v>
          </cell>
          <cell r="F34">
            <v>8.1</v>
          </cell>
        </row>
        <row r="35">
          <cell r="A35" t="str">
            <v>1129001002</v>
          </cell>
          <cell r="B35" t="str">
            <v>PIS A RECUPERAR</v>
          </cell>
          <cell r="C35">
            <v>41.73</v>
          </cell>
          <cell r="D35">
            <v>0</v>
          </cell>
          <cell r="E35">
            <v>0</v>
          </cell>
          <cell r="F35">
            <v>41.73</v>
          </cell>
        </row>
        <row r="36">
          <cell r="A36" t="str">
            <v>1129001003</v>
          </cell>
          <cell r="B36" t="str">
            <v>COFINS A RECUPERAR</v>
          </cell>
          <cell r="C36">
            <v>140.13</v>
          </cell>
          <cell r="D36">
            <v>0</v>
          </cell>
          <cell r="E36">
            <v>0</v>
          </cell>
          <cell r="F36">
            <v>140.13</v>
          </cell>
        </row>
        <row r="37">
          <cell r="A37" t="str">
            <v>1129001007</v>
          </cell>
          <cell r="B37" t="str">
            <v>ISS A RECUPERAR</v>
          </cell>
          <cell r="C37">
            <v>53.35</v>
          </cell>
          <cell r="D37">
            <v>0</v>
          </cell>
          <cell r="E37">
            <v>0</v>
          </cell>
          <cell r="F37">
            <v>53.35</v>
          </cell>
        </row>
        <row r="38">
          <cell r="A38" t="str">
            <v>1129001008</v>
          </cell>
          <cell r="B38" t="str">
            <v>PIS/COFINS/CSLL A RECUPARAR</v>
          </cell>
          <cell r="C38">
            <v>167.55</v>
          </cell>
          <cell r="D38">
            <v>0</v>
          </cell>
          <cell r="E38">
            <v>0</v>
          </cell>
          <cell r="F38">
            <v>167.55</v>
          </cell>
        </row>
        <row r="39">
          <cell r="A39" t="str">
            <v>1129001009</v>
          </cell>
          <cell r="B39" t="str">
            <v>IR S/APLIC FINANCEIRA</v>
          </cell>
          <cell r="C39">
            <v>0</v>
          </cell>
          <cell r="D39">
            <v>1580.41</v>
          </cell>
          <cell r="E39">
            <v>0</v>
          </cell>
          <cell r="F39">
            <v>1580.41</v>
          </cell>
        </row>
        <row r="40">
          <cell r="A40" t="str">
            <v>1129001012</v>
          </cell>
          <cell r="B40" t="str">
            <v>MULTAS TRIBUTARIAS</v>
          </cell>
          <cell r="C40">
            <v>9.1</v>
          </cell>
          <cell r="D40">
            <v>0</v>
          </cell>
          <cell r="E40">
            <v>0</v>
          </cell>
          <cell r="F40">
            <v>9.1</v>
          </cell>
        </row>
        <row r="41">
          <cell r="A41" t="str">
            <v>1129001013</v>
          </cell>
          <cell r="B41" t="str">
            <v>PARCELAMENTO 11941/2009</v>
          </cell>
          <cell r="C41">
            <v>300</v>
          </cell>
          <cell r="D41">
            <v>400.65</v>
          </cell>
          <cell r="E41">
            <v>0</v>
          </cell>
          <cell r="F41">
            <v>700.65</v>
          </cell>
        </row>
        <row r="42">
          <cell r="A42" t="str">
            <v>113</v>
          </cell>
          <cell r="B42" t="str">
            <v>ESTOQUES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</row>
        <row r="43">
          <cell r="A43" t="str">
            <v>1131</v>
          </cell>
          <cell r="B43" t="str">
            <v>IMOVEIS PARA VENDA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</row>
        <row r="44">
          <cell r="A44" t="str">
            <v>1131002</v>
          </cell>
          <cell r="B44" t="str">
            <v>IMOVEIS EM CONSTRUCAO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1131002002</v>
          </cell>
          <cell r="B45" t="str">
            <v>IMOVEIS EM CONSTRUCAO</v>
          </cell>
          <cell r="C45">
            <v>608961.93000000005</v>
          </cell>
          <cell r="D45">
            <v>1047253.44</v>
          </cell>
          <cell r="E45">
            <v>1002704.11</v>
          </cell>
          <cell r="F45">
            <v>653511.26</v>
          </cell>
        </row>
        <row r="46">
          <cell r="A46" t="str">
            <v>1131002003</v>
          </cell>
          <cell r="B46" t="str">
            <v>PERMUTADOS</v>
          </cell>
          <cell r="C46">
            <v>1532438.62</v>
          </cell>
          <cell r="D46">
            <v>111316.44</v>
          </cell>
          <cell r="E46">
            <v>0</v>
          </cell>
          <cell r="F46">
            <v>1643755.06</v>
          </cell>
        </row>
        <row r="47">
          <cell r="A47" t="str">
            <v>12</v>
          </cell>
          <cell r="B47" t="str">
            <v>NÃO CIRCULANTE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</row>
        <row r="48">
          <cell r="A48" t="str">
            <v>121</v>
          </cell>
          <cell r="B48" t="str">
            <v>NÃO CIRCULANTE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</row>
        <row r="49">
          <cell r="A49" t="str">
            <v>1211</v>
          </cell>
          <cell r="B49" t="str">
            <v>REALIZAVEL A LONGO PRAZO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1211003</v>
          </cell>
          <cell r="B50" t="str">
            <v>CREDITO CLIENTES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1211003001</v>
          </cell>
          <cell r="B51" t="str">
            <v>TWENTY FIVE PARK</v>
          </cell>
          <cell r="C51">
            <v>5501343.5099999998</v>
          </cell>
          <cell r="D51">
            <v>0</v>
          </cell>
          <cell r="E51">
            <v>0</v>
          </cell>
          <cell r="F51">
            <v>5501343.5099999998</v>
          </cell>
        </row>
        <row r="52">
          <cell r="A52" t="str">
            <v>1211004</v>
          </cell>
          <cell r="B52" t="str">
            <v>OUTROS CREDITOS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1213</v>
          </cell>
          <cell r="B53" t="str">
            <v>IMOBILIZADO TECNICO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</row>
        <row r="54">
          <cell r="A54" t="str">
            <v>1213002</v>
          </cell>
          <cell r="B54" t="str">
            <v>MOV. E UTENSILIOS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1213002001</v>
          </cell>
          <cell r="B55" t="str">
            <v>MOV. E UTENSILIOS</v>
          </cell>
          <cell r="C55">
            <v>38655.39</v>
          </cell>
          <cell r="D55">
            <v>0</v>
          </cell>
          <cell r="E55">
            <v>0</v>
          </cell>
          <cell r="F55">
            <v>38655.39</v>
          </cell>
        </row>
        <row r="56">
          <cell r="A56" t="str">
            <v>1213003</v>
          </cell>
          <cell r="B56" t="str">
            <v>MAQ. E EQUIPAMENTOS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1213003001</v>
          </cell>
          <cell r="B57" t="str">
            <v>MAQ. E EQUIPAMENTOS</v>
          </cell>
          <cell r="C57">
            <v>307958.21000000002</v>
          </cell>
          <cell r="D57">
            <v>0</v>
          </cell>
          <cell r="E57">
            <v>0</v>
          </cell>
          <cell r="F57">
            <v>307958.21000000002</v>
          </cell>
        </row>
        <row r="58">
          <cell r="A58" t="str">
            <v>1213005</v>
          </cell>
          <cell r="B58" t="str">
            <v>INSTALACOES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1213005001</v>
          </cell>
          <cell r="B59" t="str">
            <v>INSTALACOES</v>
          </cell>
          <cell r="C59">
            <v>35359.11</v>
          </cell>
          <cell r="D59">
            <v>0</v>
          </cell>
          <cell r="E59">
            <v>0</v>
          </cell>
          <cell r="F59">
            <v>35359.11</v>
          </cell>
        </row>
        <row r="60">
          <cell r="A60" t="str">
            <v>1213011</v>
          </cell>
          <cell r="B60" t="str">
            <v>(-) DEPRECIACOES MOV. E UTENSILIOS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1213011001</v>
          </cell>
          <cell r="B61" t="str">
            <v>MOV. E UTENSILIOS</v>
          </cell>
          <cell r="C61">
            <v>-4746.76</v>
          </cell>
          <cell r="D61">
            <v>0</v>
          </cell>
          <cell r="E61">
            <v>322.13</v>
          </cell>
          <cell r="F61">
            <v>-5068.8900000000003</v>
          </cell>
        </row>
        <row r="62">
          <cell r="A62" t="str">
            <v>1213012</v>
          </cell>
          <cell r="B62" t="str">
            <v>(-) DEPRECIACOES MAQ. E EQUIPAMENTOS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1213012001</v>
          </cell>
          <cell r="B63" t="str">
            <v>MAQ. E EQUIPAMENTOS</v>
          </cell>
          <cell r="C63">
            <v>-76444.81</v>
          </cell>
          <cell r="D63">
            <v>0</v>
          </cell>
          <cell r="E63">
            <v>5132.6400000000003</v>
          </cell>
          <cell r="F63">
            <v>-81577.45</v>
          </cell>
        </row>
        <row r="64">
          <cell r="A64" t="str">
            <v>1213014</v>
          </cell>
          <cell r="B64" t="str">
            <v>(-) DEPRECIACOES INSTALACOES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1213014001</v>
          </cell>
          <cell r="B65" t="str">
            <v>INSTALACOES</v>
          </cell>
          <cell r="C65">
            <v>-6443.23</v>
          </cell>
          <cell r="D65">
            <v>0</v>
          </cell>
          <cell r="E65">
            <v>294.66000000000003</v>
          </cell>
          <cell r="F65">
            <v>-6737.89</v>
          </cell>
        </row>
        <row r="66">
          <cell r="A66" t="str">
            <v>2</v>
          </cell>
          <cell r="B66" t="str">
            <v>PASSIVO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21</v>
          </cell>
          <cell r="B67" t="str">
            <v>CIRCULANTE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</row>
        <row r="68">
          <cell r="A68" t="str">
            <v>211</v>
          </cell>
          <cell r="B68" t="str">
            <v>OBRIGACOES CURTO PRAZO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2112</v>
          </cell>
          <cell r="B69" t="str">
            <v>FORNECEDORES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2112001</v>
          </cell>
          <cell r="B70" t="str">
            <v>FORNECEDORES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2112001001</v>
          </cell>
          <cell r="B71" t="str">
            <v>FORNECEDORES</v>
          </cell>
          <cell r="C71">
            <v>608678.57000000007</v>
          </cell>
          <cell r="D71">
            <v>749915.45</v>
          </cell>
          <cell r="E71">
            <v>796901.91</v>
          </cell>
          <cell r="F71">
            <v>655665.03</v>
          </cell>
        </row>
        <row r="72">
          <cell r="A72" t="str">
            <v>2113</v>
          </cell>
          <cell r="B72" t="str">
            <v>OBRIGACOES TRABALHISTAS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2113001</v>
          </cell>
          <cell r="B73" t="str">
            <v>OBRIGACOES TRABALHISTAS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</row>
        <row r="74">
          <cell r="A74" t="str">
            <v>2113001001</v>
          </cell>
          <cell r="B74" t="str">
            <v>SALARIOS E ORDENADOS</v>
          </cell>
          <cell r="C74">
            <v>102546</v>
          </cell>
          <cell r="D74">
            <v>101883</v>
          </cell>
          <cell r="E74">
            <v>117557</v>
          </cell>
          <cell r="F74">
            <v>118220</v>
          </cell>
        </row>
        <row r="75">
          <cell r="A75" t="str">
            <v>2113001005</v>
          </cell>
          <cell r="B75" t="str">
            <v>RESCISOES</v>
          </cell>
          <cell r="C75">
            <v>0</v>
          </cell>
          <cell r="D75">
            <v>17203.900000000001</v>
          </cell>
          <cell r="E75">
            <v>17203.900000000001</v>
          </cell>
          <cell r="F75">
            <v>0</v>
          </cell>
        </row>
        <row r="76">
          <cell r="A76" t="str">
            <v>2113001006</v>
          </cell>
          <cell r="B76" t="str">
            <v>PROVISAO PARA FERIAS</v>
          </cell>
          <cell r="C76">
            <v>63232.02</v>
          </cell>
          <cell r="D76">
            <v>5110.07</v>
          </cell>
          <cell r="E76">
            <v>16437.670000000002</v>
          </cell>
          <cell r="F76">
            <v>74559.62</v>
          </cell>
        </row>
        <row r="77">
          <cell r="A77" t="str">
            <v>2113001007</v>
          </cell>
          <cell r="B77" t="str">
            <v>PROVISAO PARA 13 SALARIO</v>
          </cell>
          <cell r="C77">
            <v>28002.73</v>
          </cell>
          <cell r="D77">
            <v>2753.31</v>
          </cell>
          <cell r="E77">
            <v>12328.56</v>
          </cell>
          <cell r="F77">
            <v>37577.980000000003</v>
          </cell>
        </row>
        <row r="78">
          <cell r="A78" t="str">
            <v>2113001008</v>
          </cell>
          <cell r="B78" t="str">
            <v>ESTAGIARIOS</v>
          </cell>
          <cell r="C78">
            <v>2270.4700000000003</v>
          </cell>
          <cell r="D78">
            <v>2270.4700000000003</v>
          </cell>
          <cell r="E78">
            <v>2216</v>
          </cell>
          <cell r="F78">
            <v>2216</v>
          </cell>
        </row>
        <row r="79">
          <cell r="A79" t="str">
            <v>2114</v>
          </cell>
          <cell r="B79" t="str">
            <v>ENCARGOS SOCIAIS A RECOLHER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</row>
        <row r="80">
          <cell r="A80" t="str">
            <v>2114001</v>
          </cell>
          <cell r="B80" t="str">
            <v>ENCARGOS SOCIAIS A RECOLHER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</row>
        <row r="81">
          <cell r="A81" t="str">
            <v>2114001001</v>
          </cell>
          <cell r="B81" t="str">
            <v>INSS S/FOLHA A RECOLHER</v>
          </cell>
          <cell r="C81">
            <v>52275.03</v>
          </cell>
          <cell r="D81">
            <v>51378.6</v>
          </cell>
          <cell r="E81">
            <v>62055.19</v>
          </cell>
          <cell r="F81">
            <v>62951.62</v>
          </cell>
        </row>
        <row r="82">
          <cell r="A82" t="str">
            <v>2114001002</v>
          </cell>
          <cell r="B82" t="str">
            <v>FGTS A RECOLHER</v>
          </cell>
          <cell r="C82">
            <v>10499.47</v>
          </cell>
          <cell r="D82">
            <v>13667.76</v>
          </cell>
          <cell r="E82">
            <v>14766.7</v>
          </cell>
          <cell r="F82">
            <v>11598.41</v>
          </cell>
        </row>
        <row r="83">
          <cell r="A83" t="str">
            <v>2114001003</v>
          </cell>
          <cell r="B83" t="str">
            <v>CONTRIBUICOES SINDICAIS</v>
          </cell>
          <cell r="C83">
            <v>4486.43</v>
          </cell>
          <cell r="D83">
            <v>4433.4800000000005</v>
          </cell>
          <cell r="E83">
            <v>0</v>
          </cell>
          <cell r="F83">
            <v>52.95</v>
          </cell>
        </row>
        <row r="84">
          <cell r="A84" t="str">
            <v>2114001005</v>
          </cell>
          <cell r="B84" t="str">
            <v>PROVISAO DE ENCARGOS  PARA FERIAS</v>
          </cell>
          <cell r="C84">
            <v>23269.41</v>
          </cell>
          <cell r="D84">
            <v>1880.51</v>
          </cell>
          <cell r="E84">
            <v>6049.06</v>
          </cell>
          <cell r="F84">
            <v>27437.96</v>
          </cell>
        </row>
        <row r="85">
          <cell r="A85" t="str">
            <v>2114001006</v>
          </cell>
          <cell r="B85" t="str">
            <v>PROVISAO DE ENCARGOS P/13 SALARIO</v>
          </cell>
          <cell r="C85">
            <v>10305.02</v>
          </cell>
          <cell r="D85">
            <v>1013.21</v>
          </cell>
          <cell r="E85">
            <v>4536.91</v>
          </cell>
          <cell r="F85">
            <v>13828.72</v>
          </cell>
        </row>
        <row r="86">
          <cell r="A86" t="str">
            <v>2114001007</v>
          </cell>
          <cell r="B86" t="str">
            <v>INSS TERCEIROS A RECOLHER</v>
          </cell>
          <cell r="C86">
            <v>34075.75</v>
          </cell>
          <cell r="D86">
            <v>31849.88</v>
          </cell>
          <cell r="E86">
            <v>18908.740000000002</v>
          </cell>
          <cell r="F86">
            <v>21134.61</v>
          </cell>
        </row>
        <row r="87">
          <cell r="A87" t="str">
            <v>2115</v>
          </cell>
          <cell r="B87" t="str">
            <v>OBRIGACOES TRIBUTARIAS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</row>
        <row r="88">
          <cell r="A88" t="str">
            <v>2115001</v>
          </cell>
          <cell r="B88" t="str">
            <v>OBRIGACOES TRIBUTARIAS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</row>
        <row r="89">
          <cell r="A89" t="str">
            <v>2115001001</v>
          </cell>
          <cell r="B89" t="str">
            <v>PIS A RECOLHER</v>
          </cell>
          <cell r="C89">
            <v>4482.3900000000003</v>
          </cell>
          <cell r="D89">
            <v>4478.53</v>
          </cell>
          <cell r="E89">
            <v>8856.49</v>
          </cell>
          <cell r="F89">
            <v>8860.35</v>
          </cell>
        </row>
        <row r="90">
          <cell r="A90" t="str">
            <v>2115001002</v>
          </cell>
          <cell r="B90" t="str">
            <v>COFINS A RECOLHER</v>
          </cell>
          <cell r="C90">
            <v>20687.760000000002</v>
          </cell>
          <cell r="D90">
            <v>20670.12</v>
          </cell>
          <cell r="E90">
            <v>40876.120000000003</v>
          </cell>
          <cell r="F90">
            <v>40893.760000000002</v>
          </cell>
        </row>
        <row r="91">
          <cell r="A91" t="str">
            <v>2115001005</v>
          </cell>
          <cell r="B91" t="str">
            <v>IRRF A RECOLHER</v>
          </cell>
          <cell r="C91">
            <v>1662.98</v>
          </cell>
          <cell r="D91">
            <v>1522.73</v>
          </cell>
          <cell r="E91">
            <v>5388.6</v>
          </cell>
          <cell r="F91">
            <v>5528.85</v>
          </cell>
        </row>
        <row r="92">
          <cell r="A92" t="str">
            <v>2115001006</v>
          </cell>
          <cell r="B92" t="str">
            <v>ISS A RECOLHER</v>
          </cell>
          <cell r="C92">
            <v>14641.72</v>
          </cell>
          <cell r="D92">
            <v>12933.9</v>
          </cell>
          <cell r="E92">
            <v>8816.42</v>
          </cell>
          <cell r="F92">
            <v>10524.24</v>
          </cell>
        </row>
        <row r="93">
          <cell r="A93" t="str">
            <v>2115001007</v>
          </cell>
          <cell r="B93" t="str">
            <v>PIS/COFINS/CSLL A RECOLHER</v>
          </cell>
          <cell r="C93">
            <v>629.21</v>
          </cell>
          <cell r="D93">
            <v>613.80000000000007</v>
          </cell>
          <cell r="E93">
            <v>613.80000000000007</v>
          </cell>
          <cell r="F93">
            <v>629.21</v>
          </cell>
        </row>
        <row r="94">
          <cell r="A94" t="str">
            <v>2115001008</v>
          </cell>
          <cell r="B94" t="str">
            <v>OUTRAS OBRIGACOES TRIBUTARIAS A PAGAR</v>
          </cell>
          <cell r="C94">
            <v>0</v>
          </cell>
          <cell r="D94">
            <v>100</v>
          </cell>
          <cell r="E94">
            <v>100</v>
          </cell>
          <cell r="F94">
            <v>0</v>
          </cell>
        </row>
        <row r="95">
          <cell r="A95" t="str">
            <v>2115001009</v>
          </cell>
          <cell r="B95" t="str">
            <v>IRRF SOBRE FOLHA</v>
          </cell>
          <cell r="C95">
            <v>1534.43</v>
          </cell>
          <cell r="D95">
            <v>1534.43</v>
          </cell>
          <cell r="E95">
            <v>3959.74</v>
          </cell>
          <cell r="F95">
            <v>3959.74</v>
          </cell>
        </row>
        <row r="96">
          <cell r="A96" t="str">
            <v>2116</v>
          </cell>
          <cell r="B96" t="str">
            <v>OUTRAS OBRIGACOES A PAGAR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</row>
        <row r="97">
          <cell r="A97" t="str">
            <v>2116001</v>
          </cell>
          <cell r="B97" t="str">
            <v>OUTRAS OBRIGACOES A PAGAR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</row>
        <row r="98">
          <cell r="A98" t="str">
            <v>2116001001</v>
          </cell>
          <cell r="B98" t="str">
            <v>CONDOMINIOS E ALUGUEIS</v>
          </cell>
          <cell r="C98">
            <v>0</v>
          </cell>
          <cell r="D98">
            <v>5971.96</v>
          </cell>
          <cell r="E98">
            <v>5971.96</v>
          </cell>
          <cell r="F98">
            <v>0</v>
          </cell>
        </row>
        <row r="99">
          <cell r="A99" t="str">
            <v>2116001002</v>
          </cell>
          <cell r="B99" t="str">
            <v>OUTRAS OBRIGACOES A PAGAR</v>
          </cell>
          <cell r="C99">
            <v>187.83</v>
          </cell>
          <cell r="D99">
            <v>8518.52</v>
          </cell>
          <cell r="E99">
            <v>8984.77</v>
          </cell>
          <cell r="F99">
            <v>654.08000000000004</v>
          </cell>
        </row>
        <row r="100">
          <cell r="A100" t="str">
            <v>2116001007</v>
          </cell>
          <cell r="B100" t="str">
            <v>OUTROS CONVENIOS</v>
          </cell>
          <cell r="C100">
            <v>7475.16</v>
          </cell>
          <cell r="D100">
            <v>7537.64</v>
          </cell>
          <cell r="E100">
            <v>7201.25</v>
          </cell>
          <cell r="F100">
            <v>7138.77</v>
          </cell>
        </row>
        <row r="101">
          <cell r="A101" t="str">
            <v>2116001010</v>
          </cell>
          <cell r="B101" t="str">
            <v>DISTRATO A PAGAR</v>
          </cell>
          <cell r="C101">
            <v>342797.14</v>
          </cell>
          <cell r="D101">
            <v>0</v>
          </cell>
          <cell r="E101">
            <v>34.79</v>
          </cell>
          <cell r="F101">
            <v>342831.93</v>
          </cell>
        </row>
        <row r="102">
          <cell r="A102" t="str">
            <v>2116004</v>
          </cell>
          <cell r="B102" t="str">
            <v>PREVISAO CUSTO ORÇADO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</row>
        <row r="103">
          <cell r="A103" t="str">
            <v>2116004008</v>
          </cell>
          <cell r="B103" t="str">
            <v>TWENTY FIVE PARK</v>
          </cell>
          <cell r="C103">
            <v>1648904.59</v>
          </cell>
          <cell r="D103">
            <v>909023.59</v>
          </cell>
          <cell r="E103">
            <v>17635.920000000002</v>
          </cell>
          <cell r="F103">
            <v>757516.92</v>
          </cell>
        </row>
        <row r="104">
          <cell r="A104" t="str">
            <v>2117</v>
          </cell>
          <cell r="B104" t="str">
            <v>PROVISOES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</row>
        <row r="105">
          <cell r="A105" t="str">
            <v>2117001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2117001001</v>
          </cell>
          <cell r="B106" t="str">
            <v>PROVISOES IRPJ</v>
          </cell>
          <cell r="C106">
            <v>27501.56</v>
          </cell>
          <cell r="D106">
            <v>26807.13</v>
          </cell>
          <cell r="E106">
            <v>0</v>
          </cell>
          <cell r="F106">
            <v>694.43</v>
          </cell>
        </row>
        <row r="107">
          <cell r="A107" t="str">
            <v>2117001002</v>
          </cell>
          <cell r="B107" t="str">
            <v>PROVISOES CSLL</v>
          </cell>
          <cell r="C107">
            <v>19744.18</v>
          </cell>
          <cell r="D107">
            <v>19119.2</v>
          </cell>
          <cell r="E107">
            <v>0</v>
          </cell>
          <cell r="F107">
            <v>624.98</v>
          </cell>
        </row>
        <row r="108">
          <cell r="A108" t="str">
            <v>22</v>
          </cell>
          <cell r="B108" t="str">
            <v>NÃO CIRCULANTE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</row>
        <row r="109">
          <cell r="A109" t="str">
            <v>221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2211</v>
          </cell>
          <cell r="B110" t="str">
            <v>EXIGIVEL A LONGO PRAZO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2211002</v>
          </cell>
          <cell r="B111" t="str">
            <v>OUTROS DEBITOS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2211004</v>
          </cell>
          <cell r="B112" t="str">
            <v>PERMUTAS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2211004001</v>
          </cell>
          <cell r="B113" t="str">
            <v>PERMUTAS</v>
          </cell>
          <cell r="C113">
            <v>512876.56</v>
          </cell>
          <cell r="D113">
            <v>0</v>
          </cell>
          <cell r="E113">
            <v>0</v>
          </cell>
          <cell r="F113">
            <v>512876.56</v>
          </cell>
        </row>
        <row r="114">
          <cell r="A114" t="str">
            <v>2212</v>
          </cell>
          <cell r="B114" t="str">
            <v>RESULTADO DE EXERCICIOS FUTUROS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</row>
        <row r="115">
          <cell r="A115" t="str">
            <v>2212001</v>
          </cell>
          <cell r="B115" t="str">
            <v>RECEITAS DIFERIDAS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2212001001</v>
          </cell>
          <cell r="B116" t="str">
            <v>TWENTY FIVE FIVE PARK</v>
          </cell>
          <cell r="C116">
            <v>8936442.2400000002</v>
          </cell>
          <cell r="D116">
            <v>7707161.7999999998</v>
          </cell>
          <cell r="E116">
            <v>5682181.46</v>
          </cell>
          <cell r="F116">
            <v>6911461.9000000004</v>
          </cell>
        </row>
        <row r="117">
          <cell r="A117" t="str">
            <v>2212002</v>
          </cell>
          <cell r="B117" t="str">
            <v>(-) CUSTOS DIFERIDOS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</row>
        <row r="118">
          <cell r="A118" t="str">
            <v>2212002001</v>
          </cell>
          <cell r="B118" t="str">
            <v>TWENTY FIVE PARK</v>
          </cell>
          <cell r="C118">
            <v>-4581142.51</v>
          </cell>
          <cell r="D118">
            <v>0</v>
          </cell>
          <cell r="E118">
            <v>918191.42</v>
          </cell>
          <cell r="F118">
            <v>-3662951.09</v>
          </cell>
        </row>
        <row r="119">
          <cell r="A119" t="str">
            <v>24</v>
          </cell>
          <cell r="B119" t="str">
            <v>PATRIMONIO LIQUIDO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</row>
        <row r="120">
          <cell r="A120" t="str">
            <v>241</v>
          </cell>
          <cell r="B120" t="str">
            <v>CAPITAL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2411</v>
          </cell>
          <cell r="B121" t="str">
            <v>CAPITAL SUBSCRITO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2411001</v>
          </cell>
          <cell r="B122" t="str">
            <v>CAPITAL SOCIAL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2411001001</v>
          </cell>
          <cell r="B123" t="str">
            <v>CAPITAL SOCIAL</v>
          </cell>
          <cell r="C123">
            <v>800000</v>
          </cell>
          <cell r="D123">
            <v>0</v>
          </cell>
          <cell r="E123">
            <v>0</v>
          </cell>
          <cell r="F123">
            <v>800000</v>
          </cell>
        </row>
        <row r="124">
          <cell r="A124" t="str">
            <v>2412</v>
          </cell>
          <cell r="B124" t="str">
            <v>ADIANTAMENTO PARA FUTURO AUMENTO DE CAPITAL SOCIAL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</row>
        <row r="125">
          <cell r="A125" t="str">
            <v>2412001</v>
          </cell>
          <cell r="B125" t="str">
            <v>ADIANTAMENTO PARA FUTURO AUMENTO DO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2412001001</v>
          </cell>
          <cell r="B126" t="str">
            <v>ADIANT. PARA FUTURO AUMENTO DE CAPITAL</v>
          </cell>
          <cell r="C126">
            <v>0</v>
          </cell>
          <cell r="D126">
            <v>0</v>
          </cell>
          <cell r="E126">
            <v>410000</v>
          </cell>
          <cell r="F126">
            <v>410000</v>
          </cell>
        </row>
        <row r="127">
          <cell r="A127" t="str">
            <v>243</v>
          </cell>
          <cell r="B127" t="str">
            <v>(-) PREJUIZOS ACUMULADOS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2431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2431001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2431001001</v>
          </cell>
          <cell r="B130" t="str">
            <v>(-) PREJUIZOS ACUMULADOS</v>
          </cell>
          <cell r="C130">
            <v>3891409.57</v>
          </cell>
          <cell r="D130">
            <v>0</v>
          </cell>
          <cell r="E130">
            <v>959703.08</v>
          </cell>
          <cell r="F130">
            <v>4851112.6500000004</v>
          </cell>
        </row>
        <row r="131">
          <cell r="A131" t="str">
            <v>3</v>
          </cell>
          <cell r="B131" t="str">
            <v>CUSTOS E DESPESAS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</row>
        <row r="132">
          <cell r="A132" t="str">
            <v>31</v>
          </cell>
          <cell r="B132" t="str">
            <v>CUSTOS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311</v>
          </cell>
          <cell r="B133" t="str">
            <v>CUSTOS OPERACIONAIS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3113</v>
          </cell>
          <cell r="B134" t="str">
            <v>CUSTOS INC. ORC. CONT. REALIZADOS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3113001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3113001001</v>
          </cell>
          <cell r="B136" t="str">
            <v>CUSTOS INC. ORC. CONT. REALIZADOS</v>
          </cell>
          <cell r="C136">
            <v>-868181.46</v>
          </cell>
          <cell r="D136">
            <v>918191.42</v>
          </cell>
          <cell r="E136">
            <v>0</v>
          </cell>
          <cell r="F136">
            <v>-1786372.88</v>
          </cell>
        </row>
        <row r="137">
          <cell r="A137" t="str">
            <v>3113001003</v>
          </cell>
          <cell r="B137" t="str">
            <v>SALDO VARIACAO MONETARIA DE APURACAO</v>
          </cell>
          <cell r="C137">
            <v>0</v>
          </cell>
          <cell r="D137">
            <v>17635.920000000002</v>
          </cell>
          <cell r="E137">
            <v>17635.920000000002</v>
          </cell>
          <cell r="F137">
            <v>0</v>
          </cell>
        </row>
        <row r="138">
          <cell r="A138" t="str">
            <v>32</v>
          </cell>
          <cell r="B138" t="str">
            <v>DESPESAS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</row>
        <row r="139">
          <cell r="A139" t="str">
            <v>321</v>
          </cell>
          <cell r="B139" t="str">
            <v>DESPESAS OPERACIONAIS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3211</v>
          </cell>
          <cell r="B140" t="str">
            <v>DESPESAS ADMINISTRATIVAS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3211001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3211001002</v>
          </cell>
          <cell r="B142" t="str">
            <v>CONSULTORIAS E ASSESSORIAS</v>
          </cell>
          <cell r="C142">
            <v>-2750</v>
          </cell>
          <cell r="D142">
            <v>850</v>
          </cell>
          <cell r="E142">
            <v>0</v>
          </cell>
          <cell r="F142">
            <v>-3600</v>
          </cell>
        </row>
        <row r="143">
          <cell r="A143" t="str">
            <v>3211001007</v>
          </cell>
          <cell r="B143" t="str">
            <v>CORREIOS E TELEGRAFOS</v>
          </cell>
          <cell r="C143">
            <v>-301.95</v>
          </cell>
          <cell r="D143">
            <v>181.75</v>
          </cell>
          <cell r="E143">
            <v>0</v>
          </cell>
          <cell r="F143">
            <v>-483.7</v>
          </cell>
        </row>
        <row r="144">
          <cell r="A144" t="str">
            <v>3211001008</v>
          </cell>
          <cell r="B144" t="str">
            <v>FOTOCOPIAS E CARTORIOS</v>
          </cell>
          <cell r="C144">
            <v>-141</v>
          </cell>
          <cell r="D144">
            <v>6.45</v>
          </cell>
          <cell r="E144">
            <v>0</v>
          </cell>
          <cell r="F144">
            <v>-147.44999999999999</v>
          </cell>
        </row>
        <row r="145">
          <cell r="A145" t="str">
            <v>3211001015</v>
          </cell>
          <cell r="B145" t="str">
            <v>ALUGUEIS E CONDOMINIOS</v>
          </cell>
          <cell r="C145">
            <v>-22925.8</v>
          </cell>
          <cell r="D145">
            <v>7600</v>
          </cell>
          <cell r="E145">
            <v>0</v>
          </cell>
          <cell r="F145">
            <v>-30525.8</v>
          </cell>
        </row>
        <row r="146">
          <cell r="A146" t="str">
            <v>3211001039</v>
          </cell>
          <cell r="B146" t="str">
            <v>DESPESAS DE INFORMATICA</v>
          </cell>
          <cell r="C146">
            <v>-22.21</v>
          </cell>
          <cell r="D146">
            <v>18.57</v>
          </cell>
          <cell r="E146">
            <v>0</v>
          </cell>
          <cell r="F146">
            <v>-40.78</v>
          </cell>
        </row>
        <row r="147">
          <cell r="A147" t="str">
            <v>3211001047</v>
          </cell>
          <cell r="B147" t="str">
            <v>CONTRIBUIÇÕES SINDICAIS</v>
          </cell>
          <cell r="C147">
            <v>-1104.78</v>
          </cell>
          <cell r="D147">
            <v>0</v>
          </cell>
          <cell r="E147">
            <v>0</v>
          </cell>
          <cell r="F147">
            <v>-1104.78</v>
          </cell>
        </row>
        <row r="148">
          <cell r="A148" t="str">
            <v>3212</v>
          </cell>
          <cell r="B148" t="str">
            <v>DESPESAS COMERCIAIS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</row>
        <row r="149">
          <cell r="A149" t="str">
            <v>3212001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3212001001</v>
          </cell>
          <cell r="B150" t="str">
            <v>STAND DE VENDAS - MATERIAL APLICADO</v>
          </cell>
          <cell r="C150">
            <v>-10355.219999999999</v>
          </cell>
          <cell r="D150">
            <v>1259.3</v>
          </cell>
          <cell r="E150">
            <v>0</v>
          </cell>
          <cell r="F150">
            <v>-11614.52</v>
          </cell>
        </row>
        <row r="151">
          <cell r="A151" t="str">
            <v>3212001002</v>
          </cell>
          <cell r="B151" t="str">
            <v>MAQUETES, IMAGENS E FOTOS</v>
          </cell>
          <cell r="C151">
            <v>0</v>
          </cell>
          <cell r="D151">
            <v>500</v>
          </cell>
          <cell r="E151">
            <v>0</v>
          </cell>
          <cell r="F151">
            <v>-500</v>
          </cell>
        </row>
        <row r="152">
          <cell r="A152" t="str">
            <v>3212001008</v>
          </cell>
          <cell r="B152" t="str">
            <v>STAND VENDAS - SERVICOS</v>
          </cell>
          <cell r="C152">
            <v>0.55000000000000004</v>
          </cell>
          <cell r="D152">
            <v>0</v>
          </cell>
          <cell r="E152">
            <v>0</v>
          </cell>
          <cell r="F152">
            <v>0.55000000000000004</v>
          </cell>
        </row>
        <row r="153">
          <cell r="A153" t="str">
            <v>3212001010</v>
          </cell>
          <cell r="B153" t="str">
            <v>CUSTOS ENTREGA DO EMPREENDIMENTO</v>
          </cell>
          <cell r="C153">
            <v>-21143.9</v>
          </cell>
          <cell r="D153">
            <v>73109</v>
          </cell>
          <cell r="E153">
            <v>0</v>
          </cell>
          <cell r="F153">
            <v>-94252.9</v>
          </cell>
        </row>
        <row r="154">
          <cell r="A154" t="str">
            <v>3213</v>
          </cell>
          <cell r="B154" t="str">
            <v>DESPESAS FINANCEIRAS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</row>
        <row r="155">
          <cell r="A155" t="str">
            <v>3213001</v>
          </cell>
          <cell r="B155" t="str">
            <v>DESPESAS FINANCEIRAS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</row>
        <row r="156">
          <cell r="A156" t="str">
            <v>3213001001</v>
          </cell>
          <cell r="B156" t="str">
            <v>JUROS PASSIVOS</v>
          </cell>
          <cell r="C156">
            <v>-1140.8</v>
          </cell>
          <cell r="D156">
            <v>51.55</v>
          </cell>
          <cell r="E156">
            <v>0</v>
          </cell>
          <cell r="F156">
            <v>-1192.3499999999999</v>
          </cell>
        </row>
        <row r="157">
          <cell r="A157" t="str">
            <v>3213001003</v>
          </cell>
          <cell r="B157" t="str">
            <v>DESPESAS BANCARIAS</v>
          </cell>
          <cell r="C157">
            <v>-2434.66</v>
          </cell>
          <cell r="D157">
            <v>1311.73</v>
          </cell>
          <cell r="E157">
            <v>0</v>
          </cell>
          <cell r="F157">
            <v>-3746.39</v>
          </cell>
        </row>
        <row r="158">
          <cell r="A158" t="str">
            <v>3213001007</v>
          </cell>
          <cell r="B158" t="str">
            <v>VARIACOES MONETARIAS PASSIVAS</v>
          </cell>
          <cell r="C158">
            <v>-4229.28</v>
          </cell>
          <cell r="D158">
            <v>1579.4</v>
          </cell>
          <cell r="E158">
            <v>0</v>
          </cell>
          <cell r="F158">
            <v>-5808.68</v>
          </cell>
        </row>
        <row r="159">
          <cell r="A159" t="str">
            <v>3214</v>
          </cell>
          <cell r="B159" t="str">
            <v>DESPESAS TRIBUTARIAS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3214001</v>
          </cell>
          <cell r="B160" t="str">
            <v>DESPESAS TRIBUTARIAS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</row>
        <row r="161">
          <cell r="A161" t="str">
            <v>3214001004</v>
          </cell>
          <cell r="B161" t="str">
            <v>TRIBUTOS FEDERAIS</v>
          </cell>
          <cell r="C161">
            <v>-300.65000000000003</v>
          </cell>
          <cell r="D161">
            <v>100</v>
          </cell>
          <cell r="E161">
            <v>400.65</v>
          </cell>
          <cell r="F161">
            <v>0</v>
          </cell>
        </row>
        <row r="162">
          <cell r="A162" t="str">
            <v>3214001005</v>
          </cell>
          <cell r="B162" t="str">
            <v>PIS S/REC NAO OPERACIONAIS</v>
          </cell>
          <cell r="C162">
            <v>-14.97</v>
          </cell>
          <cell r="D162">
            <v>1.23</v>
          </cell>
          <cell r="E162">
            <v>0</v>
          </cell>
          <cell r="F162">
            <v>-16.2</v>
          </cell>
        </row>
        <row r="163">
          <cell r="A163" t="str">
            <v>3214001006</v>
          </cell>
          <cell r="B163" t="str">
            <v>COFINS S/REC NAO OPERACIONAIS</v>
          </cell>
          <cell r="C163">
            <v>-69.070000000000007</v>
          </cell>
          <cell r="D163">
            <v>5.68</v>
          </cell>
          <cell r="E163">
            <v>0</v>
          </cell>
          <cell r="F163">
            <v>-74.75</v>
          </cell>
        </row>
        <row r="164">
          <cell r="A164" t="str">
            <v>3215</v>
          </cell>
          <cell r="B164" t="str">
            <v>DESPESAS NAO DEDUTIVEIS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3215001</v>
          </cell>
          <cell r="B165" t="str">
            <v>DESPESAS NAO DEDUTIVEIS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</row>
        <row r="166">
          <cell r="A166" t="str">
            <v>3215001001</v>
          </cell>
          <cell r="B166" t="str">
            <v>MULTAS</v>
          </cell>
          <cell r="C166">
            <v>-1000</v>
          </cell>
          <cell r="D166">
            <v>0</v>
          </cell>
          <cell r="E166">
            <v>0</v>
          </cell>
          <cell r="F166">
            <v>-1000</v>
          </cell>
        </row>
        <row r="167">
          <cell r="A167" t="str">
            <v>3218</v>
          </cell>
          <cell r="B167" t="str">
            <v>PROVISOES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3218001</v>
          </cell>
          <cell r="B168" t="str">
            <v>PROVISOES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3218001001</v>
          </cell>
          <cell r="B169" t="str">
            <v>PROVISOES IRPJ</v>
          </cell>
          <cell r="C169">
            <v>-32449.72</v>
          </cell>
          <cell r="D169">
            <v>0</v>
          </cell>
          <cell r="E169">
            <v>0</v>
          </cell>
          <cell r="F169">
            <v>-32449.72</v>
          </cell>
        </row>
        <row r="170">
          <cell r="A170" t="str">
            <v>3218001002</v>
          </cell>
          <cell r="B170" t="str">
            <v>PROVISOES CSLL</v>
          </cell>
          <cell r="C170">
            <v>-19744.18</v>
          </cell>
          <cell r="D170">
            <v>0</v>
          </cell>
          <cell r="E170">
            <v>0</v>
          </cell>
          <cell r="F170">
            <v>-19744.18</v>
          </cell>
        </row>
        <row r="171">
          <cell r="A171" t="str">
            <v>3219</v>
          </cell>
          <cell r="B171" t="str">
            <v>OUTRAS DESPESAS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3219001</v>
          </cell>
          <cell r="B172" t="str">
            <v>OUTRAS DESPESAS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</row>
        <row r="173">
          <cell r="A173" t="str">
            <v>3219001002</v>
          </cell>
          <cell r="B173" t="str">
            <v>CONTRIBUICOES E DOACOES</v>
          </cell>
          <cell r="C173">
            <v>-600</v>
          </cell>
          <cell r="D173">
            <v>200</v>
          </cell>
          <cell r="E173">
            <v>0</v>
          </cell>
          <cell r="F173">
            <v>-800</v>
          </cell>
        </row>
        <row r="174">
          <cell r="A174" t="str">
            <v>39</v>
          </cell>
          <cell r="B174" t="str">
            <v>APURACAO RESULTADO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391</v>
          </cell>
          <cell r="B175" t="str">
            <v>APURACAO RESULTADO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3911</v>
          </cell>
          <cell r="B176" t="str">
            <v>APURACAO RESULTADO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</row>
        <row r="177">
          <cell r="A177" t="str">
            <v>3911001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3911001001</v>
          </cell>
          <cell r="B178" t="str">
            <v>APURACAO RESULTADO</v>
          </cell>
          <cell r="C178">
            <v>-626948.70000000007</v>
          </cell>
          <cell r="D178">
            <v>972383.36</v>
          </cell>
          <cell r="E178">
            <v>0</v>
          </cell>
          <cell r="F178">
            <v>-1599332.06</v>
          </cell>
        </row>
        <row r="179">
          <cell r="A179" t="str">
            <v>4</v>
          </cell>
          <cell r="B179" t="str">
            <v>RECEITAS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41</v>
          </cell>
          <cell r="B180" t="str">
            <v>RECEITAS OPERACIONAIS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411</v>
          </cell>
          <cell r="B181" t="str">
            <v>RECEITAS OPERACIONAIS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 t="str">
            <v>4112</v>
          </cell>
          <cell r="B182" t="str">
            <v>INCORPORACOES DE IMOVEIS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4112001</v>
          </cell>
          <cell r="B183" t="str">
            <v>INCORPORACOES DE IMOVEIS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4112001002</v>
          </cell>
          <cell r="B184" t="str">
            <v>RECEITA TWENTY FIVE PARK</v>
          </cell>
          <cell r="C184">
            <v>1704236.12</v>
          </cell>
          <cell r="D184">
            <v>189.4</v>
          </cell>
          <cell r="E184">
            <v>2057994.71</v>
          </cell>
          <cell r="F184">
            <v>3762041.43</v>
          </cell>
        </row>
        <row r="185">
          <cell r="A185" t="str">
            <v>4119</v>
          </cell>
          <cell r="B185" t="str">
            <v>(-) DEDUCOES DA RECEITA BRUTA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4119001</v>
          </cell>
          <cell r="B186" t="str">
            <v>(-) DEDUCOES DA RECEITA BRUTA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4119001001</v>
          </cell>
          <cell r="B187" t="str">
            <v>PIS</v>
          </cell>
          <cell r="C187">
            <v>-10656.91</v>
          </cell>
          <cell r="D187">
            <v>8856.49</v>
          </cell>
          <cell r="E187">
            <v>1.23</v>
          </cell>
          <cell r="F187">
            <v>-19512.169999999998</v>
          </cell>
        </row>
        <row r="188">
          <cell r="A188" t="str">
            <v>4119001002</v>
          </cell>
          <cell r="B188" t="str">
            <v>COFINS</v>
          </cell>
          <cell r="C188">
            <v>-49185.7</v>
          </cell>
          <cell r="D188">
            <v>40876.120000000003</v>
          </cell>
          <cell r="E188">
            <v>5.68</v>
          </cell>
          <cell r="F188">
            <v>-90056.14</v>
          </cell>
        </row>
        <row r="189">
          <cell r="A189" t="str">
            <v>4119001004</v>
          </cell>
          <cell r="B189" t="str">
            <v>DESCONTOS CONCEDIDOS</v>
          </cell>
          <cell r="C189">
            <v>-5935.08</v>
          </cell>
          <cell r="D189">
            <v>31346.59</v>
          </cell>
          <cell r="E189">
            <v>0</v>
          </cell>
          <cell r="F189">
            <v>-37281.67</v>
          </cell>
        </row>
        <row r="190">
          <cell r="A190" t="str">
            <v>4119001005</v>
          </cell>
          <cell r="B190" t="str">
            <v>DISTRATOS</v>
          </cell>
          <cell r="C190">
            <v>-45237.64</v>
          </cell>
          <cell r="D190">
            <v>128.1</v>
          </cell>
          <cell r="E190">
            <v>0</v>
          </cell>
          <cell r="F190">
            <v>-45365.74</v>
          </cell>
        </row>
        <row r="191">
          <cell r="A191" t="str">
            <v>415</v>
          </cell>
          <cell r="B191" t="str">
            <v>RECEITAS FINANCEIRAS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4151</v>
          </cell>
          <cell r="B192" t="str">
            <v>RECEITAS FINANCEIRAS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4151001</v>
          </cell>
          <cell r="B193" t="str">
            <v>RECEITAS FINANCEIRAS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4151001001</v>
          </cell>
          <cell r="B194" t="str">
            <v>JUROS ATIVOS</v>
          </cell>
          <cell r="C194">
            <v>869.59</v>
          </cell>
          <cell r="D194">
            <v>0</v>
          </cell>
          <cell r="E194">
            <v>44.53</v>
          </cell>
          <cell r="F194">
            <v>914.12</v>
          </cell>
        </row>
        <row r="195">
          <cell r="A195" t="str">
            <v>4151001003</v>
          </cell>
          <cell r="B195" t="str">
            <v>RECEITAS S/ APL. FINANCEIRAS</v>
          </cell>
          <cell r="C195">
            <v>13390.3</v>
          </cell>
          <cell r="D195">
            <v>0</v>
          </cell>
          <cell r="E195">
            <v>154.47</v>
          </cell>
          <cell r="F195">
            <v>13544.77</v>
          </cell>
        </row>
        <row r="196">
          <cell r="A196" t="str">
            <v>4151001004</v>
          </cell>
          <cell r="B196" t="str">
            <v>VARIACAO MONETARIA ATIVA</v>
          </cell>
          <cell r="C196">
            <v>1432.83</v>
          </cell>
          <cell r="D196">
            <v>0</v>
          </cell>
          <cell r="E196">
            <v>144.87</v>
          </cell>
          <cell r="F196">
            <v>1577.7</v>
          </cell>
        </row>
        <row r="197">
          <cell r="A197" t="str">
            <v>43</v>
          </cell>
          <cell r="B197" t="str">
            <v>OUTRAS RECEITAS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431</v>
          </cell>
          <cell r="B198" t="str">
            <v>OUTRAS RECEITAS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 t="str">
            <v>4311</v>
          </cell>
          <cell r="B199" t="str">
            <v>OUTRAS RECEITAS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 t="str">
            <v>4311001</v>
          </cell>
          <cell r="B200" t="str">
            <v>RECEITAS EVENTUAIS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4311001005</v>
          </cell>
          <cell r="B201" t="str">
            <v>OUTRAS RECEITAS DIVERSAS</v>
          </cell>
          <cell r="C201">
            <v>6944.29</v>
          </cell>
          <cell r="D201">
            <v>0</v>
          </cell>
          <cell r="E201">
            <v>0</v>
          </cell>
          <cell r="F201">
            <v>6944.29</v>
          </cell>
        </row>
        <row r="202">
          <cell r="A202" t="str">
            <v>5</v>
          </cell>
          <cell r="B202" t="str">
            <v>TRANSITÓRIO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51</v>
          </cell>
          <cell r="B203" t="str">
            <v>CUSTOS DE OBRAS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511</v>
          </cell>
          <cell r="B204" t="str">
            <v>CUSTO INCORRIDO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 t="str">
            <v>5111</v>
          </cell>
          <cell r="B205" t="str">
            <v>CUSTO DO TERRENO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5111001</v>
          </cell>
          <cell r="B206" t="str">
            <v>CUSTO DO TERRENO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5111001003</v>
          </cell>
          <cell r="B207" t="str">
            <v>TAXAS/IMPOSTOS/TRIBUTOS</v>
          </cell>
          <cell r="C207">
            <v>-14251.98</v>
          </cell>
          <cell r="D207">
            <v>20479.47</v>
          </cell>
          <cell r="E207">
            <v>0</v>
          </cell>
          <cell r="F207">
            <v>-34731.449999999997</v>
          </cell>
        </row>
        <row r="208">
          <cell r="A208" t="str">
            <v>5112</v>
          </cell>
          <cell r="B208" t="str">
            <v>CUSTOS DE PROJETOS E INCORPORACAO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5112001</v>
          </cell>
          <cell r="B209" t="str">
            <v>CUSTOS DE PROJETOS E INCORPORACAO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5112001003</v>
          </cell>
          <cell r="B210" t="str">
            <v>PROJETOS</v>
          </cell>
          <cell r="C210">
            <v>-6616</v>
          </cell>
          <cell r="D210">
            <v>9593.3000000000011</v>
          </cell>
          <cell r="E210">
            <v>0</v>
          </cell>
          <cell r="F210">
            <v>-16209.3</v>
          </cell>
        </row>
        <row r="211">
          <cell r="A211" t="str">
            <v>5112001004</v>
          </cell>
          <cell r="B211" t="str">
            <v>PERSONALIZACOES</v>
          </cell>
          <cell r="C211">
            <v>0</v>
          </cell>
          <cell r="D211">
            <v>66</v>
          </cell>
          <cell r="E211">
            <v>0</v>
          </cell>
          <cell r="F211">
            <v>-66</v>
          </cell>
        </row>
        <row r="212">
          <cell r="A212" t="str">
            <v>5113</v>
          </cell>
          <cell r="B212" t="str">
            <v>CUSTO DE CONSTRUÇÃO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5113001</v>
          </cell>
          <cell r="B213" t="str">
            <v>PESSOAL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 t="str">
            <v>5113001001</v>
          </cell>
          <cell r="B214" t="str">
            <v>SALARIOS E ORDENANDOS</v>
          </cell>
          <cell r="C214">
            <v>-373151.74</v>
          </cell>
          <cell r="D214">
            <v>147942.75</v>
          </cell>
          <cell r="E214">
            <v>942.4</v>
          </cell>
          <cell r="F214">
            <v>-520152.09</v>
          </cell>
        </row>
        <row r="215">
          <cell r="A215" t="str">
            <v>5113001004</v>
          </cell>
          <cell r="B215" t="str">
            <v>INDENIZAÇÕES E ACORDOS</v>
          </cell>
          <cell r="C215">
            <v>-1164.18</v>
          </cell>
          <cell r="D215">
            <v>6742.79</v>
          </cell>
          <cell r="E215">
            <v>0</v>
          </cell>
          <cell r="F215">
            <v>-7906.97</v>
          </cell>
        </row>
        <row r="216">
          <cell r="A216" t="str">
            <v>5113001005</v>
          </cell>
          <cell r="B216" t="str">
            <v>ALIMENTAÇÃO</v>
          </cell>
          <cell r="C216">
            <v>-55845.08</v>
          </cell>
          <cell r="D216">
            <v>21778.18</v>
          </cell>
          <cell r="E216">
            <v>13.11</v>
          </cell>
          <cell r="F216">
            <v>-77610.149999999994</v>
          </cell>
        </row>
        <row r="217">
          <cell r="A217" t="str">
            <v>5113001006</v>
          </cell>
          <cell r="B217" t="str">
            <v>VALE TRANSPORTE</v>
          </cell>
          <cell r="C217">
            <v>-31541.25</v>
          </cell>
          <cell r="D217">
            <v>6750</v>
          </cell>
          <cell r="E217">
            <v>3063.09</v>
          </cell>
          <cell r="F217">
            <v>-35228.160000000003</v>
          </cell>
        </row>
        <row r="218">
          <cell r="A218" t="str">
            <v>5113001007</v>
          </cell>
          <cell r="B218" t="str">
            <v>INSS</v>
          </cell>
          <cell r="C218">
            <v>-104281.92</v>
          </cell>
          <cell r="D218">
            <v>45504.02</v>
          </cell>
          <cell r="E218">
            <v>2264.65</v>
          </cell>
          <cell r="F218">
            <v>-147521.29</v>
          </cell>
        </row>
        <row r="219">
          <cell r="A219" t="str">
            <v>5113001008</v>
          </cell>
          <cell r="B219" t="str">
            <v>FGTS</v>
          </cell>
          <cell r="C219">
            <v>-35271.340000000004</v>
          </cell>
          <cell r="D219">
            <v>14766.7</v>
          </cell>
          <cell r="E219">
            <v>629.07000000000005</v>
          </cell>
          <cell r="F219">
            <v>-49408.97</v>
          </cell>
        </row>
        <row r="220">
          <cell r="A220" t="str">
            <v>5113001009</v>
          </cell>
          <cell r="B220" t="str">
            <v>SECONCI / SINDICATOS</v>
          </cell>
          <cell r="C220">
            <v>-4136.3599999999997</v>
          </cell>
          <cell r="D220">
            <v>1338.4</v>
          </cell>
          <cell r="E220">
            <v>0</v>
          </cell>
          <cell r="F220">
            <v>-5474.76</v>
          </cell>
        </row>
        <row r="221">
          <cell r="A221" t="str">
            <v>5113001010</v>
          </cell>
          <cell r="B221" t="str">
            <v>ESTAGIARIOS</v>
          </cell>
          <cell r="C221">
            <v>-9468.23</v>
          </cell>
          <cell r="D221">
            <v>2216</v>
          </cell>
          <cell r="E221">
            <v>0</v>
          </cell>
          <cell r="F221">
            <v>-11684.23</v>
          </cell>
        </row>
        <row r="222">
          <cell r="A222" t="str">
            <v>5113001011</v>
          </cell>
          <cell r="B222" t="str">
            <v>ASSISTENCIA MEDICA</v>
          </cell>
          <cell r="C222">
            <v>-1026.8</v>
          </cell>
          <cell r="D222">
            <v>342.27</v>
          </cell>
          <cell r="E222">
            <v>0</v>
          </cell>
          <cell r="F222">
            <v>-1369.07</v>
          </cell>
        </row>
        <row r="223">
          <cell r="A223" t="str">
            <v>5113001013</v>
          </cell>
          <cell r="B223" t="str">
            <v>PROVISÃO PARA FÉRIAS</v>
          </cell>
          <cell r="C223">
            <v>-41937.879999999997</v>
          </cell>
          <cell r="D223">
            <v>16437.670000000002</v>
          </cell>
          <cell r="E223">
            <v>0</v>
          </cell>
          <cell r="F223">
            <v>-58375.55</v>
          </cell>
        </row>
        <row r="224">
          <cell r="A224" t="str">
            <v>5113001014</v>
          </cell>
          <cell r="B224" t="str">
            <v>PROVISÃO DE ENCARGOS PARA FÉRIAS</v>
          </cell>
          <cell r="C224">
            <v>-15433.14</v>
          </cell>
          <cell r="D224">
            <v>6049.06</v>
          </cell>
          <cell r="E224">
            <v>0</v>
          </cell>
          <cell r="F224">
            <v>-21482.2</v>
          </cell>
        </row>
        <row r="225">
          <cell r="A225" t="str">
            <v>5113001015</v>
          </cell>
          <cell r="B225" t="str">
            <v>PROVISÃO PARA 13 SALARIO</v>
          </cell>
          <cell r="C225">
            <v>-31454.2</v>
          </cell>
          <cell r="D225">
            <v>12328.56</v>
          </cell>
          <cell r="E225">
            <v>0</v>
          </cell>
          <cell r="F225">
            <v>-43782.76</v>
          </cell>
        </row>
        <row r="226">
          <cell r="A226" t="str">
            <v>5113001016</v>
          </cell>
          <cell r="B226" t="str">
            <v>PROVISÃO DE ENCARGOS PARA 13 SALARIO</v>
          </cell>
          <cell r="C226">
            <v>-11575.15</v>
          </cell>
          <cell r="D226">
            <v>4536.91</v>
          </cell>
          <cell r="E226">
            <v>0</v>
          </cell>
          <cell r="F226">
            <v>-16112.06</v>
          </cell>
        </row>
        <row r="227">
          <cell r="A227" t="str">
            <v>5113001017</v>
          </cell>
          <cell r="B227" t="str">
            <v>UNIFORMES/EPI E MEDIC SEGURANCA DO TRABALHO</v>
          </cell>
          <cell r="C227">
            <v>-8200.48</v>
          </cell>
          <cell r="D227">
            <v>782.76</v>
          </cell>
          <cell r="E227">
            <v>0</v>
          </cell>
          <cell r="F227">
            <v>-8983.24</v>
          </cell>
        </row>
        <row r="228">
          <cell r="A228" t="str">
            <v>5113001019</v>
          </cell>
          <cell r="B228" t="str">
            <v>RESCISAO</v>
          </cell>
          <cell r="C228">
            <v>-6922.17</v>
          </cell>
          <cell r="D228">
            <v>2088.33</v>
          </cell>
          <cell r="E228">
            <v>0</v>
          </cell>
          <cell r="F228">
            <v>-9010.5</v>
          </cell>
        </row>
        <row r="229">
          <cell r="A229" t="str">
            <v>5113001020</v>
          </cell>
          <cell r="B229" t="str">
            <v>RECLAMACOES TRABALHISTAS</v>
          </cell>
          <cell r="C229">
            <v>0</v>
          </cell>
          <cell r="D229">
            <v>6022.21</v>
          </cell>
          <cell r="E229">
            <v>0</v>
          </cell>
          <cell r="F229">
            <v>-6022.21</v>
          </cell>
        </row>
        <row r="230">
          <cell r="A230" t="str">
            <v>5113002</v>
          </cell>
          <cell r="B230" t="str">
            <v>MATERIAIS APLICADOS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 t="str">
            <v>5113002001</v>
          </cell>
          <cell r="B231" t="str">
            <v>MATERIAIS APLICADOS</v>
          </cell>
          <cell r="C231">
            <v>-1162797.68</v>
          </cell>
          <cell r="D231">
            <v>438129.74</v>
          </cell>
          <cell r="E231">
            <v>0</v>
          </cell>
          <cell r="F231">
            <v>-1600927.42</v>
          </cell>
        </row>
        <row r="232">
          <cell r="A232" t="str">
            <v>5113003</v>
          </cell>
          <cell r="B232" t="str">
            <v>SERVICOS CONTRATADOS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 t="str">
            <v>5113003001</v>
          </cell>
          <cell r="B233" t="str">
            <v>LOCAÇÃO DE EQUIPAMENTOS</v>
          </cell>
          <cell r="C233">
            <v>-34335.11</v>
          </cell>
          <cell r="D233">
            <v>9818.5300000000007</v>
          </cell>
          <cell r="E233">
            <v>0</v>
          </cell>
          <cell r="F233">
            <v>-44153.64</v>
          </cell>
        </row>
        <row r="234">
          <cell r="A234" t="str">
            <v>5113003002</v>
          </cell>
          <cell r="B234" t="str">
            <v>SEGUROS</v>
          </cell>
          <cell r="C234">
            <v>-627.53</v>
          </cell>
          <cell r="D234">
            <v>346.23</v>
          </cell>
          <cell r="E234">
            <v>0</v>
          </cell>
          <cell r="F234">
            <v>-973.76</v>
          </cell>
        </row>
        <row r="235">
          <cell r="A235" t="str">
            <v>5113003003</v>
          </cell>
          <cell r="B235" t="str">
            <v>TRANSPORTES / FRETES E CARRETOS</v>
          </cell>
          <cell r="C235">
            <v>-39593.67</v>
          </cell>
          <cell r="D235">
            <v>14675.58</v>
          </cell>
          <cell r="E235">
            <v>0</v>
          </cell>
          <cell r="F235">
            <v>-54269.25</v>
          </cell>
        </row>
        <row r="236">
          <cell r="A236" t="str">
            <v>5113003004</v>
          </cell>
          <cell r="B236" t="str">
            <v>SERVICOS EXECUTADOS PJ</v>
          </cell>
          <cell r="C236">
            <v>-739819.71</v>
          </cell>
          <cell r="D236">
            <v>227874.39</v>
          </cell>
          <cell r="E236">
            <v>0</v>
          </cell>
          <cell r="F236">
            <v>-967694.1</v>
          </cell>
        </row>
        <row r="237">
          <cell r="A237" t="str">
            <v>5113003005</v>
          </cell>
          <cell r="B237" t="str">
            <v>CONSULTORIA E ASSESSORIA</v>
          </cell>
          <cell r="C237">
            <v>-45886.41</v>
          </cell>
          <cell r="D237">
            <v>14695.22</v>
          </cell>
          <cell r="E237">
            <v>0</v>
          </cell>
          <cell r="F237">
            <v>-60581.63</v>
          </cell>
        </row>
        <row r="238">
          <cell r="A238" t="str">
            <v>5113003006</v>
          </cell>
          <cell r="B238" t="str">
            <v>SERVICOS EXECUTADOS PF</v>
          </cell>
          <cell r="C238">
            <v>-9834</v>
          </cell>
          <cell r="D238">
            <v>5900</v>
          </cell>
          <cell r="E238">
            <v>0</v>
          </cell>
          <cell r="F238">
            <v>-15734</v>
          </cell>
        </row>
        <row r="239">
          <cell r="A239" t="str">
            <v>5113003007</v>
          </cell>
          <cell r="B239" t="str">
            <v>INSS S/SERVICOS AUTONOMOS</v>
          </cell>
          <cell r="C239">
            <v>-1966.8</v>
          </cell>
          <cell r="D239">
            <v>1180</v>
          </cell>
          <cell r="E239">
            <v>0</v>
          </cell>
          <cell r="F239">
            <v>-3146.8</v>
          </cell>
        </row>
        <row r="240">
          <cell r="A240" t="str">
            <v>5113005</v>
          </cell>
          <cell r="B240" t="str">
            <v>GASTOS GERAIS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 t="str">
            <v>5113005001</v>
          </cell>
          <cell r="B241" t="str">
            <v>AGUA</v>
          </cell>
          <cell r="C241">
            <v>-3184.26</v>
          </cell>
          <cell r="D241">
            <v>2307.87</v>
          </cell>
          <cell r="E241">
            <v>0</v>
          </cell>
          <cell r="F241">
            <v>-5492.13</v>
          </cell>
        </row>
        <row r="242">
          <cell r="A242" t="str">
            <v>5113005002</v>
          </cell>
          <cell r="B242" t="str">
            <v>CONDUCAO/ COMBUSTIVEIS E LUBRIFICANTES</v>
          </cell>
          <cell r="C242">
            <v>-853.84</v>
          </cell>
          <cell r="D242">
            <v>817.78</v>
          </cell>
          <cell r="E242">
            <v>0</v>
          </cell>
          <cell r="F242">
            <v>-1671.62</v>
          </cell>
        </row>
        <row r="243">
          <cell r="A243" t="str">
            <v>5113005003</v>
          </cell>
          <cell r="B243" t="str">
            <v>CONSERVACAO E LIMPEZA</v>
          </cell>
          <cell r="C243">
            <v>-3631.76</v>
          </cell>
          <cell r="D243">
            <v>2675.35</v>
          </cell>
          <cell r="E243">
            <v>0</v>
          </cell>
          <cell r="F243">
            <v>-6307.11</v>
          </cell>
        </row>
        <row r="244">
          <cell r="A244" t="str">
            <v>5113005004</v>
          </cell>
          <cell r="B244" t="str">
            <v>VIAGENS E ESTADAS</v>
          </cell>
          <cell r="C244">
            <v>-880</v>
          </cell>
          <cell r="D244">
            <v>440</v>
          </cell>
          <cell r="E244">
            <v>0</v>
          </cell>
          <cell r="F244">
            <v>-1320</v>
          </cell>
        </row>
        <row r="245">
          <cell r="A245" t="str">
            <v>5113005010</v>
          </cell>
          <cell r="B245" t="str">
            <v>TAXAS E EMOLUMENTOS</v>
          </cell>
          <cell r="C245">
            <v>-4474.3599999999997</v>
          </cell>
          <cell r="D245">
            <v>68.760000000000005</v>
          </cell>
          <cell r="E245">
            <v>0</v>
          </cell>
          <cell r="F245">
            <v>-4543.119999999999</v>
          </cell>
        </row>
        <row r="246">
          <cell r="A246" t="str">
            <v>5113005014</v>
          </cell>
          <cell r="B246" t="str">
            <v>MATERIAL DE ESCRITORIO</v>
          </cell>
          <cell r="C246">
            <v>-3494.02</v>
          </cell>
          <cell r="D246">
            <v>765.01</v>
          </cell>
          <cell r="E246">
            <v>0</v>
          </cell>
          <cell r="F246">
            <v>-4259.03</v>
          </cell>
        </row>
        <row r="247">
          <cell r="A247" t="str">
            <v>5113005015</v>
          </cell>
          <cell r="B247" t="str">
            <v>FERRAMENTAS</v>
          </cell>
          <cell r="C247">
            <v>-689.8</v>
          </cell>
          <cell r="D247">
            <v>0</v>
          </cell>
          <cell r="E247">
            <v>0</v>
          </cell>
          <cell r="F247">
            <v>-689.8</v>
          </cell>
        </row>
        <row r="248">
          <cell r="A248" t="str">
            <v>5113005016</v>
          </cell>
          <cell r="B248" t="str">
            <v>MANUTENCAO DE MAQ. E EQUIPAMENTOS</v>
          </cell>
          <cell r="C248">
            <v>-6361.86</v>
          </cell>
          <cell r="D248">
            <v>691.37</v>
          </cell>
          <cell r="E248">
            <v>0</v>
          </cell>
          <cell r="F248">
            <v>-7053.23</v>
          </cell>
        </row>
        <row r="249">
          <cell r="A249" t="str">
            <v>5113005018</v>
          </cell>
          <cell r="B249" t="str">
            <v>CURSOS E TREINAMENTOS</v>
          </cell>
          <cell r="C249">
            <v>-600</v>
          </cell>
          <cell r="D249">
            <v>0</v>
          </cell>
          <cell r="E249">
            <v>0</v>
          </cell>
          <cell r="F249">
            <v>-600</v>
          </cell>
        </row>
        <row r="250">
          <cell r="A250" t="str">
            <v>5113005019</v>
          </cell>
          <cell r="B250" t="str">
            <v>BENS DE PEQUENO VALOR</v>
          </cell>
          <cell r="C250">
            <v>0</v>
          </cell>
          <cell r="D250">
            <v>8790</v>
          </cell>
          <cell r="E250">
            <v>0</v>
          </cell>
          <cell r="F250">
            <v>-8790</v>
          </cell>
        </row>
        <row r="251">
          <cell r="A251" t="str">
            <v>5113005021</v>
          </cell>
          <cell r="B251" t="str">
            <v>LUZ</v>
          </cell>
          <cell r="C251">
            <v>-6399.94</v>
          </cell>
          <cell r="D251">
            <v>4003.31</v>
          </cell>
          <cell r="E251">
            <v>0</v>
          </cell>
          <cell r="F251">
            <v>-10403.25</v>
          </cell>
        </row>
        <row r="252">
          <cell r="A252" t="str">
            <v>5113005022</v>
          </cell>
          <cell r="B252" t="str">
            <v>TELEFONE</v>
          </cell>
          <cell r="C252">
            <v>-1109.3900000000001</v>
          </cell>
          <cell r="D252">
            <v>2152.09</v>
          </cell>
          <cell r="E252">
            <v>0</v>
          </cell>
          <cell r="F252">
            <v>-3261.48</v>
          </cell>
        </row>
        <row r="253">
          <cell r="A253" t="str">
            <v>5113006</v>
          </cell>
          <cell r="B253" t="str">
            <v>DEPRECIACAO E AMORTIZACAO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 t="str">
            <v>5113006001</v>
          </cell>
          <cell r="B254" t="str">
            <v>DEPRECIACAO E AMORTIZACAO ACUMULADA</v>
          </cell>
          <cell r="C254">
            <v>-17051.900000000001</v>
          </cell>
          <cell r="D254">
            <v>5749.43</v>
          </cell>
          <cell r="E254">
            <v>0</v>
          </cell>
          <cell r="F254">
            <v>-22801.33</v>
          </cell>
        </row>
        <row r="255">
          <cell r="A255" t="str">
            <v>59</v>
          </cell>
          <cell r="B255" t="str">
            <v>(-) CUSTOS TRANSFERIDOS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 t="str">
            <v>591</v>
          </cell>
          <cell r="B256" t="str">
            <v>(-) CUSTOS TRANSFERIDOS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5911</v>
          </cell>
          <cell r="B257" t="str">
            <v>(-) CUSTOS TRANSFERIDOS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 t="str">
            <v>5911001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5911001001</v>
          </cell>
          <cell r="B259" t="str">
            <v>(-) CUSTOS TRANSFERIDOS</v>
          </cell>
          <cell r="C259">
            <v>2835869.94</v>
          </cell>
          <cell r="D259">
            <v>0</v>
          </cell>
          <cell r="E259">
            <v>1059933.72</v>
          </cell>
          <cell r="F259">
            <v>3895803.66</v>
          </cell>
        </row>
        <row r="260">
          <cell r="A260" t="str">
            <v>5911001002</v>
          </cell>
          <cell r="B260" t="str">
            <v>CONTA TRANSITORIA</v>
          </cell>
          <cell r="C260">
            <v>0</v>
          </cell>
          <cell r="D260">
            <v>2042104.93</v>
          </cell>
          <cell r="E260">
            <v>2042104.93</v>
          </cell>
          <cell r="F260">
            <v>0</v>
          </cell>
        </row>
        <row r="261">
          <cell r="A261" t="str">
            <v>9</v>
          </cell>
          <cell r="B261" t="str">
            <v>APURACAO SOCIETARIA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91</v>
          </cell>
          <cell r="B262" t="str">
            <v>ATIVO CIRCULANTE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 t="str">
            <v>911</v>
          </cell>
          <cell r="B263" t="str">
            <v>CREDITO CLIENTES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 t="str">
            <v>9111</v>
          </cell>
          <cell r="B264" t="str">
            <v>CLIENTES DE OBRAS DE INCORPORAÇÃO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9111001</v>
          </cell>
          <cell r="B265" t="str">
            <v>TWENTY FIVE PARK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9111001001</v>
          </cell>
          <cell r="B266" t="str">
            <v>Clientes Twenty Five Park</v>
          </cell>
          <cell r="C266">
            <v>-5901515.3899999997</v>
          </cell>
          <cell r="D266">
            <v>2000512.78</v>
          </cell>
          <cell r="E266">
            <v>2453160.9700000002</v>
          </cell>
          <cell r="F266">
            <v>-5448867.2000000002</v>
          </cell>
        </row>
        <row r="267">
          <cell r="A267" t="str">
            <v>9111002</v>
          </cell>
          <cell r="B267" t="str">
            <v>HOUSING FLAMBOYANT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9111002002</v>
          </cell>
          <cell r="B268" t="str">
            <v>Transitória de Recebimento</v>
          </cell>
          <cell r="C268">
            <v>-1700603.46</v>
          </cell>
          <cell r="D268">
            <v>2026648.12</v>
          </cell>
          <cell r="E268">
            <v>0</v>
          </cell>
          <cell r="F268">
            <v>-3727251.58</v>
          </cell>
        </row>
        <row r="269">
          <cell r="A269" t="str">
            <v>912</v>
          </cell>
          <cell r="B269" t="str">
            <v>ESTOQUES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 t="str">
            <v>9121</v>
          </cell>
          <cell r="B270" t="str">
            <v>IMOVEIS PARA VENDA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9121001</v>
          </cell>
          <cell r="B271" t="str">
            <v>IMÓVEIS EM CONSTRUÇÃO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 t="str">
            <v>9121001001</v>
          </cell>
          <cell r="B272" t="str">
            <v>Imóveis em Construção</v>
          </cell>
          <cell r="C272">
            <v>-608961.94000000006</v>
          </cell>
          <cell r="D272">
            <v>1047253.44</v>
          </cell>
          <cell r="E272">
            <v>1002704.11</v>
          </cell>
          <cell r="F272">
            <v>-653511.27</v>
          </cell>
        </row>
        <row r="273">
          <cell r="A273" t="str">
            <v>92</v>
          </cell>
          <cell r="B273" t="str">
            <v>PASSIVO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921</v>
          </cell>
          <cell r="B274" t="str">
            <v>CIRCULANTE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9211</v>
          </cell>
          <cell r="B275" t="str">
            <v>OUTRAS OBRIGAÇÕES CLIENTES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 t="str">
            <v>9211001</v>
          </cell>
          <cell r="B276" t="str">
            <v>DISTRATOS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9211001001</v>
          </cell>
          <cell r="B277" t="str">
            <v>Distratos a Pagar</v>
          </cell>
          <cell r="C277">
            <v>16275.29</v>
          </cell>
          <cell r="D277">
            <v>0</v>
          </cell>
          <cell r="E277">
            <v>0</v>
          </cell>
          <cell r="F277">
            <v>16275.29</v>
          </cell>
        </row>
        <row r="278">
          <cell r="A278" t="str">
            <v>9211002</v>
          </cell>
          <cell r="B278" t="str">
            <v>ADIANTAMENTOS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9211002001</v>
          </cell>
          <cell r="B279" t="str">
            <v>Adiantamento de Clientes</v>
          </cell>
          <cell r="C279">
            <v>653406.76</v>
          </cell>
          <cell r="D279">
            <v>226726.93</v>
          </cell>
          <cell r="E279">
            <v>262606.84999999998</v>
          </cell>
          <cell r="F279">
            <v>689286.68</v>
          </cell>
        </row>
        <row r="280">
          <cell r="A280" t="str">
            <v>9212</v>
          </cell>
          <cell r="B280" t="str">
            <v>OBRIGACOES TRIBUTARIAS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 t="str">
            <v>9212001</v>
          </cell>
          <cell r="B281" t="str">
            <v>OBRIGACOES TRIBUTARIAS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9212001001</v>
          </cell>
          <cell r="B282" t="str">
            <v>PIS diferido a Pagar</v>
          </cell>
          <cell r="C282">
            <v>14138.9</v>
          </cell>
          <cell r="D282">
            <v>3175.43</v>
          </cell>
          <cell r="E282">
            <v>0</v>
          </cell>
          <cell r="F282">
            <v>10963.47</v>
          </cell>
        </row>
        <row r="283">
          <cell r="A283" t="str">
            <v>9212001002</v>
          </cell>
          <cell r="B283" t="str">
            <v>COFINS diferido a pagar</v>
          </cell>
          <cell r="C283">
            <v>65256.47</v>
          </cell>
          <cell r="D283">
            <v>14655.84</v>
          </cell>
          <cell r="E283">
            <v>0</v>
          </cell>
          <cell r="F283">
            <v>50600.63</v>
          </cell>
        </row>
        <row r="284">
          <cell r="A284" t="str">
            <v>9212001003</v>
          </cell>
          <cell r="B284" t="str">
            <v>IRPJ diferido a pagar</v>
          </cell>
          <cell r="C284">
            <v>43504.31</v>
          </cell>
          <cell r="D284">
            <v>9770.56</v>
          </cell>
          <cell r="E284">
            <v>0</v>
          </cell>
          <cell r="F284">
            <v>33733.75</v>
          </cell>
        </row>
        <row r="285">
          <cell r="A285" t="str">
            <v>9212001004</v>
          </cell>
          <cell r="B285" t="str">
            <v>CSLL diferido a pagar</v>
          </cell>
          <cell r="C285">
            <v>23492.33</v>
          </cell>
          <cell r="D285">
            <v>5276.1</v>
          </cell>
          <cell r="E285">
            <v>0</v>
          </cell>
          <cell r="F285">
            <v>18216.23</v>
          </cell>
        </row>
        <row r="286">
          <cell r="A286" t="str">
            <v>924</v>
          </cell>
          <cell r="B286" t="str">
            <v>PATRIMONIO LIQUIDO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 t="str">
            <v>9244</v>
          </cell>
          <cell r="B287" t="str">
            <v>APURACAO RESULTADO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 t="str">
            <v>9244001</v>
          </cell>
          <cell r="B288" t="str">
            <v>APURACAO RESULTADO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 t="str">
            <v>9244001001</v>
          </cell>
          <cell r="B289" t="str">
            <v>SALDO INICIAL</v>
          </cell>
          <cell r="C289">
            <v>3317694.63</v>
          </cell>
          <cell r="D289">
            <v>0</v>
          </cell>
          <cell r="E289">
            <v>0</v>
          </cell>
          <cell r="F289">
            <v>3317694.63</v>
          </cell>
        </row>
        <row r="290">
          <cell r="A290" t="str">
            <v>93</v>
          </cell>
          <cell r="B290" t="str">
            <v>CUSTOS E DESPESAS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931</v>
          </cell>
          <cell r="B291" t="str">
            <v>CUSTOS E DEPESAS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9311</v>
          </cell>
          <cell r="B292" t="str">
            <v>CUSTOS E DEPESAS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 t="str">
            <v>9311001</v>
          </cell>
          <cell r="B293" t="str">
            <v>CUSTOS INC.ORC.CONT.REALIZADOS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9311001001</v>
          </cell>
          <cell r="B294" t="str">
            <v>Custos Inc.Orc.Cont.Realizados</v>
          </cell>
          <cell r="C294">
            <v>-2441686.31</v>
          </cell>
          <cell r="D294">
            <v>1002704.11</v>
          </cell>
          <cell r="E294">
            <v>0</v>
          </cell>
          <cell r="F294">
            <v>-3444390.42</v>
          </cell>
        </row>
        <row r="295">
          <cell r="A295" t="str">
            <v>9312</v>
          </cell>
          <cell r="B295" t="str">
            <v>PROVISÕES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9312001</v>
          </cell>
          <cell r="B296" t="str">
            <v>PROVISÕES TRIBUTÁRIAS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9312001001</v>
          </cell>
          <cell r="B297" t="str">
            <v>Provisões IRPJ diferido</v>
          </cell>
          <cell r="C297">
            <v>-43504.31</v>
          </cell>
          <cell r="D297">
            <v>0</v>
          </cell>
          <cell r="E297">
            <v>9770.56</v>
          </cell>
          <cell r="F297">
            <v>-33733.75</v>
          </cell>
        </row>
        <row r="298">
          <cell r="A298" t="str">
            <v>9312001002</v>
          </cell>
          <cell r="B298" t="str">
            <v>Provisões CSLL diferido</v>
          </cell>
          <cell r="C298">
            <v>-23492.33</v>
          </cell>
          <cell r="D298">
            <v>0</v>
          </cell>
          <cell r="E298">
            <v>5276.1</v>
          </cell>
          <cell r="F298">
            <v>-18216.23</v>
          </cell>
        </row>
        <row r="299">
          <cell r="A299" t="str">
            <v>94</v>
          </cell>
          <cell r="B299" t="str">
            <v>RECEITAS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941</v>
          </cell>
          <cell r="B300" t="str">
            <v>RECEITAS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 t="str">
            <v>9411</v>
          </cell>
          <cell r="B301" t="str">
            <v>INCORPOAÇÕES DE IMOVEIS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 t="str">
            <v>9411001</v>
          </cell>
          <cell r="B302" t="str">
            <v>INCORPORAÇÕES DE IMOVEIS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9411001002</v>
          </cell>
          <cell r="B303" t="str">
            <v>Receitas Twenty Five Park</v>
          </cell>
          <cell r="C303">
            <v>4298882.9400000004</v>
          </cell>
          <cell r="D303">
            <v>168628.73</v>
          </cell>
          <cell r="E303">
            <v>1736703.07</v>
          </cell>
          <cell r="F303">
            <v>5866957.2800000003</v>
          </cell>
        </row>
        <row r="304">
          <cell r="A304" t="str">
            <v>9412</v>
          </cell>
          <cell r="B304" t="str">
            <v>(-) DEDUÇÕES DA RECEITA BRUTA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9412001</v>
          </cell>
          <cell r="B305" t="str">
            <v>(-) DEDUÇÕES DA RECEITA BRUTA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9412001001</v>
          </cell>
          <cell r="B306" t="str">
            <v>PIS diferido</v>
          </cell>
          <cell r="C306">
            <v>-14138.9</v>
          </cell>
          <cell r="D306">
            <v>0</v>
          </cell>
          <cell r="E306">
            <v>3175.43</v>
          </cell>
          <cell r="F306">
            <v>-10963.47</v>
          </cell>
        </row>
        <row r="307">
          <cell r="A307" t="str">
            <v>9412001002</v>
          </cell>
          <cell r="B307" t="str">
            <v>COFINS diferido</v>
          </cell>
          <cell r="C307">
            <v>-65256.47</v>
          </cell>
          <cell r="D307">
            <v>0</v>
          </cell>
          <cell r="E307">
            <v>14655.84</v>
          </cell>
          <cell r="F307">
            <v>-50600.63</v>
          </cell>
        </row>
        <row r="308">
          <cell r="A308" t="str">
            <v>9412001004</v>
          </cell>
          <cell r="B308" t="str">
            <v>Descontos Concedidos</v>
          </cell>
          <cell r="C308">
            <v>-5935.08</v>
          </cell>
          <cell r="D308">
            <v>31346.59</v>
          </cell>
          <cell r="E308">
            <v>0</v>
          </cell>
          <cell r="F308">
            <v>-37281.67</v>
          </cell>
        </row>
        <row r="309">
          <cell r="A309" t="str">
            <v>9412001005</v>
          </cell>
          <cell r="B309" t="str">
            <v>Distratos</v>
          </cell>
          <cell r="C309">
            <v>-441778.56</v>
          </cell>
          <cell r="D309">
            <v>0</v>
          </cell>
          <cell r="E309">
            <v>0</v>
          </cell>
          <cell r="F309">
            <v>-441778.56</v>
          </cell>
        </row>
        <row r="310">
          <cell r="A310" t="str">
            <v>943</v>
          </cell>
          <cell r="B310" t="str">
            <v>RECEITAS FINANCEIRAS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 t="str">
            <v>9431</v>
          </cell>
          <cell r="B311" t="str">
            <v>RECEITAS FINANCEIRAS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 t="str">
            <v>9431001</v>
          </cell>
          <cell r="B312" t="str">
            <v>RECEITAS FINANCEIRAS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 t="str">
            <v>9431001001</v>
          </cell>
          <cell r="B313" t="str">
            <v>Juros Ativos</v>
          </cell>
          <cell r="C313">
            <v>6941.78</v>
          </cell>
          <cell r="D313">
            <v>0</v>
          </cell>
          <cell r="E313">
            <v>1247.3900000000001</v>
          </cell>
          <cell r="F313">
            <v>8189.17</v>
          </cell>
        </row>
        <row r="314">
          <cell r="A314" t="str">
            <v>9431001004</v>
          </cell>
          <cell r="B314" t="str">
            <v>Variação Monetaria Ativa</v>
          </cell>
          <cell r="C314">
            <v>1432.83</v>
          </cell>
          <cell r="D314">
            <v>0</v>
          </cell>
          <cell r="E314">
            <v>144.87</v>
          </cell>
          <cell r="F314">
            <v>1577.7</v>
          </cell>
        </row>
        <row r="315">
          <cell r="A315" t="str">
            <v>95</v>
          </cell>
          <cell r="B315" t="str">
            <v>SISTEMA DE CUSTO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951</v>
          </cell>
          <cell r="B316" t="str">
            <v>ABSORVIÇÃO DE CUSTO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 t="str">
            <v>9511</v>
          </cell>
          <cell r="B317" t="str">
            <v>ABSORVIÇÃO DE CUSTO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 t="str">
            <v>9511001</v>
          </cell>
          <cell r="B318" t="str">
            <v>ABSORVIÇÃO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9511001001</v>
          </cell>
          <cell r="B319" t="str">
            <v>(-) Transferencia P/ Estoque em Produção</v>
          </cell>
          <cell r="C319">
            <v>2805846.51</v>
          </cell>
          <cell r="D319">
            <v>0</v>
          </cell>
          <cell r="E319">
            <v>1047253.44</v>
          </cell>
          <cell r="F319">
            <v>3853099.95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5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 t="str">
            <v>1</v>
          </cell>
          <cell r="B2" t="str">
            <v>ATIVO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</row>
        <row r="3">
          <cell r="A3" t="str">
            <v>11</v>
          </cell>
          <cell r="B3" t="str">
            <v>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</row>
        <row r="4">
          <cell r="A4" t="str">
            <v>111</v>
          </cell>
          <cell r="B4" t="str">
            <v>DISPONIBILIDADES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</row>
        <row r="5">
          <cell r="A5" t="str">
            <v>1112</v>
          </cell>
          <cell r="B5" t="str">
            <v>BANCOS CTA. MOVIMENTO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</row>
        <row r="6">
          <cell r="A6" t="str">
            <v>1112001</v>
          </cell>
          <cell r="B6" t="str">
            <v>BANCOS CTA. MOVIMENTO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  <row r="7">
          <cell r="A7" t="str">
            <v>1112001002</v>
          </cell>
          <cell r="B7" t="str">
            <v>ITAU 0656/528189 SPE 01</v>
          </cell>
          <cell r="C7">
            <v>282612.22000000003</v>
          </cell>
          <cell r="D7">
            <v>2292746.92</v>
          </cell>
          <cell r="E7">
            <v>2081880.95</v>
          </cell>
          <cell r="F7">
            <v>493478.19</v>
          </cell>
        </row>
        <row r="8">
          <cell r="A8" t="str">
            <v>1112001011</v>
          </cell>
          <cell r="B8" t="str">
            <v>BB 3388/34347-1 SPE 01</v>
          </cell>
          <cell r="C8">
            <v>2852.79</v>
          </cell>
          <cell r="D8">
            <v>2128.48</v>
          </cell>
          <cell r="E8">
            <v>2627.33</v>
          </cell>
          <cell r="F8">
            <v>2353.94</v>
          </cell>
        </row>
        <row r="9">
          <cell r="A9" t="str">
            <v>1112001027</v>
          </cell>
          <cell r="B9" t="str">
            <v>ENGECRED 3299/1133-9 - SPE 01</v>
          </cell>
          <cell r="C9">
            <v>2015</v>
          </cell>
          <cell r="D9">
            <v>0</v>
          </cell>
          <cell r="E9">
            <v>0</v>
          </cell>
          <cell r="F9">
            <v>2015</v>
          </cell>
        </row>
        <row r="10">
          <cell r="A10" t="str">
            <v>1112001028</v>
          </cell>
          <cell r="B10" t="str">
            <v>ITAU 76654-7  - SPE 01</v>
          </cell>
          <cell r="C10">
            <v>208166.88</v>
          </cell>
          <cell r="D10">
            <v>880475.13</v>
          </cell>
          <cell r="E10">
            <v>1043550.88</v>
          </cell>
          <cell r="F10">
            <v>45091.13</v>
          </cell>
        </row>
        <row r="11">
          <cell r="A11" t="str">
            <v>1112001040</v>
          </cell>
          <cell r="B11" t="str">
            <v>CEF - 2234/00001028-9 - SPE 01</v>
          </cell>
          <cell r="C11">
            <v>171.5</v>
          </cell>
          <cell r="D11">
            <v>0</v>
          </cell>
          <cell r="E11">
            <v>15</v>
          </cell>
          <cell r="F11">
            <v>156.5</v>
          </cell>
        </row>
        <row r="12">
          <cell r="A12" t="str">
            <v>1113</v>
          </cell>
          <cell r="B12" t="str">
            <v>APLICACOES DE LIQUIDEZ IMEDIATA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</row>
        <row r="13">
          <cell r="A13" t="str">
            <v>1113001</v>
          </cell>
          <cell r="B13" t="str">
            <v>APLICACOES DE LIQUIDEZ IMEDIATA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</row>
        <row r="14">
          <cell r="A14" t="str">
            <v>1113001020</v>
          </cell>
          <cell r="B14" t="str">
            <v>ITAU SPE 01 52818-9 INVES.COMPROMISSADA</v>
          </cell>
          <cell r="C14">
            <v>500085.24</v>
          </cell>
          <cell r="D14">
            <v>1009680.44</v>
          </cell>
          <cell r="E14">
            <v>0</v>
          </cell>
          <cell r="F14">
            <v>1509765.68</v>
          </cell>
        </row>
        <row r="15">
          <cell r="A15" t="str">
            <v>112</v>
          </cell>
          <cell r="B15" t="str">
            <v>CLIENTES - CREDITOS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</row>
        <row r="16">
          <cell r="A16" t="str">
            <v>1122</v>
          </cell>
          <cell r="B16" t="str">
            <v>CLIENTES DE OBRAS DE INCORPORACAO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</row>
        <row r="17">
          <cell r="A17" t="str">
            <v>1122001</v>
          </cell>
          <cell r="B17" t="str">
            <v>TWENTY FIVE PARK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</row>
        <row r="18">
          <cell r="A18" t="str">
            <v>1122001001</v>
          </cell>
          <cell r="B18" t="str">
            <v>CLIENTES TWENTY FIVE PARK</v>
          </cell>
          <cell r="C18">
            <v>6911461.9000000004</v>
          </cell>
          <cell r="D18">
            <v>202879.29</v>
          </cell>
          <cell r="E18">
            <v>1775402.25</v>
          </cell>
          <cell r="F18">
            <v>5338938.9400000004</v>
          </cell>
        </row>
        <row r="19">
          <cell r="A19" t="str">
            <v>1122001099</v>
          </cell>
          <cell r="B19" t="str">
            <v>(-) CLIENTES LONGO PRAZO</v>
          </cell>
          <cell r="C19">
            <v>-5501343.5099999998</v>
          </cell>
          <cell r="D19">
            <v>0</v>
          </cell>
          <cell r="E19">
            <v>0</v>
          </cell>
          <cell r="F19">
            <v>-5501343.5099999998</v>
          </cell>
        </row>
        <row r="20">
          <cell r="A20" t="str">
            <v>1126</v>
          </cell>
          <cell r="B20" t="str">
            <v>OUTROS CREDITOS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</row>
        <row r="21">
          <cell r="A21" t="str">
            <v>1126001</v>
          </cell>
          <cell r="B21" t="str">
            <v>OUTROS CREDITOS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</row>
        <row r="22">
          <cell r="A22" t="str">
            <v>1126001001</v>
          </cell>
          <cell r="B22" t="str">
            <v>OUTROS CREDITOS</v>
          </cell>
          <cell r="C22">
            <v>668151</v>
          </cell>
          <cell r="D22">
            <v>0</v>
          </cell>
          <cell r="E22">
            <v>668151</v>
          </cell>
          <cell r="F22">
            <v>0</v>
          </cell>
        </row>
        <row r="23">
          <cell r="A23" t="str">
            <v>1126001004</v>
          </cell>
          <cell r="B23" t="str">
            <v>DEPOSITOS JUDICIAIS TRABALHISTA</v>
          </cell>
          <cell r="C23">
            <v>0</v>
          </cell>
          <cell r="D23">
            <v>2595.33</v>
          </cell>
          <cell r="E23">
            <v>2128.48</v>
          </cell>
          <cell r="F23">
            <v>466.85</v>
          </cell>
        </row>
        <row r="24">
          <cell r="A24" t="str">
            <v>1127</v>
          </cell>
          <cell r="B24" t="str">
            <v>ADIANTAMENTO A TERCEIROS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</row>
        <row r="25">
          <cell r="A25" t="str">
            <v>1127001</v>
          </cell>
          <cell r="B25" t="str">
            <v>ADIANTAMENTO A TERCEIROS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</row>
        <row r="26">
          <cell r="A26" t="str">
            <v>1127001001</v>
          </cell>
          <cell r="B26" t="str">
            <v>ADIANTAMENTO A FORNECEDORES</v>
          </cell>
          <cell r="C26">
            <v>861245.47</v>
          </cell>
          <cell r="D26">
            <v>38336</v>
          </cell>
          <cell r="E26">
            <v>0</v>
          </cell>
          <cell r="F26">
            <v>899581.47</v>
          </cell>
        </row>
        <row r="27">
          <cell r="A27" t="str">
            <v>1127002</v>
          </cell>
          <cell r="B27" t="str">
            <v>ADIANTAMENTO A ENGENHEIROS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</row>
        <row r="28">
          <cell r="A28" t="str">
            <v>1127002007</v>
          </cell>
          <cell r="B28" t="str">
            <v>FABRICIO PINTO DA CRUZ</v>
          </cell>
          <cell r="C28">
            <v>982.36</v>
          </cell>
          <cell r="D28">
            <v>8018</v>
          </cell>
          <cell r="E28">
            <v>7415.47</v>
          </cell>
          <cell r="F28">
            <v>1584.89</v>
          </cell>
        </row>
        <row r="29">
          <cell r="A29" t="str">
            <v>1127002008</v>
          </cell>
          <cell r="B29" t="str">
            <v>IVONETE DA SILVA</v>
          </cell>
          <cell r="C29">
            <v>800</v>
          </cell>
          <cell r="D29">
            <v>0</v>
          </cell>
          <cell r="E29">
            <v>0</v>
          </cell>
          <cell r="F29">
            <v>800</v>
          </cell>
        </row>
        <row r="30">
          <cell r="A30" t="str">
            <v>1127002012</v>
          </cell>
          <cell r="B30" t="str">
            <v>MARCELO BORGES</v>
          </cell>
          <cell r="C30">
            <v>0</v>
          </cell>
          <cell r="D30">
            <v>800</v>
          </cell>
          <cell r="E30">
            <v>0</v>
          </cell>
          <cell r="F30">
            <v>800</v>
          </cell>
        </row>
        <row r="31">
          <cell r="A31" t="str">
            <v>1128</v>
          </cell>
          <cell r="B31" t="str">
            <v>CREDITOS DE FUNCIONARIOS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</row>
        <row r="32">
          <cell r="A32" t="str">
            <v>1128001</v>
          </cell>
          <cell r="B32" t="str">
            <v>CREDITO DE FUNCIONARIOS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</row>
        <row r="33">
          <cell r="A33" t="str">
            <v>1128001001</v>
          </cell>
          <cell r="B33" t="str">
            <v>ANTECIPACAO DE SALARIOS E ORDENADOS</v>
          </cell>
          <cell r="C33">
            <v>500</v>
          </cell>
          <cell r="D33">
            <v>550</v>
          </cell>
          <cell r="E33">
            <v>0</v>
          </cell>
          <cell r="F33">
            <v>1050</v>
          </cell>
        </row>
        <row r="34">
          <cell r="A34" t="str">
            <v>1129</v>
          </cell>
          <cell r="B34" t="str">
            <v>IMPOSTOS A RECUPERAR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</row>
        <row r="35">
          <cell r="A35" t="str">
            <v>1129001</v>
          </cell>
          <cell r="B35" t="str">
            <v>IMPOSTOS A RECUPERAR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</row>
        <row r="36">
          <cell r="A36" t="str">
            <v>1129001001</v>
          </cell>
          <cell r="B36" t="str">
            <v>IRRF RECUPERAR</v>
          </cell>
          <cell r="C36">
            <v>8.1</v>
          </cell>
          <cell r="D36">
            <v>0</v>
          </cell>
          <cell r="E36">
            <v>0</v>
          </cell>
          <cell r="F36">
            <v>8.1</v>
          </cell>
        </row>
        <row r="37">
          <cell r="A37" t="str">
            <v>1129001002</v>
          </cell>
          <cell r="B37" t="str">
            <v>PIS A RECUPERAR</v>
          </cell>
          <cell r="C37">
            <v>41.73</v>
          </cell>
          <cell r="D37">
            <v>0</v>
          </cell>
          <cell r="E37">
            <v>0</v>
          </cell>
          <cell r="F37">
            <v>41.73</v>
          </cell>
        </row>
        <row r="38">
          <cell r="A38" t="str">
            <v>1129001003</v>
          </cell>
          <cell r="B38" t="str">
            <v>COFINS A RECUPERAR</v>
          </cell>
          <cell r="C38">
            <v>140.13</v>
          </cell>
          <cell r="D38">
            <v>0</v>
          </cell>
          <cell r="E38">
            <v>0</v>
          </cell>
          <cell r="F38">
            <v>140.13</v>
          </cell>
        </row>
        <row r="39">
          <cell r="A39" t="str">
            <v>1129001007</v>
          </cell>
          <cell r="B39" t="str">
            <v>ISS A RECUPERAR</v>
          </cell>
          <cell r="C39">
            <v>53.35</v>
          </cell>
          <cell r="D39">
            <v>0</v>
          </cell>
          <cell r="E39">
            <v>0</v>
          </cell>
          <cell r="F39">
            <v>53.35</v>
          </cell>
        </row>
        <row r="40">
          <cell r="A40" t="str">
            <v>1129001008</v>
          </cell>
          <cell r="B40" t="str">
            <v>PIS/COFINS/CSLL A RECUPARAR</v>
          </cell>
          <cell r="C40">
            <v>167.55</v>
          </cell>
          <cell r="D40">
            <v>0</v>
          </cell>
          <cell r="E40">
            <v>0</v>
          </cell>
          <cell r="F40">
            <v>167.55</v>
          </cell>
        </row>
        <row r="41">
          <cell r="A41" t="str">
            <v>1129001009</v>
          </cell>
          <cell r="B41" t="str">
            <v>IR S/APLIC FINANCEIRA</v>
          </cell>
          <cell r="C41">
            <v>1580.41</v>
          </cell>
          <cell r="D41">
            <v>0</v>
          </cell>
          <cell r="E41">
            <v>0</v>
          </cell>
          <cell r="F41">
            <v>1580.41</v>
          </cell>
        </row>
        <row r="42">
          <cell r="A42" t="str">
            <v>1129001012</v>
          </cell>
          <cell r="B42" t="str">
            <v>MULTAS TRIBUTARIAS</v>
          </cell>
          <cell r="C42">
            <v>9.1</v>
          </cell>
          <cell r="D42">
            <v>0</v>
          </cell>
          <cell r="E42">
            <v>0</v>
          </cell>
          <cell r="F42">
            <v>9.1</v>
          </cell>
        </row>
        <row r="43">
          <cell r="A43" t="str">
            <v>1129001013</v>
          </cell>
          <cell r="B43" t="str">
            <v>PARCELAMENTO 11941/2009</v>
          </cell>
          <cell r="C43">
            <v>700.65</v>
          </cell>
          <cell r="D43">
            <v>100</v>
          </cell>
          <cell r="E43">
            <v>0</v>
          </cell>
          <cell r="F43">
            <v>800.65</v>
          </cell>
        </row>
        <row r="44">
          <cell r="A44" t="str">
            <v>113</v>
          </cell>
          <cell r="B44" t="str">
            <v>ESTOQUES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</row>
        <row r="45">
          <cell r="A45" t="str">
            <v>1131</v>
          </cell>
          <cell r="B45" t="str">
            <v>IMOVEIS PARA VENDA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  <row r="46">
          <cell r="A46" t="str">
            <v>1131002</v>
          </cell>
          <cell r="B46" t="str">
            <v>IMOVEIS EM CONSTRUCAO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</row>
        <row r="47">
          <cell r="A47" t="str">
            <v>1131002002</v>
          </cell>
          <cell r="B47" t="str">
            <v>IMOVEIS EM CONSTRUCAO</v>
          </cell>
          <cell r="C47">
            <v>653511.26</v>
          </cell>
          <cell r="D47">
            <v>607164.49</v>
          </cell>
          <cell r="E47">
            <v>581336.20000000007</v>
          </cell>
          <cell r="F47">
            <v>679339.55</v>
          </cell>
        </row>
        <row r="48">
          <cell r="A48" t="str">
            <v>1131002003</v>
          </cell>
          <cell r="B48" t="str">
            <v>PERMUTADOS</v>
          </cell>
          <cell r="C48">
            <v>1643755.06</v>
          </cell>
          <cell r="D48">
            <v>64537.760000000002</v>
          </cell>
          <cell r="E48">
            <v>0</v>
          </cell>
          <cell r="F48">
            <v>1708292.82</v>
          </cell>
        </row>
        <row r="49">
          <cell r="A49" t="str">
            <v>12</v>
          </cell>
          <cell r="B49" t="str">
            <v>NÃO CIRCULANTE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</row>
        <row r="50">
          <cell r="A50" t="str">
            <v>121</v>
          </cell>
          <cell r="B50" t="str">
            <v>NÃO CIRCULANTE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</row>
        <row r="51">
          <cell r="A51" t="str">
            <v>1211</v>
          </cell>
          <cell r="B51" t="str">
            <v>REALIZAVEL A LONGO PRAZO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1211003</v>
          </cell>
          <cell r="B52" t="str">
            <v>CREDITO CLIENTES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</row>
        <row r="53">
          <cell r="A53" t="str">
            <v>1211003001</v>
          </cell>
          <cell r="B53" t="str">
            <v>TWENTY FIVE PARK</v>
          </cell>
          <cell r="C53">
            <v>5501343.5099999998</v>
          </cell>
          <cell r="D53">
            <v>0</v>
          </cell>
          <cell r="E53">
            <v>0</v>
          </cell>
          <cell r="F53">
            <v>5501343.5099999998</v>
          </cell>
        </row>
        <row r="54">
          <cell r="A54" t="str">
            <v>1211004</v>
          </cell>
          <cell r="B54" t="str">
            <v>OUTROS CREDITOS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</row>
        <row r="55">
          <cell r="A55" t="str">
            <v>1213</v>
          </cell>
          <cell r="B55" t="str">
            <v>IMOBILIZADO TECNICO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</row>
        <row r="56">
          <cell r="A56" t="str">
            <v>1213002</v>
          </cell>
          <cell r="B56" t="str">
            <v>MOV. E UTENSILIOS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1213002001</v>
          </cell>
          <cell r="B57" t="str">
            <v>MOV. E UTENSILIOS</v>
          </cell>
          <cell r="C57">
            <v>38655.39</v>
          </cell>
          <cell r="D57">
            <v>0</v>
          </cell>
          <cell r="E57">
            <v>0</v>
          </cell>
          <cell r="F57">
            <v>38655.39</v>
          </cell>
        </row>
        <row r="58">
          <cell r="A58" t="str">
            <v>1213003</v>
          </cell>
          <cell r="B58" t="str">
            <v>MAQ. E EQUIPAMENTOS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</row>
        <row r="59">
          <cell r="A59" t="str">
            <v>1213003001</v>
          </cell>
          <cell r="B59" t="str">
            <v>MAQ. E EQUIPAMENTOS</v>
          </cell>
          <cell r="C59">
            <v>307958.21000000002</v>
          </cell>
          <cell r="D59">
            <v>1295.42</v>
          </cell>
          <cell r="E59">
            <v>0</v>
          </cell>
          <cell r="F59">
            <v>309253.63</v>
          </cell>
        </row>
        <row r="60">
          <cell r="A60" t="str">
            <v>1213005</v>
          </cell>
          <cell r="B60" t="str">
            <v>INSTALACOES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</row>
        <row r="61">
          <cell r="A61" t="str">
            <v>1213005001</v>
          </cell>
          <cell r="B61" t="str">
            <v>INSTALACOES</v>
          </cell>
          <cell r="C61">
            <v>35359.11</v>
          </cell>
          <cell r="D61">
            <v>0</v>
          </cell>
          <cell r="E61">
            <v>0</v>
          </cell>
          <cell r="F61">
            <v>35359.11</v>
          </cell>
        </row>
        <row r="62">
          <cell r="A62" t="str">
            <v>1213011</v>
          </cell>
          <cell r="B62" t="str">
            <v>(-) DEPRECIACOES MOV. E UTENSILIOS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</row>
        <row r="63">
          <cell r="A63" t="str">
            <v>1213011001</v>
          </cell>
          <cell r="B63" t="str">
            <v>MOV. E UTENSILIOS</v>
          </cell>
          <cell r="C63">
            <v>-5068.8900000000003</v>
          </cell>
          <cell r="D63">
            <v>0</v>
          </cell>
          <cell r="E63">
            <v>322.13</v>
          </cell>
          <cell r="F63">
            <v>-5391.02</v>
          </cell>
        </row>
        <row r="64">
          <cell r="A64" t="str">
            <v>1213012</v>
          </cell>
          <cell r="B64" t="str">
            <v>(-) DEPRECIACOES MAQ. E EQUIPAMENTOS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</row>
        <row r="65">
          <cell r="A65" t="str">
            <v>1213012001</v>
          </cell>
          <cell r="B65" t="str">
            <v>MAQ. E EQUIPAMENTOS</v>
          </cell>
          <cell r="C65">
            <v>-81577.45</v>
          </cell>
          <cell r="D65">
            <v>0</v>
          </cell>
          <cell r="E65">
            <v>5140.99</v>
          </cell>
          <cell r="F65">
            <v>-86718.44</v>
          </cell>
        </row>
        <row r="66">
          <cell r="A66" t="str">
            <v>1213014</v>
          </cell>
          <cell r="B66" t="str">
            <v>(-) DEPRECIACOES INSTALACOES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</row>
        <row r="67">
          <cell r="A67" t="str">
            <v>1213014001</v>
          </cell>
          <cell r="B67" t="str">
            <v>INSTALACOES</v>
          </cell>
          <cell r="C67">
            <v>-6737.89</v>
          </cell>
          <cell r="D67">
            <v>0</v>
          </cell>
          <cell r="E67">
            <v>294.66000000000003</v>
          </cell>
          <cell r="F67">
            <v>-7032.55</v>
          </cell>
        </row>
        <row r="68">
          <cell r="A68" t="str">
            <v>2</v>
          </cell>
          <cell r="B68" t="str">
            <v>PASSIVO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</row>
        <row r="69">
          <cell r="A69" t="str">
            <v>21</v>
          </cell>
          <cell r="B69" t="str">
            <v>CIRCULANTE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</row>
        <row r="70">
          <cell r="A70" t="str">
            <v>211</v>
          </cell>
          <cell r="B70" t="str">
            <v>OBRIGACOES CURTO PRAZO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</row>
        <row r="71">
          <cell r="A71" t="str">
            <v>2112</v>
          </cell>
          <cell r="B71" t="str">
            <v>FORNECEDORES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A72" t="str">
            <v>2112001</v>
          </cell>
          <cell r="B72" t="str">
            <v>FORNECEDORES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</row>
        <row r="73">
          <cell r="A73" t="str">
            <v>2112001001</v>
          </cell>
          <cell r="B73" t="str">
            <v>FORNECEDORES</v>
          </cell>
          <cell r="C73">
            <v>655665.03</v>
          </cell>
          <cell r="D73">
            <v>792654.37</v>
          </cell>
          <cell r="E73">
            <v>550478.52</v>
          </cell>
          <cell r="F73">
            <v>413489.18</v>
          </cell>
        </row>
        <row r="74">
          <cell r="A74" t="str">
            <v>2113</v>
          </cell>
          <cell r="B74" t="str">
            <v>OBRIGACOES TRABALHISTAS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</row>
        <row r="75">
          <cell r="A75" t="str">
            <v>2113001</v>
          </cell>
          <cell r="B75" t="str">
            <v>OBRIGACOES TRABALHISTAS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</row>
        <row r="76">
          <cell r="A76" t="str">
            <v>2113001001</v>
          </cell>
          <cell r="B76" t="str">
            <v>SALARIOS E ORDENADOS</v>
          </cell>
          <cell r="C76">
            <v>118220</v>
          </cell>
          <cell r="D76">
            <v>117557</v>
          </cell>
          <cell r="E76">
            <v>62575</v>
          </cell>
          <cell r="F76">
            <v>63238</v>
          </cell>
        </row>
        <row r="77">
          <cell r="A77" t="str">
            <v>2113001005</v>
          </cell>
          <cell r="B77" t="str">
            <v>RESCISOES</v>
          </cell>
          <cell r="C77">
            <v>0</v>
          </cell>
          <cell r="D77">
            <v>81237.25</v>
          </cell>
          <cell r="E77">
            <v>81695.16</v>
          </cell>
          <cell r="F77">
            <v>457.91</v>
          </cell>
        </row>
        <row r="78">
          <cell r="A78" t="str">
            <v>2113001006</v>
          </cell>
          <cell r="B78" t="str">
            <v>PROVISAO PARA FERIAS</v>
          </cell>
          <cell r="C78">
            <v>74559.62</v>
          </cell>
          <cell r="D78">
            <v>46903.39</v>
          </cell>
          <cell r="E78">
            <v>9455.9699999999993</v>
          </cell>
          <cell r="F78">
            <v>37112.199999999997</v>
          </cell>
        </row>
        <row r="79">
          <cell r="A79" t="str">
            <v>2113001007</v>
          </cell>
          <cell r="B79" t="str">
            <v>PROVISAO PARA 13 SALARIO</v>
          </cell>
          <cell r="C79">
            <v>37577.980000000003</v>
          </cell>
          <cell r="D79">
            <v>18468.91</v>
          </cell>
          <cell r="E79">
            <v>7092.16</v>
          </cell>
          <cell r="F79">
            <v>26201.23</v>
          </cell>
        </row>
        <row r="80">
          <cell r="A80" t="str">
            <v>2113001008</v>
          </cell>
          <cell r="B80" t="str">
            <v>ESTAGIARIOS</v>
          </cell>
          <cell r="C80">
            <v>2216</v>
          </cell>
          <cell r="D80">
            <v>2216</v>
          </cell>
          <cell r="E80">
            <v>1662</v>
          </cell>
          <cell r="F80">
            <v>1662</v>
          </cell>
        </row>
        <row r="81">
          <cell r="A81" t="str">
            <v>2114</v>
          </cell>
          <cell r="B81" t="str">
            <v>ENCARGOS SOCIAIS A RECOLHER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</row>
        <row r="82">
          <cell r="A82" t="str">
            <v>2114001</v>
          </cell>
          <cell r="B82" t="str">
            <v>ENCARGOS SOCIAIS A RECOLHER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</row>
        <row r="83">
          <cell r="A83" t="str">
            <v>2114001001</v>
          </cell>
          <cell r="B83" t="str">
            <v>INSS S/FOLHA A RECOLHER</v>
          </cell>
          <cell r="C83">
            <v>62951.62</v>
          </cell>
          <cell r="D83">
            <v>63104.93</v>
          </cell>
          <cell r="E83">
            <v>44975.01</v>
          </cell>
          <cell r="F83">
            <v>44821.7</v>
          </cell>
        </row>
        <row r="84">
          <cell r="A84" t="str">
            <v>2114001002</v>
          </cell>
          <cell r="B84" t="str">
            <v>FGTS A RECOLHER</v>
          </cell>
          <cell r="C84">
            <v>11598.41</v>
          </cell>
          <cell r="D84">
            <v>32291.4</v>
          </cell>
          <cell r="E84">
            <v>26846.95</v>
          </cell>
          <cell r="F84">
            <v>6153.96</v>
          </cell>
        </row>
        <row r="85">
          <cell r="A85" t="str">
            <v>2114001003</v>
          </cell>
          <cell r="B85" t="str">
            <v>CONTRIBUICOES SINDICAIS</v>
          </cell>
          <cell r="C85">
            <v>52.95</v>
          </cell>
          <cell r="D85">
            <v>0</v>
          </cell>
          <cell r="E85">
            <v>98</v>
          </cell>
          <cell r="F85">
            <v>150.94999999999999</v>
          </cell>
        </row>
        <row r="86">
          <cell r="A86" t="str">
            <v>2114001005</v>
          </cell>
          <cell r="B86" t="str">
            <v>PROVISAO DE ENCARGOS  PARA FERIAS</v>
          </cell>
          <cell r="C86">
            <v>27437.96</v>
          </cell>
          <cell r="D86">
            <v>17260.45</v>
          </cell>
          <cell r="E86">
            <v>3479.8</v>
          </cell>
          <cell r="F86">
            <v>13657.31</v>
          </cell>
        </row>
        <row r="87">
          <cell r="A87" t="str">
            <v>2114001006</v>
          </cell>
          <cell r="B87" t="str">
            <v>PROVISAO DE ENCARGOS P/13 SALARIO</v>
          </cell>
          <cell r="C87">
            <v>13828.72</v>
          </cell>
          <cell r="D87">
            <v>6796.56</v>
          </cell>
          <cell r="E87">
            <v>2609.91</v>
          </cell>
          <cell r="F87">
            <v>9642.07</v>
          </cell>
        </row>
        <row r="88">
          <cell r="A88" t="str">
            <v>2114001007</v>
          </cell>
          <cell r="B88" t="str">
            <v>INSS TERCEIROS A RECOLHER</v>
          </cell>
          <cell r="C88">
            <v>21134.61</v>
          </cell>
          <cell r="D88">
            <v>20790.86</v>
          </cell>
          <cell r="E88">
            <v>20248.45</v>
          </cell>
          <cell r="F88">
            <v>20592.2</v>
          </cell>
        </row>
        <row r="89">
          <cell r="A89" t="str">
            <v>2115</v>
          </cell>
          <cell r="B89" t="str">
            <v>OBRIGACOES TRIBUTARIAS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</row>
        <row r="90">
          <cell r="A90" t="str">
            <v>2115001</v>
          </cell>
          <cell r="B90" t="str">
            <v>OBRIGACOES TRIBUTARIAS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</row>
        <row r="91">
          <cell r="A91" t="str">
            <v>2115001001</v>
          </cell>
          <cell r="B91" t="str">
            <v>PIS A RECOLHER</v>
          </cell>
          <cell r="C91">
            <v>8860.35</v>
          </cell>
          <cell r="D91">
            <v>8856.49</v>
          </cell>
          <cell r="E91">
            <v>14902.85</v>
          </cell>
          <cell r="F91">
            <v>14906.71</v>
          </cell>
        </row>
        <row r="92">
          <cell r="A92" t="str">
            <v>2115001002</v>
          </cell>
          <cell r="B92" t="str">
            <v>COFINS A RECOLHER</v>
          </cell>
          <cell r="C92">
            <v>40893.760000000002</v>
          </cell>
          <cell r="D92">
            <v>40876.120000000003</v>
          </cell>
          <cell r="E92">
            <v>68782.399999999994</v>
          </cell>
          <cell r="F92">
            <v>68800.039999999994</v>
          </cell>
        </row>
        <row r="93">
          <cell r="A93" t="str">
            <v>2115001005</v>
          </cell>
          <cell r="B93" t="str">
            <v>IRRF A RECOLHER</v>
          </cell>
          <cell r="C93">
            <v>5528.85</v>
          </cell>
          <cell r="D93">
            <v>5388.6</v>
          </cell>
          <cell r="E93">
            <v>387.36</v>
          </cell>
          <cell r="F93">
            <v>527.61</v>
          </cell>
        </row>
        <row r="94">
          <cell r="A94" t="str">
            <v>2115001006</v>
          </cell>
          <cell r="B94" t="str">
            <v>ISS A RECOLHER</v>
          </cell>
          <cell r="C94">
            <v>10524.24</v>
          </cell>
          <cell r="D94">
            <v>7835.61</v>
          </cell>
          <cell r="E94">
            <v>8127.22</v>
          </cell>
          <cell r="F94">
            <v>10815.85</v>
          </cell>
        </row>
        <row r="95">
          <cell r="A95" t="str">
            <v>2115001007</v>
          </cell>
          <cell r="B95" t="str">
            <v>PIS/COFINS/CSLL A RECOLHER</v>
          </cell>
          <cell r="C95">
            <v>629.21</v>
          </cell>
          <cell r="D95">
            <v>1337.15</v>
          </cell>
          <cell r="E95">
            <v>1399.15</v>
          </cell>
          <cell r="F95">
            <v>691.21</v>
          </cell>
        </row>
        <row r="96">
          <cell r="A96" t="str">
            <v>2115001008</v>
          </cell>
          <cell r="B96" t="str">
            <v>OUTRAS OBRIGACOES TRIBUTARIAS A PAGAR</v>
          </cell>
          <cell r="C96">
            <v>0</v>
          </cell>
          <cell r="D96">
            <v>100</v>
          </cell>
          <cell r="E96">
            <v>100</v>
          </cell>
          <cell r="F96">
            <v>0</v>
          </cell>
        </row>
        <row r="97">
          <cell r="A97" t="str">
            <v>2115001009</v>
          </cell>
          <cell r="B97" t="str">
            <v>IRRF SOBRE FOLHA</v>
          </cell>
          <cell r="C97">
            <v>3959.74</v>
          </cell>
          <cell r="D97">
            <v>3959.74</v>
          </cell>
          <cell r="E97">
            <v>1403.02</v>
          </cell>
          <cell r="F97">
            <v>1403.02</v>
          </cell>
        </row>
        <row r="98">
          <cell r="A98" t="str">
            <v>2116</v>
          </cell>
          <cell r="B98" t="str">
            <v>OUTRAS OBRIGACOES A PAGAR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</row>
        <row r="99">
          <cell r="A99" t="str">
            <v>2116001</v>
          </cell>
          <cell r="B99" t="str">
            <v>OUTRAS OBRIGACOES A PAGAR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</row>
        <row r="100">
          <cell r="A100" t="str">
            <v>2116001002</v>
          </cell>
          <cell r="B100" t="str">
            <v>OUTRAS OBRIGACOES A PAGAR</v>
          </cell>
          <cell r="C100">
            <v>654.08000000000004</v>
          </cell>
          <cell r="D100">
            <v>5226.87</v>
          </cell>
          <cell r="E100">
            <v>8389.2800000000007</v>
          </cell>
          <cell r="F100">
            <v>3816.49</v>
          </cell>
        </row>
        <row r="101">
          <cell r="A101" t="str">
            <v>2116001007</v>
          </cell>
          <cell r="B101" t="str">
            <v>OUTROS CONVENIOS</v>
          </cell>
          <cell r="C101">
            <v>7138.77</v>
          </cell>
          <cell r="D101">
            <v>7201.25</v>
          </cell>
          <cell r="E101">
            <v>5777.15</v>
          </cell>
          <cell r="F101">
            <v>5714.67</v>
          </cell>
        </row>
        <row r="102">
          <cell r="A102" t="str">
            <v>2116001010</v>
          </cell>
          <cell r="B102" t="str">
            <v>DISTRATO A PAGAR</v>
          </cell>
          <cell r="C102">
            <v>342831.93</v>
          </cell>
          <cell r="D102">
            <v>0</v>
          </cell>
          <cell r="E102">
            <v>0</v>
          </cell>
          <cell r="F102">
            <v>342831.93</v>
          </cell>
        </row>
        <row r="103">
          <cell r="A103" t="str">
            <v>2116004</v>
          </cell>
          <cell r="B103" t="str">
            <v>PREVISAO CUSTO ORÇADO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</row>
        <row r="104">
          <cell r="A104" t="str">
            <v>2116004008</v>
          </cell>
          <cell r="B104" t="str">
            <v>TWENTY FIVE PARK</v>
          </cell>
          <cell r="C104">
            <v>757516.92</v>
          </cell>
          <cell r="D104">
            <v>538984.44000000006</v>
          </cell>
          <cell r="E104">
            <v>22186</v>
          </cell>
          <cell r="F104">
            <v>240718.48</v>
          </cell>
        </row>
        <row r="105">
          <cell r="A105" t="str">
            <v>2117</v>
          </cell>
          <cell r="B105" t="str">
            <v>PROVISOES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</row>
        <row r="106">
          <cell r="A106" t="str">
            <v>2117001</v>
          </cell>
          <cell r="B106" t="str">
            <v>PROVISOES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2117001001</v>
          </cell>
          <cell r="B107" t="str">
            <v>PROVISOES IRPJ</v>
          </cell>
          <cell r="C107">
            <v>694.43</v>
          </cell>
          <cell r="D107">
            <v>0</v>
          </cell>
          <cell r="E107">
            <v>0</v>
          </cell>
          <cell r="F107">
            <v>694.43</v>
          </cell>
        </row>
        <row r="108">
          <cell r="A108" t="str">
            <v>2117001002</v>
          </cell>
          <cell r="B108" t="str">
            <v>PROVISOES CSLL</v>
          </cell>
          <cell r="C108">
            <v>624.98</v>
          </cell>
          <cell r="D108">
            <v>0</v>
          </cell>
          <cell r="E108">
            <v>0</v>
          </cell>
          <cell r="F108">
            <v>624.98</v>
          </cell>
        </row>
        <row r="109">
          <cell r="A109" t="str">
            <v>22</v>
          </cell>
          <cell r="B109" t="str">
            <v>NÃO CIRCULANTE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</row>
        <row r="110">
          <cell r="A110" t="str">
            <v>221</v>
          </cell>
          <cell r="B110" t="str">
            <v>NÃO CIRCULANTE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</row>
        <row r="111">
          <cell r="A111" t="str">
            <v>2211</v>
          </cell>
          <cell r="B111" t="str">
            <v>EXIGIVEL A LONGO PRAZO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</row>
        <row r="112">
          <cell r="A112" t="str">
            <v>2211002</v>
          </cell>
          <cell r="B112" t="str">
            <v>OUTROS DEBITOS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</row>
        <row r="113">
          <cell r="A113" t="str">
            <v>2211004</v>
          </cell>
          <cell r="B113" t="str">
            <v>PERMUTAS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</row>
        <row r="114">
          <cell r="A114" t="str">
            <v>2211004001</v>
          </cell>
          <cell r="B114" t="str">
            <v>PERMUTAS</v>
          </cell>
          <cell r="C114">
            <v>512876.56</v>
          </cell>
          <cell r="D114">
            <v>0</v>
          </cell>
          <cell r="E114">
            <v>0</v>
          </cell>
          <cell r="F114">
            <v>512876.56</v>
          </cell>
        </row>
        <row r="115">
          <cell r="A115" t="str">
            <v>2212</v>
          </cell>
          <cell r="B115" t="str">
            <v>RESULTADO DE EXERCICIOS FUTUROS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</row>
        <row r="116">
          <cell r="A116" t="str">
            <v>2212001</v>
          </cell>
          <cell r="B116" t="str">
            <v>RECEITAS DIFERIDAS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</row>
        <row r="117">
          <cell r="A117" t="str">
            <v>2212001001</v>
          </cell>
          <cell r="B117" t="str">
            <v>TWENTY FIVE FIVE PARK</v>
          </cell>
          <cell r="C117">
            <v>6911461.9000000004</v>
          </cell>
          <cell r="D117">
            <v>1775402.25</v>
          </cell>
          <cell r="E117">
            <v>202879.29</v>
          </cell>
          <cell r="F117">
            <v>5338938.9400000004</v>
          </cell>
        </row>
        <row r="118">
          <cell r="A118" t="str">
            <v>2212002</v>
          </cell>
          <cell r="B118" t="str">
            <v>(-) CUSTOS DIFERIDOS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</row>
        <row r="119">
          <cell r="A119" t="str">
            <v>2212002001</v>
          </cell>
          <cell r="B119" t="str">
            <v>TWENTY FIVE PARK</v>
          </cell>
          <cell r="C119">
            <v>-3662951.09</v>
          </cell>
          <cell r="D119">
            <v>0</v>
          </cell>
          <cell r="E119">
            <v>802092.58</v>
          </cell>
          <cell r="F119">
            <v>-2860858.51</v>
          </cell>
        </row>
        <row r="120">
          <cell r="A120" t="str">
            <v>24</v>
          </cell>
          <cell r="B120" t="str">
            <v>PATRIMONIO LIQUIDO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</row>
        <row r="121">
          <cell r="A121" t="str">
            <v>241</v>
          </cell>
          <cell r="B121" t="str">
            <v>CAPITAL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</row>
        <row r="122">
          <cell r="A122" t="str">
            <v>2411</v>
          </cell>
          <cell r="B122" t="str">
            <v>CAPITAL SUBSCRITO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2411001</v>
          </cell>
          <cell r="B123" t="str">
            <v>CAPITAL SOCIAL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</row>
        <row r="124">
          <cell r="A124" t="str">
            <v>2411001001</v>
          </cell>
          <cell r="B124" t="str">
            <v>CAPITAL SOCIAL</v>
          </cell>
          <cell r="C124">
            <v>800000</v>
          </cell>
          <cell r="D124">
            <v>0</v>
          </cell>
          <cell r="E124">
            <v>0</v>
          </cell>
          <cell r="F124">
            <v>800000</v>
          </cell>
        </row>
        <row r="125">
          <cell r="A125" t="str">
            <v>2412</v>
          </cell>
          <cell r="B125" t="str">
            <v>ADIANTAMENTO PARA FUTURO AUMENTO DE CAPITAL SOCIAL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</row>
        <row r="126">
          <cell r="A126" t="str">
            <v>2412001</v>
          </cell>
          <cell r="B126" t="str">
            <v>ADIANTAMENTO PARA FUTURO AUMENTO DO CAPITAL SOCIAL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</row>
        <row r="127">
          <cell r="A127" t="str">
            <v>2412001001</v>
          </cell>
          <cell r="B127" t="str">
            <v>ADIANT. PARA FUTURO AUMENTO DE CAPITAL</v>
          </cell>
          <cell r="C127">
            <v>410000</v>
          </cell>
          <cell r="D127">
            <v>0</v>
          </cell>
          <cell r="E127">
            <v>0</v>
          </cell>
          <cell r="F127">
            <v>410000</v>
          </cell>
        </row>
        <row r="128">
          <cell r="A128" t="str">
            <v>243</v>
          </cell>
          <cell r="B128" t="str">
            <v>(-) PREJUIZOS ACUMULADOS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2431</v>
          </cell>
          <cell r="B129" t="str">
            <v>(-) PREJUIZOS ACUMULADOS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2431001</v>
          </cell>
          <cell r="B130" t="str">
            <v>(-) PREJUIZOS ACUMULADOS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</row>
        <row r="131">
          <cell r="A131" t="str">
            <v>2431001001</v>
          </cell>
          <cell r="B131" t="str">
            <v>(-) PREJUIZOS ACUMULADOS</v>
          </cell>
          <cell r="C131">
            <v>4851112.6500000004</v>
          </cell>
          <cell r="D131">
            <v>0</v>
          </cell>
          <cell r="E131">
            <v>589848.32999999996</v>
          </cell>
          <cell r="F131">
            <v>5440960.9800000004</v>
          </cell>
        </row>
        <row r="132">
          <cell r="A132" t="str">
            <v>3</v>
          </cell>
          <cell r="B132" t="str">
            <v>CUSTOS E DESPESAS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</row>
        <row r="133">
          <cell r="A133" t="str">
            <v>31</v>
          </cell>
          <cell r="B133" t="str">
            <v>CUSTOS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</row>
        <row r="134">
          <cell r="A134" t="str">
            <v>311</v>
          </cell>
          <cell r="B134" t="str">
            <v>CUSTOS OPERACIONAIS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</row>
        <row r="135">
          <cell r="A135" t="str">
            <v>3113</v>
          </cell>
          <cell r="B135" t="str">
            <v>CUSTOS INC. ORC. CONT. REALIZADOS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</row>
        <row r="136">
          <cell r="A136" t="str">
            <v>3113001</v>
          </cell>
          <cell r="B136" t="str">
            <v>CUSTOS INC. ORC. CONT. REALIZADOS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</row>
        <row r="137">
          <cell r="A137" t="str">
            <v>3113001001</v>
          </cell>
          <cell r="B137" t="str">
            <v>CUSTOS INC. ORC. CONT. REALIZADOS</v>
          </cell>
          <cell r="C137">
            <v>-1786372.88</v>
          </cell>
          <cell r="D137">
            <v>802092.58</v>
          </cell>
          <cell r="E137">
            <v>0</v>
          </cell>
          <cell r="F137">
            <v>-2588465.46</v>
          </cell>
        </row>
        <row r="138">
          <cell r="A138" t="str">
            <v>3113001003</v>
          </cell>
          <cell r="B138" t="str">
            <v>SALDO VARIACAO MONETARIA DE APURACAO</v>
          </cell>
          <cell r="C138">
            <v>0</v>
          </cell>
          <cell r="D138">
            <v>22186</v>
          </cell>
          <cell r="E138">
            <v>22186</v>
          </cell>
          <cell r="F138">
            <v>0</v>
          </cell>
        </row>
        <row r="139">
          <cell r="A139" t="str">
            <v>32</v>
          </cell>
          <cell r="B139" t="str">
            <v>DESPESAS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</row>
        <row r="140">
          <cell r="A140" t="str">
            <v>321</v>
          </cell>
          <cell r="B140" t="str">
            <v>DESPESAS OPERACIONAIS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</row>
        <row r="141">
          <cell r="A141" t="str">
            <v>3211</v>
          </cell>
          <cell r="B141" t="str">
            <v>DESPESAS ADMINISTRATIVAS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3211001</v>
          </cell>
          <cell r="B142" t="str">
            <v>DESPESAS ADMINISTRATIVAS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3211001002</v>
          </cell>
          <cell r="B143" t="str">
            <v>CONSULTORIAS E ASSESSORIAS</v>
          </cell>
          <cell r="C143">
            <v>-3600</v>
          </cell>
          <cell r="D143">
            <v>850</v>
          </cell>
          <cell r="E143">
            <v>0</v>
          </cell>
          <cell r="F143">
            <v>-4450</v>
          </cell>
        </row>
        <row r="144">
          <cell r="A144" t="str">
            <v>3211001007</v>
          </cell>
          <cell r="B144" t="str">
            <v>CORREIOS E TELEGRAFOS</v>
          </cell>
          <cell r="C144">
            <v>-483.7</v>
          </cell>
          <cell r="D144">
            <v>189.5</v>
          </cell>
          <cell r="E144">
            <v>0</v>
          </cell>
          <cell r="F144">
            <v>-673.2</v>
          </cell>
        </row>
        <row r="145">
          <cell r="A145" t="str">
            <v>3211001008</v>
          </cell>
          <cell r="B145" t="str">
            <v>FOTOCOPIAS E CARTORIOS</v>
          </cell>
          <cell r="C145">
            <v>-147.45000000000002</v>
          </cell>
          <cell r="D145">
            <v>0</v>
          </cell>
          <cell r="E145">
            <v>0</v>
          </cell>
          <cell r="F145">
            <v>-147.44999999999999</v>
          </cell>
        </row>
        <row r="146">
          <cell r="A146" t="str">
            <v>3211001015</v>
          </cell>
          <cell r="B146" t="str">
            <v>ALUGUEIS E CONDOMINIOS</v>
          </cell>
          <cell r="C146">
            <v>-30525.8</v>
          </cell>
          <cell r="D146">
            <v>1600</v>
          </cell>
          <cell r="E146">
            <v>0</v>
          </cell>
          <cell r="F146">
            <v>-32125.8</v>
          </cell>
        </row>
        <row r="147">
          <cell r="A147" t="str">
            <v>3211001039</v>
          </cell>
          <cell r="B147" t="str">
            <v>DESPESAS DE INFORMATICA</v>
          </cell>
          <cell r="C147">
            <v>-40.78</v>
          </cell>
          <cell r="D147">
            <v>0</v>
          </cell>
          <cell r="E147">
            <v>0</v>
          </cell>
          <cell r="F147">
            <v>-40.78</v>
          </cell>
        </row>
        <row r="148">
          <cell r="A148" t="str">
            <v>3211001047</v>
          </cell>
          <cell r="B148" t="str">
            <v>CONTRIBUIÇÕES SINDICAIS</v>
          </cell>
          <cell r="C148">
            <v>-1104.78</v>
          </cell>
          <cell r="D148">
            <v>0</v>
          </cell>
          <cell r="E148">
            <v>0</v>
          </cell>
          <cell r="F148">
            <v>-1104.78</v>
          </cell>
        </row>
        <row r="149">
          <cell r="A149" t="str">
            <v>3212</v>
          </cell>
          <cell r="B149" t="str">
            <v>DESPESAS COMERCIAIS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</row>
        <row r="150">
          <cell r="A150" t="str">
            <v>3212001</v>
          </cell>
          <cell r="B150" t="str">
            <v>DESPESAS COMERCIAIS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</row>
        <row r="151">
          <cell r="A151" t="str">
            <v>3212001001</v>
          </cell>
          <cell r="B151" t="str">
            <v>STAND DE VENDAS - MATERIAL APLICADO</v>
          </cell>
          <cell r="C151">
            <v>-11614.52</v>
          </cell>
          <cell r="D151">
            <v>0</v>
          </cell>
          <cell r="E151">
            <v>0</v>
          </cell>
          <cell r="F151">
            <v>-11614.52</v>
          </cell>
        </row>
        <row r="152">
          <cell r="A152" t="str">
            <v>3212001002</v>
          </cell>
          <cell r="B152" t="str">
            <v>MAQUETES, IMAGENS E FOTOS</v>
          </cell>
          <cell r="C152">
            <v>-500</v>
          </cell>
          <cell r="D152">
            <v>0</v>
          </cell>
          <cell r="E152">
            <v>0</v>
          </cell>
          <cell r="F152">
            <v>-500</v>
          </cell>
        </row>
        <row r="153">
          <cell r="A153" t="str">
            <v>3212001004</v>
          </cell>
          <cell r="B153" t="str">
            <v>PROPAGANDA E PUBLICIDADE</v>
          </cell>
          <cell r="C153">
            <v>0</v>
          </cell>
          <cell r="D153">
            <v>25640.080000000002</v>
          </cell>
          <cell r="E153">
            <v>0</v>
          </cell>
          <cell r="F153">
            <v>-25640.080000000002</v>
          </cell>
        </row>
        <row r="154">
          <cell r="A154" t="str">
            <v>3212001005</v>
          </cell>
          <cell r="B154" t="str">
            <v>EVENTOS</v>
          </cell>
          <cell r="C154">
            <v>0</v>
          </cell>
          <cell r="D154">
            <v>4300</v>
          </cell>
          <cell r="E154">
            <v>0</v>
          </cell>
          <cell r="F154">
            <v>-4300</v>
          </cell>
        </row>
        <row r="155">
          <cell r="A155" t="str">
            <v>3212001007</v>
          </cell>
          <cell r="B155" t="str">
            <v>BRINDES E PREMIACOES</v>
          </cell>
          <cell r="C155">
            <v>0</v>
          </cell>
          <cell r="D155">
            <v>420</v>
          </cell>
          <cell r="E155">
            <v>0</v>
          </cell>
          <cell r="F155">
            <v>-420</v>
          </cell>
        </row>
        <row r="156">
          <cell r="A156" t="str">
            <v>3212001008</v>
          </cell>
          <cell r="B156" t="str">
            <v>STAND VENDAS - SERVICOS</v>
          </cell>
          <cell r="C156">
            <v>0.55000000000000004</v>
          </cell>
          <cell r="D156">
            <v>0</v>
          </cell>
          <cell r="E156">
            <v>0</v>
          </cell>
          <cell r="F156">
            <v>0.55000000000000004</v>
          </cell>
        </row>
        <row r="157">
          <cell r="A157" t="str">
            <v>3212001010</v>
          </cell>
          <cell r="B157" t="str">
            <v>CUSTOS ENTREGA DO EMPREENDIMENTO</v>
          </cell>
          <cell r="C157">
            <v>-94252.9</v>
          </cell>
          <cell r="D157">
            <v>89573.24</v>
          </cell>
          <cell r="E157">
            <v>0</v>
          </cell>
          <cell r="F157">
            <v>-183826.14</v>
          </cell>
        </row>
        <row r="158">
          <cell r="A158" t="str">
            <v>3213</v>
          </cell>
          <cell r="B158" t="str">
            <v>DESPESAS FINANCEIRAS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</row>
        <row r="159">
          <cell r="A159" t="str">
            <v>3213001</v>
          </cell>
          <cell r="B159" t="str">
            <v>DESPESAS FINANCEIRAS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</row>
        <row r="160">
          <cell r="A160" t="str">
            <v>3213001001</v>
          </cell>
          <cell r="B160" t="str">
            <v>JUROS PASSIVOS</v>
          </cell>
          <cell r="C160">
            <v>-1192.3500000000001</v>
          </cell>
          <cell r="D160">
            <v>143.69</v>
          </cell>
          <cell r="E160">
            <v>0</v>
          </cell>
          <cell r="F160">
            <v>-1336.04</v>
          </cell>
        </row>
        <row r="161">
          <cell r="A161" t="str">
            <v>3213001003</v>
          </cell>
          <cell r="B161" t="str">
            <v>DESPESAS BANCARIAS</v>
          </cell>
          <cell r="C161">
            <v>-3746.39</v>
          </cell>
          <cell r="D161">
            <v>875.05</v>
          </cell>
          <cell r="E161">
            <v>0</v>
          </cell>
          <cell r="F161">
            <v>-4621.4399999999996</v>
          </cell>
        </row>
        <row r="162">
          <cell r="A162" t="str">
            <v>3213001007</v>
          </cell>
          <cell r="B162" t="str">
            <v>VARIACOES MONETARIAS PASSIVAS</v>
          </cell>
          <cell r="C162">
            <v>-5808.68</v>
          </cell>
          <cell r="D162">
            <v>262.98</v>
          </cell>
          <cell r="E162">
            <v>0</v>
          </cell>
          <cell r="F162">
            <v>-6071.66</v>
          </cell>
        </row>
        <row r="163">
          <cell r="A163" t="str">
            <v>3214</v>
          </cell>
          <cell r="B163" t="str">
            <v>DESPESAS TRIBUTARIAS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</row>
        <row r="164">
          <cell r="A164" t="str">
            <v>3214001</v>
          </cell>
          <cell r="B164" t="str">
            <v>DESPESAS TRIBUTARIAS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</row>
        <row r="165">
          <cell r="A165" t="str">
            <v>3214001005</v>
          </cell>
          <cell r="B165" t="str">
            <v>PIS S/REC NAO OPERACIONAIS</v>
          </cell>
          <cell r="C165">
            <v>-16.2</v>
          </cell>
          <cell r="D165">
            <v>4.03</v>
          </cell>
          <cell r="E165">
            <v>0</v>
          </cell>
          <cell r="F165">
            <v>-20.23</v>
          </cell>
        </row>
        <row r="166">
          <cell r="A166" t="str">
            <v>3214001006</v>
          </cell>
          <cell r="B166" t="str">
            <v>COFINS S/REC NAO OPERACIONAIS</v>
          </cell>
          <cell r="C166">
            <v>-74.75</v>
          </cell>
          <cell r="D166">
            <v>18.61</v>
          </cell>
          <cell r="E166">
            <v>0</v>
          </cell>
          <cell r="F166">
            <v>-93.36</v>
          </cell>
        </row>
        <row r="167">
          <cell r="A167" t="str">
            <v>3215</v>
          </cell>
          <cell r="B167" t="str">
            <v>DESPESAS NAO DEDUTIVEIS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</row>
        <row r="168">
          <cell r="A168" t="str">
            <v>3215001</v>
          </cell>
          <cell r="B168" t="str">
            <v>DESPESAS NAO DEDUTIVEIS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</row>
        <row r="169">
          <cell r="A169" t="str">
            <v>3215001001</v>
          </cell>
          <cell r="B169" t="str">
            <v>MULTAS</v>
          </cell>
          <cell r="C169">
            <v>-1000</v>
          </cell>
          <cell r="D169">
            <v>0</v>
          </cell>
          <cell r="E169">
            <v>0</v>
          </cell>
          <cell r="F169">
            <v>-1000</v>
          </cell>
        </row>
        <row r="170">
          <cell r="A170" t="str">
            <v>3218</v>
          </cell>
          <cell r="B170" t="str">
            <v>PROVISOES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</row>
        <row r="171">
          <cell r="A171" t="str">
            <v>3218001</v>
          </cell>
          <cell r="B171" t="str">
            <v>PROVISOES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</row>
        <row r="172">
          <cell r="A172" t="str">
            <v>3218001001</v>
          </cell>
          <cell r="B172" t="str">
            <v>PROVISOES IRPJ</v>
          </cell>
          <cell r="C172">
            <v>-32449.72</v>
          </cell>
          <cell r="D172">
            <v>0</v>
          </cell>
          <cell r="E172">
            <v>0</v>
          </cell>
          <cell r="F172">
            <v>-32449.72</v>
          </cell>
        </row>
        <row r="173">
          <cell r="A173" t="str">
            <v>3218001002</v>
          </cell>
          <cell r="B173" t="str">
            <v>PROVISOES CSLL</v>
          </cell>
          <cell r="C173">
            <v>-19744.18</v>
          </cell>
          <cell r="D173">
            <v>0</v>
          </cell>
          <cell r="E173">
            <v>0</v>
          </cell>
          <cell r="F173">
            <v>-19744.18</v>
          </cell>
        </row>
        <row r="174">
          <cell r="A174" t="str">
            <v>3219</v>
          </cell>
          <cell r="B174" t="str">
            <v>OUTRAS DESPESAS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</row>
        <row r="175">
          <cell r="A175" t="str">
            <v>3219001</v>
          </cell>
          <cell r="B175" t="str">
            <v>OUTRAS DESPESAS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</row>
        <row r="176">
          <cell r="A176" t="str">
            <v>3219001002</v>
          </cell>
          <cell r="B176" t="str">
            <v>CONTRIBUICOES E DOACOES</v>
          </cell>
          <cell r="C176">
            <v>-800</v>
          </cell>
          <cell r="D176">
            <v>0</v>
          </cell>
          <cell r="E176">
            <v>0</v>
          </cell>
          <cell r="F176">
            <v>-800</v>
          </cell>
        </row>
        <row r="177">
          <cell r="A177" t="str">
            <v>39</v>
          </cell>
          <cell r="B177" t="str">
            <v>APURACAO RESULTADO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</row>
        <row r="178">
          <cell r="A178" t="str">
            <v>391</v>
          </cell>
          <cell r="B178" t="str">
            <v>APURACAO RESULTADO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</row>
        <row r="179">
          <cell r="A179" t="str">
            <v>3911</v>
          </cell>
          <cell r="B179" t="str">
            <v>APURACAO RESULTADO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 t="str">
            <v>3911001</v>
          </cell>
          <cell r="B180" t="str">
            <v>APURACAO RESULTADO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 t="str">
            <v>3911001001</v>
          </cell>
          <cell r="B181" t="str">
            <v>APURACAO RESULTADO</v>
          </cell>
          <cell r="C181">
            <v>-1599332.06</v>
          </cell>
          <cell r="D181">
            <v>623359.1</v>
          </cell>
          <cell r="E181">
            <v>0</v>
          </cell>
          <cell r="F181">
            <v>-2222691.16</v>
          </cell>
        </row>
        <row r="182">
          <cell r="A182" t="str">
            <v>4</v>
          </cell>
          <cell r="B182" t="str">
            <v>RECEITAS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 t="str">
            <v>41</v>
          </cell>
          <cell r="B183" t="str">
            <v>RECEITAS OPERACIONAIS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411</v>
          </cell>
          <cell r="B184" t="str">
            <v>RECEITAS OPERACIONAIS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4112</v>
          </cell>
          <cell r="B185" t="str">
            <v>INCORPORACOES DE IMOVEIS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4112001</v>
          </cell>
          <cell r="B186" t="str">
            <v>INCORPORACOES DE IMOVEIS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4112001002</v>
          </cell>
          <cell r="B187" t="str">
            <v>RECEITA TWENTY FIVE PARK</v>
          </cell>
          <cell r="C187">
            <v>3762041.43</v>
          </cell>
          <cell r="D187">
            <v>620.45000000000005</v>
          </cell>
          <cell r="E187">
            <v>1684749.72</v>
          </cell>
          <cell r="F187">
            <v>5446170.7000000002</v>
          </cell>
        </row>
        <row r="188">
          <cell r="A188" t="str">
            <v>4119</v>
          </cell>
          <cell r="B188" t="str">
            <v>(-) DEDUCOES DA RECEITA BRUTA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4119001</v>
          </cell>
          <cell r="B189" t="str">
            <v>(-) DEDUCOES DA RECEITA BRUTA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4119001001</v>
          </cell>
          <cell r="B190" t="str">
            <v>PIS</v>
          </cell>
          <cell r="C190">
            <v>-19512.170000000002</v>
          </cell>
          <cell r="D190">
            <v>14902.85</v>
          </cell>
          <cell r="E190">
            <v>4.03</v>
          </cell>
          <cell r="F190">
            <v>-34410.99</v>
          </cell>
        </row>
        <row r="191">
          <cell r="A191" t="str">
            <v>4119001002</v>
          </cell>
          <cell r="B191" t="str">
            <v>COFINS</v>
          </cell>
          <cell r="C191">
            <v>-90056.14</v>
          </cell>
          <cell r="D191">
            <v>68782.399999999994</v>
          </cell>
          <cell r="E191">
            <v>18.61</v>
          </cell>
          <cell r="F191">
            <v>-158819.93</v>
          </cell>
        </row>
        <row r="192">
          <cell r="A192" t="str">
            <v>4119001004</v>
          </cell>
          <cell r="B192" t="str">
            <v>DESCONTOS CONCEDIDOS</v>
          </cell>
          <cell r="C192">
            <v>-37281.67</v>
          </cell>
          <cell r="D192">
            <v>60153.81</v>
          </cell>
          <cell r="E192">
            <v>0</v>
          </cell>
          <cell r="F192">
            <v>-97435.48</v>
          </cell>
        </row>
        <row r="193">
          <cell r="A193" t="str">
            <v>4119001005</v>
          </cell>
          <cell r="B193" t="str">
            <v>DISTRATOS</v>
          </cell>
          <cell r="C193">
            <v>-45365.74</v>
          </cell>
          <cell r="D193">
            <v>0</v>
          </cell>
          <cell r="E193">
            <v>0</v>
          </cell>
          <cell r="F193">
            <v>-45365.74</v>
          </cell>
        </row>
        <row r="194">
          <cell r="A194" t="str">
            <v>415</v>
          </cell>
          <cell r="B194" t="str">
            <v>RECEITAS FINANCEIRAS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4151</v>
          </cell>
          <cell r="B195" t="str">
            <v>RECEITAS FINANCEIRAS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4151001</v>
          </cell>
          <cell r="B196" t="str">
            <v>RECEITAS FINANCEIRAS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4151001001</v>
          </cell>
          <cell r="B197" t="str">
            <v>JUROS ATIVOS</v>
          </cell>
          <cell r="C197">
            <v>914.12</v>
          </cell>
          <cell r="D197">
            <v>86092.64</v>
          </cell>
          <cell r="E197">
            <v>86512.59</v>
          </cell>
          <cell r="F197">
            <v>1334.07</v>
          </cell>
        </row>
        <row r="198">
          <cell r="A198" t="str">
            <v>4151001003</v>
          </cell>
          <cell r="B198" t="str">
            <v>RECEITAS S/ APL. FINANCEIRAS</v>
          </cell>
          <cell r="C198">
            <v>13544.77</v>
          </cell>
          <cell r="D198">
            <v>0</v>
          </cell>
          <cell r="E198">
            <v>8395.56</v>
          </cell>
          <cell r="F198">
            <v>21940.33</v>
          </cell>
        </row>
        <row r="199">
          <cell r="A199" t="str">
            <v>4151001004</v>
          </cell>
          <cell r="B199" t="str">
            <v>VARIACAO MONETARIA ATIVA</v>
          </cell>
          <cell r="C199">
            <v>1577.7</v>
          </cell>
          <cell r="D199">
            <v>0</v>
          </cell>
          <cell r="E199">
            <v>200.5</v>
          </cell>
          <cell r="F199">
            <v>1778.2</v>
          </cell>
        </row>
        <row r="200">
          <cell r="A200" t="str">
            <v>43</v>
          </cell>
          <cell r="B200" t="str">
            <v>OUTRAS RECEITAS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 t="str">
            <v>431</v>
          </cell>
          <cell r="B201" t="str">
            <v>OUTRAS RECEITAS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 t="str">
            <v>4311</v>
          </cell>
          <cell r="B202" t="str">
            <v>OUTRAS RECEITAS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 t="str">
            <v>4311001</v>
          </cell>
          <cell r="B203" t="str">
            <v>RECEITAS EVENTUAIS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 t="str">
            <v>4311001005</v>
          </cell>
          <cell r="B204" t="str">
            <v>OUTRAS RECEITAS DIVERSAS</v>
          </cell>
          <cell r="C204">
            <v>6944.29</v>
          </cell>
          <cell r="D204">
            <v>0</v>
          </cell>
          <cell r="E204">
            <v>0</v>
          </cell>
          <cell r="F204">
            <v>6944.29</v>
          </cell>
        </row>
        <row r="205">
          <cell r="A205" t="str">
            <v>5</v>
          </cell>
          <cell r="B205" t="str">
            <v>TRANSITÓRIO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 t="str">
            <v>51</v>
          </cell>
          <cell r="B206" t="str">
            <v>CUSTOS DE OBRAS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 t="str">
            <v>511</v>
          </cell>
          <cell r="B207" t="str">
            <v>CUSTO INCORRIDO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 t="str">
            <v>5111</v>
          </cell>
          <cell r="B208" t="str">
            <v>CUSTO DO TERRENO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 t="str">
            <v>5111001</v>
          </cell>
          <cell r="B209" t="str">
            <v>CUSTO DO TERRENO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 t="str">
            <v>5111001003</v>
          </cell>
          <cell r="B210" t="str">
            <v>TAXAS/IMPOSTOS/TRIBUTOS</v>
          </cell>
          <cell r="C210">
            <v>-34731.449999999997</v>
          </cell>
          <cell r="D210">
            <v>0</v>
          </cell>
          <cell r="E210">
            <v>0</v>
          </cell>
          <cell r="F210">
            <v>-34731.449999999997</v>
          </cell>
        </row>
        <row r="211">
          <cell r="A211" t="str">
            <v>5112</v>
          </cell>
          <cell r="B211" t="str">
            <v>CUSTOS DE PROJETOS E INCORPORACAO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 t="str">
            <v>5112001</v>
          </cell>
          <cell r="B212" t="str">
            <v>CUSTOS DE PROJETOS E INCORPORACAO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 t="str">
            <v>5112001003</v>
          </cell>
          <cell r="B213" t="str">
            <v>PROJETOS</v>
          </cell>
          <cell r="C213">
            <v>-16209.3</v>
          </cell>
          <cell r="D213">
            <v>0</v>
          </cell>
          <cell r="E213">
            <v>0</v>
          </cell>
          <cell r="F213">
            <v>-16209.3</v>
          </cell>
        </row>
        <row r="214">
          <cell r="A214" t="str">
            <v>5112001004</v>
          </cell>
          <cell r="B214" t="str">
            <v>PERSONALIZACOES</v>
          </cell>
          <cell r="C214">
            <v>-66</v>
          </cell>
          <cell r="D214">
            <v>0</v>
          </cell>
          <cell r="E214">
            <v>0</v>
          </cell>
          <cell r="F214">
            <v>-66</v>
          </cell>
        </row>
        <row r="215">
          <cell r="A215" t="str">
            <v>5113</v>
          </cell>
          <cell r="B215" t="str">
            <v>CUSTO DE CONSTRUÇÃO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 t="str">
            <v>5113001</v>
          </cell>
          <cell r="B216" t="str">
            <v>PESSOAL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 t="str">
            <v>5113001001</v>
          </cell>
          <cell r="B217" t="str">
            <v>SALARIOS E ORDENANDOS</v>
          </cell>
          <cell r="C217">
            <v>-520152.09</v>
          </cell>
          <cell r="D217">
            <v>85105.87</v>
          </cell>
          <cell r="E217">
            <v>849.91</v>
          </cell>
          <cell r="F217">
            <v>-604408.05000000005</v>
          </cell>
        </row>
        <row r="218">
          <cell r="A218" t="str">
            <v>5113001004</v>
          </cell>
          <cell r="B218" t="str">
            <v>INDENIZAÇÕES E ACORDOS</v>
          </cell>
          <cell r="C218">
            <v>-7906.97</v>
          </cell>
          <cell r="D218">
            <v>6320.56</v>
          </cell>
          <cell r="E218">
            <v>0</v>
          </cell>
          <cell r="F218">
            <v>-14227.53</v>
          </cell>
        </row>
        <row r="219">
          <cell r="A219" t="str">
            <v>5113001005</v>
          </cell>
          <cell r="B219" t="str">
            <v>ALIMENTAÇÃO</v>
          </cell>
          <cell r="C219">
            <v>-77610.150000000009</v>
          </cell>
          <cell r="D219">
            <v>9172</v>
          </cell>
          <cell r="E219">
            <v>13.11</v>
          </cell>
          <cell r="F219">
            <v>-86769.04</v>
          </cell>
        </row>
        <row r="220">
          <cell r="A220" t="str">
            <v>5113001006</v>
          </cell>
          <cell r="B220" t="str">
            <v>VALE TRANSPORTE</v>
          </cell>
          <cell r="C220">
            <v>-35228.160000000003</v>
          </cell>
          <cell r="D220">
            <v>0</v>
          </cell>
          <cell r="E220">
            <v>2125.0300000000002</v>
          </cell>
          <cell r="F220">
            <v>-33103.129999999997</v>
          </cell>
        </row>
        <row r="221">
          <cell r="A221" t="str">
            <v>5113001007</v>
          </cell>
          <cell r="B221" t="str">
            <v>INSS</v>
          </cell>
          <cell r="C221">
            <v>-147521.29</v>
          </cell>
          <cell r="D221">
            <v>33439.75</v>
          </cell>
          <cell r="E221">
            <v>18654.43</v>
          </cell>
          <cell r="F221">
            <v>-162306.60999999999</v>
          </cell>
        </row>
        <row r="222">
          <cell r="A222" t="str">
            <v>5113001008</v>
          </cell>
          <cell r="B222" t="str">
            <v>FGTS</v>
          </cell>
          <cell r="C222">
            <v>-49408.97</v>
          </cell>
          <cell r="D222">
            <v>26846.95</v>
          </cell>
          <cell r="E222">
            <v>5402.58</v>
          </cell>
          <cell r="F222">
            <v>-70853.34</v>
          </cell>
        </row>
        <row r="223">
          <cell r="A223" t="str">
            <v>5113001009</v>
          </cell>
          <cell r="B223" t="str">
            <v>SECONCI / SINDICATOS</v>
          </cell>
          <cell r="C223">
            <v>-5474.76</v>
          </cell>
          <cell r="D223">
            <v>1580</v>
          </cell>
          <cell r="E223">
            <v>0</v>
          </cell>
          <cell r="F223">
            <v>-7054.76</v>
          </cell>
        </row>
        <row r="224">
          <cell r="A224" t="str">
            <v>5113001010</v>
          </cell>
          <cell r="B224" t="str">
            <v>ESTAGIARIOS</v>
          </cell>
          <cell r="C224">
            <v>-11684.23</v>
          </cell>
          <cell r="D224">
            <v>1662</v>
          </cell>
          <cell r="E224">
            <v>0</v>
          </cell>
          <cell r="F224">
            <v>-13346.23</v>
          </cell>
        </row>
        <row r="225">
          <cell r="A225" t="str">
            <v>5113001011</v>
          </cell>
          <cell r="B225" t="str">
            <v>ASSISTENCIA MEDICA</v>
          </cell>
          <cell r="C225">
            <v>-1369.07</v>
          </cell>
          <cell r="D225">
            <v>144</v>
          </cell>
          <cell r="E225">
            <v>0</v>
          </cell>
          <cell r="F225">
            <v>-1513.07</v>
          </cell>
        </row>
        <row r="226">
          <cell r="A226" t="str">
            <v>5113001013</v>
          </cell>
          <cell r="B226" t="str">
            <v>PROVISÃO PARA FÉRIAS</v>
          </cell>
          <cell r="C226">
            <v>-58375.55</v>
          </cell>
          <cell r="D226">
            <v>9455.9699999999993</v>
          </cell>
          <cell r="E226">
            <v>0</v>
          </cell>
          <cell r="F226">
            <v>-67831.520000000004</v>
          </cell>
        </row>
        <row r="227">
          <cell r="A227" t="str">
            <v>5113001014</v>
          </cell>
          <cell r="B227" t="str">
            <v>PROVISÃO DE ENCARGOS PARA FÉRIAS</v>
          </cell>
          <cell r="C227">
            <v>-21482.2</v>
          </cell>
          <cell r="D227">
            <v>3479.8</v>
          </cell>
          <cell r="E227">
            <v>0</v>
          </cell>
          <cell r="F227">
            <v>-24962</v>
          </cell>
        </row>
        <row r="228">
          <cell r="A228" t="str">
            <v>5113001015</v>
          </cell>
          <cell r="B228" t="str">
            <v>PROVISÃO PARA 13 SALARIO</v>
          </cell>
          <cell r="C228">
            <v>-43782.76</v>
          </cell>
          <cell r="D228">
            <v>7092.16</v>
          </cell>
          <cell r="E228">
            <v>0</v>
          </cell>
          <cell r="F228">
            <v>-50874.92</v>
          </cell>
        </row>
        <row r="229">
          <cell r="A229" t="str">
            <v>5113001016</v>
          </cell>
          <cell r="B229" t="str">
            <v>PROVISÃO DE ENCARGOS PARA 13 SALARIO</v>
          </cell>
          <cell r="C229">
            <v>-16112.06</v>
          </cell>
          <cell r="D229">
            <v>2609.91</v>
          </cell>
          <cell r="E229">
            <v>0</v>
          </cell>
          <cell r="F229">
            <v>-18721.97</v>
          </cell>
        </row>
        <row r="230">
          <cell r="A230" t="str">
            <v>5113001017</v>
          </cell>
          <cell r="B230" t="str">
            <v>UNIFORMES/EPI E MEDIC SEGURANCA DO TRABALHO</v>
          </cell>
          <cell r="C230">
            <v>-8983.24</v>
          </cell>
          <cell r="D230">
            <v>24.75</v>
          </cell>
          <cell r="E230">
            <v>0</v>
          </cell>
          <cell r="F230">
            <v>-9007.99</v>
          </cell>
        </row>
        <row r="231">
          <cell r="A231" t="str">
            <v>5113001019</v>
          </cell>
          <cell r="B231" t="str">
            <v>RESCISAO</v>
          </cell>
          <cell r="C231">
            <v>-9010.5</v>
          </cell>
          <cell r="D231">
            <v>7792.62</v>
          </cell>
          <cell r="E231">
            <v>0</v>
          </cell>
          <cell r="F231">
            <v>-16803.12</v>
          </cell>
        </row>
        <row r="232">
          <cell r="A232" t="str">
            <v>5113001020</v>
          </cell>
          <cell r="B232" t="str">
            <v>RECLAMACOES TRABALHISTAS</v>
          </cell>
          <cell r="C232">
            <v>-6022.21</v>
          </cell>
          <cell r="D232">
            <v>0</v>
          </cell>
          <cell r="E232">
            <v>0</v>
          </cell>
          <cell r="F232">
            <v>-6022.21</v>
          </cell>
        </row>
        <row r="233">
          <cell r="A233" t="str">
            <v>5113002</v>
          </cell>
          <cell r="B233" t="str">
            <v>MATERIAIS APLICADOS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 t="str">
            <v>5113002001</v>
          </cell>
          <cell r="B234" t="str">
            <v>MATERIAIS APLICADOS</v>
          </cell>
          <cell r="C234">
            <v>-1600927.42</v>
          </cell>
          <cell r="D234">
            <v>170903.31</v>
          </cell>
          <cell r="E234">
            <v>0</v>
          </cell>
          <cell r="F234">
            <v>-1771830.73</v>
          </cell>
        </row>
        <row r="235">
          <cell r="A235" t="str">
            <v>5113003</v>
          </cell>
          <cell r="B235" t="str">
            <v>SERVICOS CONTRATADOS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 t="str">
            <v>5113003001</v>
          </cell>
          <cell r="B236" t="str">
            <v>LOCAÇÃO DE EQUIPAMENTOS</v>
          </cell>
          <cell r="C236">
            <v>-44153.64</v>
          </cell>
          <cell r="D236">
            <v>6787.69</v>
          </cell>
          <cell r="E236">
            <v>0</v>
          </cell>
          <cell r="F236">
            <v>-50941.33</v>
          </cell>
        </row>
        <row r="237">
          <cell r="A237" t="str">
            <v>5113003002</v>
          </cell>
          <cell r="B237" t="str">
            <v>SEGUROS</v>
          </cell>
          <cell r="C237">
            <v>-973.76</v>
          </cell>
          <cell r="D237">
            <v>330.77</v>
          </cell>
          <cell r="E237">
            <v>0</v>
          </cell>
          <cell r="F237">
            <v>-1304.53</v>
          </cell>
        </row>
        <row r="238">
          <cell r="A238" t="str">
            <v>5113003003</v>
          </cell>
          <cell r="B238" t="str">
            <v>TRANSPORTES / FRETES E CARRETOS</v>
          </cell>
          <cell r="C238">
            <v>-54269.25</v>
          </cell>
          <cell r="D238">
            <v>14108.61</v>
          </cell>
          <cell r="E238">
            <v>0</v>
          </cell>
          <cell r="F238">
            <v>-68377.86</v>
          </cell>
        </row>
        <row r="239">
          <cell r="A239" t="str">
            <v>5113003004</v>
          </cell>
          <cell r="B239" t="str">
            <v>SERVICOS EXECUTADOS PJ</v>
          </cell>
          <cell r="C239">
            <v>-967694.1</v>
          </cell>
          <cell r="D239">
            <v>215865.15</v>
          </cell>
          <cell r="E239">
            <v>0</v>
          </cell>
          <cell r="F239">
            <v>-1183559.25</v>
          </cell>
        </row>
        <row r="240">
          <cell r="A240" t="str">
            <v>5113003005</v>
          </cell>
          <cell r="B240" t="str">
            <v>CONSULTORIA E ASSESSORIA</v>
          </cell>
          <cell r="C240">
            <v>-60581.63</v>
          </cell>
          <cell r="D240">
            <v>12377.33</v>
          </cell>
          <cell r="E240">
            <v>0</v>
          </cell>
          <cell r="F240">
            <v>-72958.960000000006</v>
          </cell>
        </row>
        <row r="241">
          <cell r="A241" t="str">
            <v>5113003006</v>
          </cell>
          <cell r="B241" t="str">
            <v>SERVICOS EXECUTADOS PF</v>
          </cell>
          <cell r="C241">
            <v>-15734</v>
          </cell>
          <cell r="D241">
            <v>4345.0200000000004</v>
          </cell>
          <cell r="E241">
            <v>0</v>
          </cell>
          <cell r="F241">
            <v>-20079.02</v>
          </cell>
        </row>
        <row r="242">
          <cell r="A242" t="str">
            <v>5113003007</v>
          </cell>
          <cell r="B242" t="str">
            <v>INSS S/SERVICOS AUTONOMOS</v>
          </cell>
          <cell r="C242">
            <v>-3146.8</v>
          </cell>
          <cell r="D242">
            <v>869</v>
          </cell>
          <cell r="E242">
            <v>0</v>
          </cell>
          <cell r="F242">
            <v>-4015.8</v>
          </cell>
        </row>
        <row r="243">
          <cell r="A243" t="str">
            <v>5113005</v>
          </cell>
          <cell r="B243" t="str">
            <v>GASTOS GERAIS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 t="str">
            <v>5113005001</v>
          </cell>
          <cell r="B244" t="str">
            <v>AGUA</v>
          </cell>
          <cell r="C244">
            <v>-5492.13</v>
          </cell>
          <cell r="D244">
            <v>684.21</v>
          </cell>
          <cell r="E244">
            <v>0</v>
          </cell>
          <cell r="F244">
            <v>-6176.34</v>
          </cell>
        </row>
        <row r="245">
          <cell r="A245" t="str">
            <v>5113005002</v>
          </cell>
          <cell r="B245" t="str">
            <v>CONDUCAO/ COMBUSTIVEIS E LUBRIFICANTES</v>
          </cell>
          <cell r="C245">
            <v>-1671.62</v>
          </cell>
          <cell r="D245">
            <v>6243.82</v>
          </cell>
          <cell r="E245">
            <v>0</v>
          </cell>
          <cell r="F245">
            <v>-7915.44</v>
          </cell>
        </row>
        <row r="246">
          <cell r="A246" t="str">
            <v>5113005003</v>
          </cell>
          <cell r="B246" t="str">
            <v>CONSERVACAO E LIMPEZA</v>
          </cell>
          <cell r="C246">
            <v>-6307.11</v>
          </cell>
          <cell r="D246">
            <v>24365.15</v>
          </cell>
          <cell r="E246">
            <v>0</v>
          </cell>
          <cell r="F246">
            <v>-30672.26</v>
          </cell>
        </row>
        <row r="247">
          <cell r="A247" t="str">
            <v>5113005004</v>
          </cell>
          <cell r="B247" t="str">
            <v>VIAGENS E ESTADAS</v>
          </cell>
          <cell r="C247">
            <v>-1320</v>
          </cell>
          <cell r="D247">
            <v>0</v>
          </cell>
          <cell r="E247">
            <v>0</v>
          </cell>
          <cell r="F247">
            <v>-1320</v>
          </cell>
        </row>
        <row r="248">
          <cell r="A248" t="str">
            <v>5113005010</v>
          </cell>
          <cell r="B248" t="str">
            <v>TAXAS E EMOLUMENTOS</v>
          </cell>
          <cell r="C248">
            <v>-4543.12</v>
          </cell>
          <cell r="D248">
            <v>105.95</v>
          </cell>
          <cell r="E248">
            <v>0</v>
          </cell>
          <cell r="F248">
            <v>-4649.07</v>
          </cell>
        </row>
        <row r="249">
          <cell r="A249" t="str">
            <v>5113005014</v>
          </cell>
          <cell r="B249" t="str">
            <v>MATERIAL DE ESCRITORIO</v>
          </cell>
          <cell r="C249">
            <v>-4259.03</v>
          </cell>
          <cell r="D249">
            <v>482.9</v>
          </cell>
          <cell r="E249">
            <v>0</v>
          </cell>
          <cell r="F249">
            <v>-4741.93</v>
          </cell>
        </row>
        <row r="250">
          <cell r="A250" t="str">
            <v>5113005015</v>
          </cell>
          <cell r="B250" t="str">
            <v>FERRAMENTAS</v>
          </cell>
          <cell r="C250">
            <v>-689.8</v>
          </cell>
          <cell r="D250">
            <v>6</v>
          </cell>
          <cell r="E250">
            <v>0</v>
          </cell>
          <cell r="F250">
            <v>-695.8</v>
          </cell>
        </row>
        <row r="251">
          <cell r="A251" t="str">
            <v>5113005016</v>
          </cell>
          <cell r="B251" t="str">
            <v>MANUTENCAO DE MAQ. E EQUIPAMENTOS</v>
          </cell>
          <cell r="C251">
            <v>-7053.23</v>
          </cell>
          <cell r="D251">
            <v>2788.3</v>
          </cell>
          <cell r="E251">
            <v>475.13</v>
          </cell>
          <cell r="F251">
            <v>-9366.4</v>
          </cell>
        </row>
        <row r="252">
          <cell r="A252" t="str">
            <v>5113005018</v>
          </cell>
          <cell r="B252" t="str">
            <v>CURSOS E TREINAMENTOS</v>
          </cell>
          <cell r="C252">
            <v>-600</v>
          </cell>
          <cell r="D252">
            <v>0</v>
          </cell>
          <cell r="E252">
            <v>0</v>
          </cell>
          <cell r="F252">
            <v>-600</v>
          </cell>
        </row>
        <row r="253">
          <cell r="A253" t="str">
            <v>5113005019</v>
          </cell>
          <cell r="B253" t="str">
            <v>BENS DE PEQUENO VALOR</v>
          </cell>
          <cell r="C253">
            <v>-8790</v>
          </cell>
          <cell r="D253">
            <v>96.5</v>
          </cell>
          <cell r="E253">
            <v>0</v>
          </cell>
          <cell r="F253">
            <v>-8886.5</v>
          </cell>
        </row>
        <row r="254">
          <cell r="A254" t="str">
            <v>5113005021</v>
          </cell>
          <cell r="B254" t="str">
            <v>LUZ</v>
          </cell>
          <cell r="C254">
            <v>-10403.25</v>
          </cell>
          <cell r="D254">
            <v>6026.68</v>
          </cell>
          <cell r="E254">
            <v>0</v>
          </cell>
          <cell r="F254">
            <v>-16429.93</v>
          </cell>
        </row>
        <row r="255">
          <cell r="A255" t="str">
            <v>5113005022</v>
          </cell>
          <cell r="B255" t="str">
            <v>TELEFONE</v>
          </cell>
          <cell r="C255">
            <v>-3261.48</v>
          </cell>
          <cell r="D255">
            <v>1324.94</v>
          </cell>
          <cell r="E255">
            <v>0</v>
          </cell>
          <cell r="F255">
            <v>-4586.42</v>
          </cell>
        </row>
        <row r="256">
          <cell r="A256" t="str">
            <v>5113006</v>
          </cell>
          <cell r="B256" t="str">
            <v>DEPRECIACAO E AMORTIZACAO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 t="str">
            <v>5113006001</v>
          </cell>
          <cell r="B257" t="str">
            <v>DEPRECIACAO E AMORTIZACAO ACUMULADA</v>
          </cell>
          <cell r="C257">
            <v>-22801.33</v>
          </cell>
          <cell r="D257">
            <v>5757.78</v>
          </cell>
          <cell r="E257">
            <v>0</v>
          </cell>
          <cell r="F257">
            <v>-28559.11</v>
          </cell>
        </row>
        <row r="258">
          <cell r="A258" t="str">
            <v>59</v>
          </cell>
          <cell r="B258" t="str">
            <v>(-) CUSTOS TRANSFERIDOS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 t="str">
            <v>591</v>
          </cell>
          <cell r="B259" t="str">
            <v>(-) CUSTOS TRANSFERIDOS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 t="str">
            <v>5911</v>
          </cell>
          <cell r="B260" t="str">
            <v>(-) CUSTOS TRANSFERIDOS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 t="str">
            <v>5911001</v>
          </cell>
          <cell r="B261" t="str">
            <v>(-) CUSTOS TRANSFERIDOS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 t="str">
            <v>5911001001</v>
          </cell>
          <cell r="B262" t="str">
            <v>(-) CUSTOS TRANSFERIDOS</v>
          </cell>
          <cell r="C262">
            <v>3895803.66</v>
          </cell>
          <cell r="D262">
            <v>0</v>
          </cell>
          <cell r="E262">
            <v>640675.26</v>
          </cell>
          <cell r="F262">
            <v>4536478.92</v>
          </cell>
        </row>
        <row r="263">
          <cell r="A263" t="str">
            <v>5911001002</v>
          </cell>
          <cell r="B263" t="str">
            <v>CONTA TRANSITORIA</v>
          </cell>
          <cell r="C263">
            <v>0</v>
          </cell>
          <cell r="D263">
            <v>2300162.38</v>
          </cell>
          <cell r="E263">
            <v>2300162.38</v>
          </cell>
          <cell r="F263">
            <v>0</v>
          </cell>
        </row>
        <row r="264">
          <cell r="A264" t="str">
            <v>9</v>
          </cell>
          <cell r="B264" t="str">
            <v>APURACAO SOCIETARIA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 t="str">
            <v>91</v>
          </cell>
          <cell r="B265" t="str">
            <v>ATIVO CIRCULANTE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 t="str">
            <v>911</v>
          </cell>
          <cell r="B266" t="str">
            <v>CREDITO CLIENTES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 t="str">
            <v>9111</v>
          </cell>
          <cell r="B267" t="str">
            <v>CLIENTES DE OBRAS DE INCORPORAÇÃO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 t="str">
            <v>9111001</v>
          </cell>
          <cell r="B268" t="str">
            <v>TWENTY FIVE PARK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 t="str">
            <v>9111001001</v>
          </cell>
          <cell r="B269" t="str">
            <v>Clientes Twenty Five Park</v>
          </cell>
          <cell r="C269">
            <v>-5448867.2000000002</v>
          </cell>
          <cell r="D269">
            <v>1230354.6200000001</v>
          </cell>
          <cell r="E269">
            <v>2076254.66</v>
          </cell>
          <cell r="F269">
            <v>-4602967.16</v>
          </cell>
        </row>
        <row r="270">
          <cell r="A270" t="str">
            <v>9111002</v>
          </cell>
          <cell r="B270" t="str">
            <v>HOUSING FLAMBOYANT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 t="str">
            <v>9111002002</v>
          </cell>
          <cell r="B271" t="str">
            <v>Transitória de Recebimento</v>
          </cell>
          <cell r="C271">
            <v>-3727251.58</v>
          </cell>
          <cell r="D271">
            <v>1624595.92</v>
          </cell>
          <cell r="E271">
            <v>0</v>
          </cell>
          <cell r="F271">
            <v>-5351847.5</v>
          </cell>
        </row>
        <row r="272">
          <cell r="A272" t="str">
            <v>912</v>
          </cell>
          <cell r="B272" t="str">
            <v>ESTOQUES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 t="str">
            <v>9121</v>
          </cell>
          <cell r="B273" t="str">
            <v>IMOVEIS PARA VENDA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 t="str">
            <v>9121001</v>
          </cell>
          <cell r="B274" t="str">
            <v>IMÓVEIS EM CONSTRUÇÃO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 t="str">
            <v>9121001001</v>
          </cell>
          <cell r="B275" t="str">
            <v>Imóveis em Construção</v>
          </cell>
          <cell r="C275">
            <v>-653511.27</v>
          </cell>
          <cell r="D275">
            <v>607164.49</v>
          </cell>
          <cell r="E275">
            <v>581336.20000000007</v>
          </cell>
          <cell r="F275">
            <v>-679339.56</v>
          </cell>
        </row>
        <row r="276">
          <cell r="A276" t="str">
            <v>92</v>
          </cell>
          <cell r="B276" t="str">
            <v>PASSIVO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 t="str">
            <v>921</v>
          </cell>
          <cell r="B277" t="str">
            <v>CIRCULANTE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 t="str">
            <v>9211</v>
          </cell>
          <cell r="B278" t="str">
            <v>OUTRAS OBRIGAÇÕES CLIENTES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 t="str">
            <v>9211001</v>
          </cell>
          <cell r="B279" t="str">
            <v>DISTRATOS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 t="str">
            <v>9211001001</v>
          </cell>
          <cell r="B280" t="str">
            <v>Distratos a Pagar</v>
          </cell>
          <cell r="C280">
            <v>16275.29</v>
          </cell>
          <cell r="D280">
            <v>0</v>
          </cell>
          <cell r="E280">
            <v>0</v>
          </cell>
          <cell r="F280">
            <v>16275.29</v>
          </cell>
        </row>
        <row r="281">
          <cell r="A281" t="str">
            <v>9211002</v>
          </cell>
          <cell r="B281" t="str">
            <v>ADIANTAMENTOS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 t="str">
            <v>9211002001</v>
          </cell>
          <cell r="B282" t="str">
            <v>Adiantamento de Clientes</v>
          </cell>
          <cell r="C282">
            <v>689286.68</v>
          </cell>
          <cell r="D282">
            <v>300873.16000000003</v>
          </cell>
          <cell r="E282">
            <v>165931.79</v>
          </cell>
          <cell r="F282">
            <v>554345.31000000006</v>
          </cell>
        </row>
        <row r="283">
          <cell r="A283" t="str">
            <v>9212</v>
          </cell>
          <cell r="B283" t="str">
            <v>OBRIGACOES TRIBUTARIAS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 t="str">
            <v>9212001</v>
          </cell>
          <cell r="B284" t="str">
            <v>OBRIGACOES TRIBUTARIAS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 t="str">
            <v>9212001001</v>
          </cell>
          <cell r="B285" t="str">
            <v>PIS diferido a Pagar</v>
          </cell>
          <cell r="C285">
            <v>10963.47</v>
          </cell>
          <cell r="D285">
            <v>4621.2300000000005</v>
          </cell>
          <cell r="E285">
            <v>0</v>
          </cell>
          <cell r="F285">
            <v>6342.24</v>
          </cell>
        </row>
        <row r="286">
          <cell r="A286" t="str">
            <v>9212001002</v>
          </cell>
          <cell r="B286" t="str">
            <v>COFINS diferido a pagar</v>
          </cell>
          <cell r="C286">
            <v>50600.63</v>
          </cell>
          <cell r="D286">
            <v>21328.76</v>
          </cell>
          <cell r="E286">
            <v>0</v>
          </cell>
          <cell r="F286">
            <v>29271.87</v>
          </cell>
        </row>
        <row r="287">
          <cell r="A287" t="str">
            <v>9212001003</v>
          </cell>
          <cell r="B287" t="str">
            <v>IRPJ diferido a pagar</v>
          </cell>
          <cell r="C287">
            <v>33733.75</v>
          </cell>
          <cell r="D287">
            <v>14219.17</v>
          </cell>
          <cell r="E287">
            <v>0</v>
          </cell>
          <cell r="F287">
            <v>19514.580000000002</v>
          </cell>
        </row>
        <row r="288">
          <cell r="A288" t="str">
            <v>9212001004</v>
          </cell>
          <cell r="B288" t="str">
            <v>CSLL diferido a pagar</v>
          </cell>
          <cell r="C288">
            <v>18216.23</v>
          </cell>
          <cell r="D288">
            <v>7678.35</v>
          </cell>
          <cell r="E288">
            <v>0</v>
          </cell>
          <cell r="F288">
            <v>10537.88</v>
          </cell>
        </row>
        <row r="289">
          <cell r="A289" t="str">
            <v>924</v>
          </cell>
          <cell r="B289" t="str">
            <v>PATRIMONIO LIQUIDO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 t="str">
            <v>9244</v>
          </cell>
          <cell r="B290" t="str">
            <v>APURACAO RESULTADO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 t="str">
            <v>9244001</v>
          </cell>
          <cell r="B291" t="str">
            <v>APURACAO RESULTADO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 t="str">
            <v>9244001001</v>
          </cell>
          <cell r="B292" t="str">
            <v>SALDO INICIAL</v>
          </cell>
          <cell r="C292">
            <v>3317694.63</v>
          </cell>
          <cell r="D292">
            <v>0</v>
          </cell>
          <cell r="E292">
            <v>0</v>
          </cell>
          <cell r="F292">
            <v>3317694.63</v>
          </cell>
        </row>
        <row r="293">
          <cell r="A293" t="str">
            <v>93</v>
          </cell>
          <cell r="B293" t="str">
            <v>CUSTOS E DESPESAS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 t="str">
            <v>931</v>
          </cell>
          <cell r="B294" t="str">
            <v>CUSTOS E DEPESAS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 t="str">
            <v>9311</v>
          </cell>
          <cell r="B295" t="str">
            <v>CUSTOS E DEPESAS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 t="str">
            <v>9311001</v>
          </cell>
          <cell r="B296" t="str">
            <v>CUSTOS INC.ORC.CONT.REALIZADOS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 t="str">
            <v>9311001001</v>
          </cell>
          <cell r="B297" t="str">
            <v>Custos Inc.Orc.Cont.Realizados</v>
          </cell>
          <cell r="C297">
            <v>-3444390.42</v>
          </cell>
          <cell r="D297">
            <v>581336.20000000007</v>
          </cell>
          <cell r="E297">
            <v>0</v>
          </cell>
          <cell r="F297">
            <v>-4025726.62</v>
          </cell>
        </row>
        <row r="298">
          <cell r="A298" t="str">
            <v>9312</v>
          </cell>
          <cell r="B298" t="str">
            <v>PROVISÕES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 t="str">
            <v>9312001</v>
          </cell>
          <cell r="B299" t="str">
            <v>PROVISÕES TRIBUTÁRIAS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 t="str">
            <v>9312001001</v>
          </cell>
          <cell r="B300" t="str">
            <v>Provisões IRPJ diferido</v>
          </cell>
          <cell r="C300">
            <v>-33733.75</v>
          </cell>
          <cell r="D300">
            <v>0</v>
          </cell>
          <cell r="E300">
            <v>14219.17</v>
          </cell>
          <cell r="F300">
            <v>-19514.580000000002</v>
          </cell>
        </row>
        <row r="301">
          <cell r="A301" t="str">
            <v>9312001002</v>
          </cell>
          <cell r="B301" t="str">
            <v>Provisões CSLL diferido</v>
          </cell>
          <cell r="C301">
            <v>-18216.23</v>
          </cell>
          <cell r="D301">
            <v>0</v>
          </cell>
          <cell r="E301">
            <v>7678.35</v>
          </cell>
          <cell r="F301">
            <v>-10537.88</v>
          </cell>
        </row>
        <row r="302">
          <cell r="A302" t="str">
            <v>94</v>
          </cell>
          <cell r="B302" t="str">
            <v>RECEITAS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 t="str">
            <v>941</v>
          </cell>
          <cell r="B303" t="str">
            <v>RECEITAS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 t="str">
            <v>9411</v>
          </cell>
          <cell r="B304" t="str">
            <v>INCORPOAÇÕES DE IMOVEIS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 t="str">
            <v>9411001</v>
          </cell>
          <cell r="B305" t="str">
            <v>INCORPORAÇÕES DE IMOVEIS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 t="str">
            <v>9411001002</v>
          </cell>
          <cell r="B306" t="str">
            <v>Receitas Twenty Five Park</v>
          </cell>
          <cell r="C306">
            <v>5866957.2800000003</v>
          </cell>
          <cell r="D306">
            <v>0</v>
          </cell>
          <cell r="E306">
            <v>947008.35</v>
          </cell>
          <cell r="F306">
            <v>6813965.6299999999</v>
          </cell>
        </row>
        <row r="307">
          <cell r="A307" t="str">
            <v>9412</v>
          </cell>
          <cell r="B307" t="str">
            <v>(-) DEDUÇÕES DA RECEITA BRUTA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 t="str">
            <v>9412001</v>
          </cell>
          <cell r="B308" t="str">
            <v>(-) DEDUÇÕES DA RECEITA BRUTA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 t="str">
            <v>9412001001</v>
          </cell>
          <cell r="B309" t="str">
            <v>PIS diferido</v>
          </cell>
          <cell r="C309">
            <v>-10963.47</v>
          </cell>
          <cell r="D309">
            <v>0</v>
          </cell>
          <cell r="E309">
            <v>4621.2300000000005</v>
          </cell>
          <cell r="F309">
            <v>-6342.24</v>
          </cell>
        </row>
        <row r="310">
          <cell r="A310" t="str">
            <v>9412001002</v>
          </cell>
          <cell r="B310" t="str">
            <v>COFINS diferido</v>
          </cell>
          <cell r="C310">
            <v>-50600.63</v>
          </cell>
          <cell r="D310">
            <v>0</v>
          </cell>
          <cell r="E310">
            <v>21328.76</v>
          </cell>
          <cell r="F310">
            <v>-29271.87</v>
          </cell>
        </row>
        <row r="311">
          <cell r="A311" t="str">
            <v>9412001004</v>
          </cell>
          <cell r="B311" t="str">
            <v>Descontos Concedidos</v>
          </cell>
          <cell r="C311">
            <v>-37281.67</v>
          </cell>
          <cell r="D311">
            <v>61844.49</v>
          </cell>
          <cell r="E311">
            <v>0</v>
          </cell>
          <cell r="F311">
            <v>-99126.16</v>
          </cell>
        </row>
        <row r="312">
          <cell r="A312" t="str">
            <v>9412001005</v>
          </cell>
          <cell r="B312" t="str">
            <v>Distratos</v>
          </cell>
          <cell r="C312">
            <v>-441778.56</v>
          </cell>
          <cell r="D312">
            <v>0</v>
          </cell>
          <cell r="E312">
            <v>0</v>
          </cell>
          <cell r="F312">
            <v>-441778.56</v>
          </cell>
        </row>
        <row r="313">
          <cell r="A313" t="str">
            <v>943</v>
          </cell>
          <cell r="B313" t="str">
            <v>RECEITAS FINANCEIRAS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 t="str">
            <v>9431</v>
          </cell>
          <cell r="B314" t="str">
            <v>RECEITAS FINANCEIRAS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 t="str">
            <v>9431001</v>
          </cell>
          <cell r="B315" t="str">
            <v>RECEITAS FINANCEIRAS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 t="str">
            <v>9431001001</v>
          </cell>
          <cell r="B316" t="str">
            <v>Juros Ativos</v>
          </cell>
          <cell r="C316">
            <v>8189.17</v>
          </cell>
          <cell r="D316">
            <v>89561.54</v>
          </cell>
          <cell r="E316">
            <v>117834.43</v>
          </cell>
          <cell r="F316">
            <v>36462.06</v>
          </cell>
        </row>
        <row r="317">
          <cell r="A317" t="str">
            <v>9431001004</v>
          </cell>
          <cell r="B317" t="str">
            <v>Variação Monetaria Ativa</v>
          </cell>
          <cell r="C317">
            <v>1577.7</v>
          </cell>
          <cell r="D317">
            <v>0</v>
          </cell>
          <cell r="E317">
            <v>200.5</v>
          </cell>
          <cell r="F317">
            <v>1778.2</v>
          </cell>
        </row>
        <row r="318">
          <cell r="A318" t="str">
            <v>95</v>
          </cell>
          <cell r="B318" t="str">
            <v>SISTEMA DE CUSTO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 t="str">
            <v>951</v>
          </cell>
          <cell r="B319" t="str">
            <v>ABSORVIÇÃO DE CUSTO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 t="str">
            <v>9511</v>
          </cell>
          <cell r="B320" t="str">
            <v>ABSORVIÇÃO DE CUSTO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 t="str">
            <v>9511001</v>
          </cell>
          <cell r="B321" t="str">
            <v>ABSORVIÇÃO CUSTO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 t="str">
            <v>9511001001</v>
          </cell>
          <cell r="B322" t="str">
            <v>(-) Transferencia P/ Estoque em Produção</v>
          </cell>
          <cell r="C322">
            <v>3853099.95</v>
          </cell>
          <cell r="D322">
            <v>0</v>
          </cell>
          <cell r="E322">
            <v>607164.49</v>
          </cell>
          <cell r="F322">
            <v>4460264.4400000004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6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68992786.060000002</v>
          </cell>
          <cell r="D2">
            <v>3952536.33</v>
          </cell>
          <cell r="E2">
            <v>3915148.03</v>
          </cell>
          <cell r="F2">
            <v>69030174.359999999</v>
          </cell>
        </row>
        <row r="3">
          <cell r="A3">
            <v>11</v>
          </cell>
          <cell r="B3" t="str">
            <v>CIRCULANTE</v>
          </cell>
          <cell r="C3">
            <v>4137913.78</v>
          </cell>
          <cell r="D3">
            <v>3952536.33</v>
          </cell>
          <cell r="E3">
            <v>3915148.03</v>
          </cell>
          <cell r="F3">
            <v>4175302.08</v>
          </cell>
        </row>
        <row r="4">
          <cell r="A4" t="str">
            <v>1.1.1</v>
          </cell>
          <cell r="B4" t="str">
            <v>DISPONIBILIDADES</v>
          </cell>
          <cell r="C4">
            <v>3218745.79</v>
          </cell>
          <cell r="D4">
            <v>2769491.16</v>
          </cell>
          <cell r="E4">
            <v>2680048.9300000002</v>
          </cell>
          <cell r="F4">
            <v>3308188.02</v>
          </cell>
        </row>
        <row r="5">
          <cell r="A5" t="str">
            <v>1.1.1.1</v>
          </cell>
          <cell r="B5" t="str">
            <v>NUMERARIOS</v>
          </cell>
          <cell r="C5">
            <v>6620.49</v>
          </cell>
          <cell r="D5">
            <v>0</v>
          </cell>
          <cell r="E5">
            <v>1500</v>
          </cell>
          <cell r="F5">
            <v>5120.49</v>
          </cell>
        </row>
        <row r="6">
          <cell r="A6" t="str">
            <v>1.1.1.1.00</v>
          </cell>
          <cell r="B6" t="str">
            <v>CAIXA GERAL</v>
          </cell>
          <cell r="C6">
            <v>6620.49</v>
          </cell>
          <cell r="D6">
            <v>0</v>
          </cell>
          <cell r="E6">
            <v>1500</v>
          </cell>
          <cell r="F6">
            <v>5120.49</v>
          </cell>
        </row>
        <row r="7">
          <cell r="A7" t="str">
            <v>1.1.1.1.00.0001</v>
          </cell>
          <cell r="B7" t="str">
            <v>CAIXA TESOURARIA</v>
          </cell>
          <cell r="C7">
            <v>6620.49</v>
          </cell>
          <cell r="D7">
            <v>0</v>
          </cell>
          <cell r="E7">
            <v>1500</v>
          </cell>
          <cell r="F7">
            <v>5120.49</v>
          </cell>
        </row>
        <row r="8">
          <cell r="A8" t="str">
            <v>1.1.1.2</v>
          </cell>
          <cell r="B8" t="str">
            <v>BANCOS CONTA MOVIMENTO</v>
          </cell>
          <cell r="C8">
            <v>777093.4</v>
          </cell>
          <cell r="D8">
            <v>2769491.16</v>
          </cell>
          <cell r="E8">
            <v>2678548.9300000002</v>
          </cell>
          <cell r="F8">
            <v>868035.63</v>
          </cell>
        </row>
        <row r="9">
          <cell r="A9" t="str">
            <v>1.1.1.2.00</v>
          </cell>
          <cell r="B9" t="str">
            <v>BANCOS CONTA MOVIMENTO</v>
          </cell>
          <cell r="C9">
            <v>777093.4</v>
          </cell>
          <cell r="D9">
            <v>2769491.16</v>
          </cell>
          <cell r="E9">
            <v>2678548.9300000002</v>
          </cell>
          <cell r="F9">
            <v>868035.63</v>
          </cell>
        </row>
        <row r="10">
          <cell r="A10" t="str">
            <v>1.1.1.2.00.0001</v>
          </cell>
          <cell r="B10" t="str">
            <v>CEF AG. 0996 C/C 302.001-1</v>
          </cell>
          <cell r="C10">
            <v>24672.03</v>
          </cell>
          <cell r="D10">
            <v>537456.19999999995</v>
          </cell>
          <cell r="E10">
            <v>182489.71</v>
          </cell>
          <cell r="F10">
            <v>379638.52</v>
          </cell>
        </row>
        <row r="11">
          <cell r="A11" t="str">
            <v>1.1.1.2.00.0002</v>
          </cell>
          <cell r="B11" t="str">
            <v>CEF AG. 0996 C/C  256-0</v>
          </cell>
          <cell r="C11">
            <v>75811.399999999994</v>
          </cell>
          <cell r="D11">
            <v>111156.18</v>
          </cell>
          <cell r="E11">
            <v>70000</v>
          </cell>
          <cell r="F11">
            <v>116967.58</v>
          </cell>
        </row>
        <row r="12">
          <cell r="A12" t="str">
            <v>1.1.1.2.00.0003</v>
          </cell>
          <cell r="B12" t="str">
            <v>BANCO VOTORANTIM S/A C/C  202447601-2</v>
          </cell>
          <cell r="C12">
            <v>165.52</v>
          </cell>
          <cell r="D12">
            <v>0</v>
          </cell>
          <cell r="E12">
            <v>30</v>
          </cell>
          <cell r="F12">
            <v>135.52000000000001</v>
          </cell>
        </row>
        <row r="13">
          <cell r="A13" t="str">
            <v>1.1.1.2.00.0004</v>
          </cell>
          <cell r="B13" t="str">
            <v>CEF AG. 0996 C/C 252-7</v>
          </cell>
          <cell r="C13">
            <v>375639.91</v>
          </cell>
          <cell r="D13">
            <v>1113837.03</v>
          </cell>
          <cell r="E13">
            <v>1118197.93</v>
          </cell>
          <cell r="F13">
            <v>371279.01</v>
          </cell>
        </row>
        <row r="14">
          <cell r="A14" t="str">
            <v>1.1.1.2.00.0007</v>
          </cell>
          <cell r="B14" t="str">
            <v>CEF AG 0996 C/C 255-1</v>
          </cell>
          <cell r="C14">
            <v>300804.53999999998</v>
          </cell>
          <cell r="D14">
            <v>1007041.75</v>
          </cell>
          <cell r="E14">
            <v>1307831.29</v>
          </cell>
          <cell r="F14">
            <v>15</v>
          </cell>
        </row>
        <row r="15">
          <cell r="A15" t="str">
            <v>1.1.1.3</v>
          </cell>
          <cell r="B15" t="str">
            <v>APLICACOES FIN LIQ IMEDIATA</v>
          </cell>
          <cell r="C15">
            <v>2435031.9</v>
          </cell>
          <cell r="D15">
            <v>0</v>
          </cell>
          <cell r="E15">
            <v>0</v>
          </cell>
          <cell r="F15">
            <v>2435031.9</v>
          </cell>
        </row>
        <row r="16">
          <cell r="A16" t="str">
            <v>1.1.1.3.00</v>
          </cell>
          <cell r="B16" t="str">
            <v>APLICACOES FIN MERC ABERTO</v>
          </cell>
          <cell r="C16">
            <v>2435031.9</v>
          </cell>
          <cell r="D16">
            <v>0</v>
          </cell>
          <cell r="E16">
            <v>0</v>
          </cell>
          <cell r="F16">
            <v>2435031.9</v>
          </cell>
        </row>
        <row r="17">
          <cell r="A17" t="str">
            <v>1.1.1.3.00.0003</v>
          </cell>
          <cell r="B17" t="str">
            <v>CEF AG 0996 CDB FLEX</v>
          </cell>
          <cell r="C17">
            <v>2435031.9</v>
          </cell>
          <cell r="D17">
            <v>0</v>
          </cell>
          <cell r="E17">
            <v>0</v>
          </cell>
          <cell r="F17">
            <v>2435031.9</v>
          </cell>
        </row>
        <row r="18">
          <cell r="A18" t="str">
            <v>1.1.2</v>
          </cell>
          <cell r="B18" t="str">
            <v>CREDITOS</v>
          </cell>
          <cell r="C18">
            <v>919167.99</v>
          </cell>
          <cell r="D18">
            <v>1183045.17</v>
          </cell>
          <cell r="E18">
            <v>1235099.1000000001</v>
          </cell>
          <cell r="F18">
            <v>867114.06</v>
          </cell>
        </row>
        <row r="19">
          <cell r="A19" t="str">
            <v>1.1.2.0</v>
          </cell>
          <cell r="B19" t="str">
            <v>SERVICOS PUBLICOS</v>
          </cell>
          <cell r="C19">
            <v>371278.95</v>
          </cell>
          <cell r="D19">
            <v>1113837.06</v>
          </cell>
          <cell r="E19">
            <v>1113837.03</v>
          </cell>
          <cell r="F19">
            <v>371278.98</v>
          </cell>
        </row>
        <row r="20">
          <cell r="A20" t="str">
            <v>1.1.2.0.01</v>
          </cell>
          <cell r="B20" t="str">
            <v>VENDA DE ENERGIA</v>
          </cell>
          <cell r="C20">
            <v>371278.95</v>
          </cell>
          <cell r="D20">
            <v>1113837.06</v>
          </cell>
          <cell r="E20">
            <v>1113837.03</v>
          </cell>
          <cell r="F20">
            <v>371278.98</v>
          </cell>
        </row>
        <row r="21">
          <cell r="A21" t="str">
            <v>1.1.2.0.01.0001</v>
          </cell>
          <cell r="B21" t="str">
            <v>CENTRAIS ELETRICAS BRASILEIRAS S/A</v>
          </cell>
          <cell r="C21">
            <v>371278.95</v>
          </cell>
          <cell r="D21">
            <v>1113837.06</v>
          </cell>
          <cell r="E21">
            <v>1113837.03</v>
          </cell>
          <cell r="F21">
            <v>371278.98</v>
          </cell>
        </row>
        <row r="22">
          <cell r="A22" t="str">
            <v>1.1.2.6</v>
          </cell>
          <cell r="B22" t="str">
            <v>OUTROS CREDITOS</v>
          </cell>
          <cell r="C22">
            <v>430976.42</v>
          </cell>
          <cell r="D22">
            <v>0</v>
          </cell>
          <cell r="E22">
            <v>0</v>
          </cell>
          <cell r="F22">
            <v>430976.42</v>
          </cell>
        </row>
        <row r="23">
          <cell r="A23" t="str">
            <v>1.1.2.6.00</v>
          </cell>
          <cell r="B23" t="str">
            <v>ADIANTAMENTO A FORNECEDORES</v>
          </cell>
          <cell r="C23">
            <v>430976.42</v>
          </cell>
          <cell r="D23">
            <v>0</v>
          </cell>
          <cell r="E23">
            <v>0</v>
          </cell>
          <cell r="F23">
            <v>430976.42</v>
          </cell>
        </row>
        <row r="24">
          <cell r="A24" t="str">
            <v>1.1.2.6.00.0895</v>
          </cell>
          <cell r="B24" t="str">
            <v>ENERG POWER LTDA</v>
          </cell>
          <cell r="C24">
            <v>115673.84</v>
          </cell>
          <cell r="D24">
            <v>0</v>
          </cell>
          <cell r="E24">
            <v>0</v>
          </cell>
          <cell r="F24">
            <v>115673.84</v>
          </cell>
        </row>
        <row r="25">
          <cell r="A25" t="str">
            <v>1.1.2.6.00.2162</v>
          </cell>
          <cell r="B25" t="str">
            <v>CEMANI CALDEIRARIA E ENG. MONT MANUTENCAO</v>
          </cell>
          <cell r="C25">
            <v>315302.58</v>
          </cell>
          <cell r="D25">
            <v>0</v>
          </cell>
          <cell r="E25">
            <v>0</v>
          </cell>
          <cell r="F25">
            <v>315302.58</v>
          </cell>
        </row>
        <row r="26">
          <cell r="A26" t="str">
            <v>1.1.2.8</v>
          </cell>
          <cell r="B26" t="str">
            <v>TRIBUTOS E CONT A COMPENSAR</v>
          </cell>
          <cell r="C26">
            <v>116912.62</v>
          </cell>
          <cell r="D26">
            <v>69208.11</v>
          </cell>
          <cell r="E26">
            <v>121262.07</v>
          </cell>
          <cell r="F26">
            <v>64858.66</v>
          </cell>
        </row>
        <row r="27">
          <cell r="A27" t="str">
            <v>1.1.2.8.01</v>
          </cell>
          <cell r="B27" t="str">
            <v>TRIBUTOS A COMPENSAR / RECUPERAR</v>
          </cell>
          <cell r="C27">
            <v>116912.62</v>
          </cell>
          <cell r="D27">
            <v>69208.11</v>
          </cell>
          <cell r="E27">
            <v>121262.07</v>
          </cell>
          <cell r="F27">
            <v>64858.66</v>
          </cell>
        </row>
        <row r="28">
          <cell r="A28" t="str">
            <v>1.1.2.8.01.0001</v>
          </cell>
          <cell r="B28" t="str">
            <v>CSLL</v>
          </cell>
          <cell r="C28">
            <v>23660.880000000001</v>
          </cell>
          <cell r="D28">
            <v>11830.44</v>
          </cell>
          <cell r="E28">
            <v>35491.32</v>
          </cell>
          <cell r="F28">
            <v>0</v>
          </cell>
        </row>
        <row r="29">
          <cell r="A29" t="str">
            <v>1.1.2.8.01.0002</v>
          </cell>
          <cell r="B29" t="str">
            <v>IRRF DE APLICACOES FINANCEIRAS</v>
          </cell>
          <cell r="C29">
            <v>21677.53</v>
          </cell>
          <cell r="D29">
            <v>0</v>
          </cell>
          <cell r="E29">
            <v>0</v>
          </cell>
          <cell r="F29">
            <v>21677.53</v>
          </cell>
        </row>
        <row r="30">
          <cell r="A30" t="str">
            <v>1.1.2.8.01.0003</v>
          </cell>
          <cell r="B30" t="str">
            <v>IRRF S/ FATURAMENTO</v>
          </cell>
          <cell r="C30">
            <v>28393.08</v>
          </cell>
          <cell r="D30">
            <v>14196.54</v>
          </cell>
          <cell r="E30">
            <v>42589.62</v>
          </cell>
          <cell r="F30">
            <v>0</v>
          </cell>
        </row>
        <row r="31">
          <cell r="A31" t="str">
            <v>1.1.2.8.01.0004</v>
          </cell>
          <cell r="B31" t="str">
            <v>PIS</v>
          </cell>
          <cell r="C31">
            <v>7689.78</v>
          </cell>
          <cell r="D31">
            <v>7689.78</v>
          </cell>
          <cell r="E31">
            <v>7689.78</v>
          </cell>
          <cell r="F31">
            <v>7689.78</v>
          </cell>
        </row>
        <row r="32">
          <cell r="A32" t="str">
            <v>1.1.2.8.01.0005</v>
          </cell>
          <cell r="B32" t="str">
            <v>COFINS</v>
          </cell>
          <cell r="C32">
            <v>35491.35</v>
          </cell>
          <cell r="D32">
            <v>35491.35</v>
          </cell>
          <cell r="E32">
            <v>35491.35</v>
          </cell>
          <cell r="F32">
            <v>35491.35</v>
          </cell>
        </row>
        <row r="33">
          <cell r="A33">
            <v>13</v>
          </cell>
          <cell r="B33" t="str">
            <v>PERMANENTE</v>
          </cell>
          <cell r="C33">
            <v>64854872.280000001</v>
          </cell>
          <cell r="D33">
            <v>0</v>
          </cell>
          <cell r="E33">
            <v>0</v>
          </cell>
          <cell r="F33">
            <v>64854872.280000001</v>
          </cell>
        </row>
        <row r="34">
          <cell r="A34" t="str">
            <v>1.3.2</v>
          </cell>
          <cell r="B34" t="str">
            <v>IMOBILIZADO</v>
          </cell>
          <cell r="C34">
            <v>58566879.149999999</v>
          </cell>
          <cell r="D34">
            <v>0</v>
          </cell>
          <cell r="E34">
            <v>0</v>
          </cell>
          <cell r="F34">
            <v>58566879.149999999</v>
          </cell>
        </row>
        <row r="35">
          <cell r="A35" t="str">
            <v>1.3.2.1</v>
          </cell>
          <cell r="B35" t="str">
            <v>VALOR ORIGINAL CORRIGIDO</v>
          </cell>
          <cell r="C35">
            <v>61229010.020000003</v>
          </cell>
          <cell r="D35">
            <v>0</v>
          </cell>
          <cell r="E35">
            <v>0</v>
          </cell>
          <cell r="F35">
            <v>61229010.020000003</v>
          </cell>
        </row>
        <row r="36">
          <cell r="A36" t="str">
            <v>1.3.2.1.00</v>
          </cell>
          <cell r="B36" t="str">
            <v>IMOBILIZADO EM USO</v>
          </cell>
          <cell r="C36">
            <v>2585659.9900000002</v>
          </cell>
          <cell r="D36">
            <v>0</v>
          </cell>
          <cell r="E36">
            <v>0</v>
          </cell>
          <cell r="F36">
            <v>2585659.9900000002</v>
          </cell>
        </row>
        <row r="37">
          <cell r="A37" t="str">
            <v>1.3.2.1.00.0002</v>
          </cell>
          <cell r="B37" t="str">
            <v>MAQUINAS E EQUIPAMENTOS</v>
          </cell>
          <cell r="C37">
            <v>2467380</v>
          </cell>
          <cell r="D37">
            <v>0</v>
          </cell>
          <cell r="E37">
            <v>0</v>
          </cell>
          <cell r="F37">
            <v>2467380</v>
          </cell>
        </row>
        <row r="38">
          <cell r="A38" t="str">
            <v>1.3.2.1.00.0006</v>
          </cell>
          <cell r="B38" t="str">
            <v>IMOVEIS RURAIS E URBANOS</v>
          </cell>
          <cell r="C38">
            <v>105580</v>
          </cell>
          <cell r="D38">
            <v>0</v>
          </cell>
          <cell r="E38">
            <v>0</v>
          </cell>
          <cell r="F38">
            <v>105580</v>
          </cell>
        </row>
        <row r="39">
          <cell r="A39" t="str">
            <v>1.3.2.1.00.0010</v>
          </cell>
          <cell r="B39" t="str">
            <v>SOFTWARES</v>
          </cell>
          <cell r="C39">
            <v>12699.99</v>
          </cell>
          <cell r="D39">
            <v>0</v>
          </cell>
          <cell r="E39">
            <v>0</v>
          </cell>
          <cell r="F39">
            <v>12699.99</v>
          </cell>
        </row>
        <row r="40">
          <cell r="A40" t="str">
            <v>1.3.2.1.01</v>
          </cell>
          <cell r="B40" t="str">
            <v>IMOBILIZADO</v>
          </cell>
          <cell r="C40">
            <v>58643350.030000001</v>
          </cell>
          <cell r="D40">
            <v>0</v>
          </cell>
          <cell r="E40">
            <v>0</v>
          </cell>
          <cell r="F40">
            <v>58643350.030000001</v>
          </cell>
        </row>
        <row r="41">
          <cell r="A41" t="str">
            <v>1.3.2.1.01.0001</v>
          </cell>
          <cell r="B41" t="str">
            <v>SERVICOS CONTRATADOS</v>
          </cell>
          <cell r="C41">
            <v>35277685.020000003</v>
          </cell>
          <cell r="D41">
            <v>0</v>
          </cell>
          <cell r="E41">
            <v>0</v>
          </cell>
          <cell r="F41">
            <v>35277685.020000003</v>
          </cell>
        </row>
        <row r="42">
          <cell r="A42" t="str">
            <v>1.3.2.1.01.0002</v>
          </cell>
          <cell r="B42" t="str">
            <v>PROJETOS</v>
          </cell>
          <cell r="C42">
            <v>4765709.49</v>
          </cell>
          <cell r="D42">
            <v>0</v>
          </cell>
          <cell r="E42">
            <v>0</v>
          </cell>
          <cell r="F42">
            <v>4765709.49</v>
          </cell>
        </row>
        <row r="43">
          <cell r="A43" t="str">
            <v>1.3.2.1.01.0003</v>
          </cell>
          <cell r="B43" t="str">
            <v>MATERIAIS APLICADOS</v>
          </cell>
          <cell r="C43">
            <v>15308244.029999999</v>
          </cell>
          <cell r="D43">
            <v>0</v>
          </cell>
          <cell r="E43">
            <v>0</v>
          </cell>
          <cell r="F43">
            <v>15308244.029999999</v>
          </cell>
        </row>
        <row r="44">
          <cell r="A44" t="str">
            <v>1.3.2.1.01.0005</v>
          </cell>
          <cell r="B44" t="str">
            <v>ENERGIA</v>
          </cell>
          <cell r="C44">
            <v>366709.93</v>
          </cell>
          <cell r="D44">
            <v>0</v>
          </cell>
          <cell r="E44">
            <v>0</v>
          </cell>
          <cell r="F44">
            <v>366709.93</v>
          </cell>
        </row>
        <row r="45">
          <cell r="A45" t="str">
            <v>1.3.2.1.01.0006</v>
          </cell>
          <cell r="B45" t="str">
            <v>TAXAS E EMOLUMENTOS</v>
          </cell>
          <cell r="C45">
            <v>85444.25</v>
          </cell>
          <cell r="D45">
            <v>0</v>
          </cell>
          <cell r="E45">
            <v>0</v>
          </cell>
          <cell r="F45">
            <v>85444.25</v>
          </cell>
        </row>
        <row r="46">
          <cell r="A46" t="str">
            <v>1.3.2.1.01.0007</v>
          </cell>
          <cell r="B46" t="str">
            <v>COMBUSTIVEIS E LUBRIFICANTES</v>
          </cell>
          <cell r="C46">
            <v>62717.56</v>
          </cell>
          <cell r="D46">
            <v>0</v>
          </cell>
          <cell r="E46">
            <v>0</v>
          </cell>
          <cell r="F46">
            <v>62717.56</v>
          </cell>
        </row>
        <row r="47">
          <cell r="A47" t="str">
            <v>1.3.2.1.01.0008</v>
          </cell>
          <cell r="B47" t="str">
            <v>SEGUROS</v>
          </cell>
          <cell r="C47">
            <v>2507488.2200000002</v>
          </cell>
          <cell r="D47">
            <v>0</v>
          </cell>
          <cell r="E47">
            <v>0</v>
          </cell>
          <cell r="F47">
            <v>2507488.2200000002</v>
          </cell>
        </row>
        <row r="48">
          <cell r="A48" t="str">
            <v>1.3.2.1.01.0009</v>
          </cell>
          <cell r="B48" t="str">
            <v>OUTROS GASTOS</v>
          </cell>
          <cell r="C48">
            <v>128831.97</v>
          </cell>
          <cell r="D48">
            <v>0</v>
          </cell>
          <cell r="E48">
            <v>0</v>
          </cell>
          <cell r="F48">
            <v>128831.97</v>
          </cell>
        </row>
        <row r="49">
          <cell r="A49" t="str">
            <v>1.3.2.1.01.0010</v>
          </cell>
          <cell r="B49" t="str">
            <v>MAQUINAS E EQUIPAMENTOS</v>
          </cell>
          <cell r="C49">
            <v>140519.56</v>
          </cell>
          <cell r="D49">
            <v>0</v>
          </cell>
          <cell r="E49">
            <v>0</v>
          </cell>
          <cell r="F49">
            <v>140519.56</v>
          </cell>
        </row>
        <row r="50">
          <cell r="A50" t="str">
            <v>1.3.2.2</v>
          </cell>
          <cell r="B50" t="str">
            <v>(-) DEPRECIACOES ACUMULADAS</v>
          </cell>
          <cell r="C50">
            <v>-2662130.87</v>
          </cell>
          <cell r="D50">
            <v>0</v>
          </cell>
          <cell r="E50">
            <v>0</v>
          </cell>
          <cell r="F50">
            <v>-2662130.87</v>
          </cell>
        </row>
        <row r="51">
          <cell r="A51" t="str">
            <v>1.3.2.2.00</v>
          </cell>
          <cell r="B51" t="str">
            <v>(-) DEPRECIACOES ACUMULADAS</v>
          </cell>
          <cell r="C51">
            <v>-2662130.87</v>
          </cell>
          <cell r="D51">
            <v>0</v>
          </cell>
          <cell r="E51">
            <v>0</v>
          </cell>
          <cell r="F51">
            <v>-2662130.87</v>
          </cell>
        </row>
        <row r="52">
          <cell r="A52" t="str">
            <v>1.3.2.2.00.0001</v>
          </cell>
          <cell r="B52" t="str">
            <v>(-) VEICULOS</v>
          </cell>
          <cell r="C52">
            <v>-2662130.87</v>
          </cell>
          <cell r="D52">
            <v>0</v>
          </cell>
          <cell r="E52">
            <v>0</v>
          </cell>
          <cell r="F52">
            <v>-2662130.87</v>
          </cell>
        </row>
        <row r="53">
          <cell r="A53" t="str">
            <v>1.3.3</v>
          </cell>
          <cell r="B53" t="str">
            <v>ATIVO DIFERIDO</v>
          </cell>
          <cell r="C53">
            <v>6287993.1299999999</v>
          </cell>
          <cell r="D53">
            <v>0</v>
          </cell>
          <cell r="E53">
            <v>0</v>
          </cell>
          <cell r="F53">
            <v>6287993.1299999999</v>
          </cell>
        </row>
        <row r="54">
          <cell r="A54" t="str">
            <v>1.3.3.0</v>
          </cell>
          <cell r="B54" t="str">
            <v>DESPESAS PRE OPERACIONAIS</v>
          </cell>
          <cell r="C54">
            <v>6287993.1299999999</v>
          </cell>
          <cell r="D54">
            <v>0</v>
          </cell>
          <cell r="E54">
            <v>0</v>
          </cell>
          <cell r="F54">
            <v>6287993.1299999999</v>
          </cell>
        </row>
        <row r="55">
          <cell r="A55" t="str">
            <v>1.3.3.0.00.0002</v>
          </cell>
          <cell r="B55" t="str">
            <v>CONSULTORIA CONTABIL, FISCAL, JURIDICA E INFORMATI</v>
          </cell>
          <cell r="C55">
            <v>437907.38</v>
          </cell>
          <cell r="D55">
            <v>0</v>
          </cell>
          <cell r="E55">
            <v>0</v>
          </cell>
          <cell r="F55">
            <v>437907.38</v>
          </cell>
        </row>
        <row r="56">
          <cell r="A56" t="str">
            <v>1.3.3.0.00.0003</v>
          </cell>
          <cell r="B56" t="str">
            <v>CORREIOS E MALOTES</v>
          </cell>
          <cell r="C56">
            <v>1256.94</v>
          </cell>
          <cell r="D56">
            <v>0</v>
          </cell>
          <cell r="E56">
            <v>0</v>
          </cell>
          <cell r="F56">
            <v>1256.94</v>
          </cell>
        </row>
        <row r="57">
          <cell r="A57" t="str">
            <v>1.3.3.0.00.0004</v>
          </cell>
          <cell r="B57" t="str">
            <v>ASSOCIACAO DE CLASSE</v>
          </cell>
          <cell r="C57">
            <v>15837.5</v>
          </cell>
          <cell r="D57">
            <v>0</v>
          </cell>
          <cell r="E57">
            <v>0</v>
          </cell>
          <cell r="F57">
            <v>15837.5</v>
          </cell>
        </row>
        <row r="58">
          <cell r="A58" t="str">
            <v>1.3.3.0.00.0005</v>
          </cell>
          <cell r="B58" t="str">
            <v>VIAGENS E ESTADAS</v>
          </cell>
          <cell r="C58">
            <v>14814.51</v>
          </cell>
          <cell r="D58">
            <v>0</v>
          </cell>
          <cell r="E58">
            <v>0</v>
          </cell>
          <cell r="F58">
            <v>14814.51</v>
          </cell>
        </row>
        <row r="59">
          <cell r="A59" t="str">
            <v>1.3.3.0.00.0006</v>
          </cell>
          <cell r="B59" t="str">
            <v>ALIMENTACAO</v>
          </cell>
          <cell r="C59">
            <v>273.66000000000003</v>
          </cell>
          <cell r="D59">
            <v>0</v>
          </cell>
          <cell r="E59">
            <v>0</v>
          </cell>
          <cell r="F59">
            <v>273.66000000000003</v>
          </cell>
        </row>
        <row r="60">
          <cell r="A60" t="str">
            <v>1.3.3.0.00.0007</v>
          </cell>
          <cell r="B60" t="str">
            <v>COPIAS E AUTENTICACOES</v>
          </cell>
          <cell r="C60">
            <v>1187.8</v>
          </cell>
          <cell r="D60">
            <v>0</v>
          </cell>
          <cell r="E60">
            <v>0</v>
          </cell>
          <cell r="F60">
            <v>1187.8</v>
          </cell>
        </row>
        <row r="61">
          <cell r="A61" t="str">
            <v>1.3.3.0.00.0008</v>
          </cell>
          <cell r="B61" t="str">
            <v>MATERIAL DE EXPEDIENTE / ESCRITORIO</v>
          </cell>
          <cell r="C61">
            <v>497.87</v>
          </cell>
          <cell r="D61">
            <v>0</v>
          </cell>
          <cell r="E61">
            <v>0</v>
          </cell>
          <cell r="F61">
            <v>497.87</v>
          </cell>
        </row>
        <row r="62">
          <cell r="A62" t="str">
            <v>1.3.3.0.00.0009</v>
          </cell>
          <cell r="B62" t="str">
            <v>TAXAS E EMOLUMENTOS</v>
          </cell>
          <cell r="C62">
            <v>13181.44</v>
          </cell>
          <cell r="D62">
            <v>0</v>
          </cell>
          <cell r="E62">
            <v>0</v>
          </cell>
          <cell r="F62">
            <v>13181.44</v>
          </cell>
        </row>
        <row r="63">
          <cell r="A63" t="str">
            <v>1.3.3.0.00.0010</v>
          </cell>
          <cell r="B63" t="str">
            <v>COMBUSTIVEIS E LUBRIFICANTES</v>
          </cell>
          <cell r="C63">
            <v>2825.69</v>
          </cell>
          <cell r="D63">
            <v>0</v>
          </cell>
          <cell r="E63">
            <v>0</v>
          </cell>
          <cell r="F63">
            <v>2825.69</v>
          </cell>
        </row>
        <row r="64">
          <cell r="A64" t="str">
            <v>1.3.3.0.00.0011</v>
          </cell>
          <cell r="B64" t="str">
            <v>EDITAIS E LICITACOES</v>
          </cell>
          <cell r="C64">
            <v>752.5</v>
          </cell>
          <cell r="D64">
            <v>0</v>
          </cell>
          <cell r="E64">
            <v>0</v>
          </cell>
          <cell r="F64">
            <v>752.5</v>
          </cell>
        </row>
        <row r="65">
          <cell r="A65" t="str">
            <v>1.3.3.0.00.0012</v>
          </cell>
          <cell r="B65" t="str">
            <v>MATERIAIS / MANUTENCAO SIST DE INFORMATICA</v>
          </cell>
          <cell r="C65">
            <v>1153.8399999999999</v>
          </cell>
          <cell r="D65">
            <v>0</v>
          </cell>
          <cell r="E65">
            <v>0</v>
          </cell>
          <cell r="F65">
            <v>1153.8399999999999</v>
          </cell>
        </row>
        <row r="66">
          <cell r="A66" t="str">
            <v>1.3.3.0.00.0013</v>
          </cell>
          <cell r="B66" t="str">
            <v>PROPAGANDA E PUBLICIDADE</v>
          </cell>
          <cell r="C66">
            <v>1750</v>
          </cell>
          <cell r="D66">
            <v>0</v>
          </cell>
          <cell r="E66">
            <v>0</v>
          </cell>
          <cell r="F66">
            <v>1750</v>
          </cell>
        </row>
        <row r="67">
          <cell r="A67" t="str">
            <v>1.3.3.0.00.0014</v>
          </cell>
          <cell r="B67" t="str">
            <v>DESPESAS FINANCEIRAS</v>
          </cell>
          <cell r="C67">
            <v>5599754.8899999997</v>
          </cell>
          <cell r="D67">
            <v>0</v>
          </cell>
          <cell r="E67">
            <v>0</v>
          </cell>
          <cell r="F67">
            <v>5599754.8899999997</v>
          </cell>
        </row>
        <row r="68">
          <cell r="A68" t="str">
            <v>1.3.3.0.00.0015</v>
          </cell>
          <cell r="B68" t="str">
            <v>DESPESAS TRIBUTARIAS</v>
          </cell>
          <cell r="C68">
            <v>189275.98</v>
          </cell>
          <cell r="D68">
            <v>0</v>
          </cell>
          <cell r="E68">
            <v>0</v>
          </cell>
          <cell r="F68">
            <v>189275.98</v>
          </cell>
        </row>
        <row r="69">
          <cell r="A69" t="str">
            <v>1.3.3.0.00.0016</v>
          </cell>
          <cell r="B69" t="str">
            <v>LOCACAO DE VEICULOS E CAMINHOES</v>
          </cell>
          <cell r="C69">
            <v>1044.99</v>
          </cell>
          <cell r="D69">
            <v>0</v>
          </cell>
          <cell r="E69">
            <v>0</v>
          </cell>
          <cell r="F69">
            <v>1044.99</v>
          </cell>
        </row>
        <row r="70">
          <cell r="A70" t="str">
            <v>1.3.3.0.00.0018</v>
          </cell>
          <cell r="B70" t="str">
            <v>REVISTAS, JORNAIS E INFORMATIVOS</v>
          </cell>
          <cell r="C70">
            <v>406.87</v>
          </cell>
          <cell r="D70">
            <v>0</v>
          </cell>
          <cell r="E70">
            <v>0</v>
          </cell>
          <cell r="F70">
            <v>406.87</v>
          </cell>
        </row>
        <row r="71">
          <cell r="A71" t="str">
            <v>1.3.3.0.00.0020</v>
          </cell>
          <cell r="B71" t="str">
            <v>DESPESAS DE LEGALIZACAO</v>
          </cell>
          <cell r="C71">
            <v>6071.27</v>
          </cell>
          <cell r="D71">
            <v>0</v>
          </cell>
          <cell r="E71">
            <v>0</v>
          </cell>
          <cell r="F71">
            <v>6071.27</v>
          </cell>
        </row>
        <row r="72">
          <cell r="A72">
            <v>2</v>
          </cell>
          <cell r="B72" t="str">
            <v>PASSIVO</v>
          </cell>
          <cell r="C72">
            <v>-66618385.039999999</v>
          </cell>
          <cell r="D72">
            <v>621382.43999999994</v>
          </cell>
          <cell r="E72">
            <v>182010.65</v>
          </cell>
          <cell r="F72">
            <v>66179013.25</v>
          </cell>
        </row>
        <row r="73">
          <cell r="A73">
            <v>21</v>
          </cell>
          <cell r="B73" t="str">
            <v>CIRCULANTE</v>
          </cell>
          <cell r="C73">
            <v>-2839111.03</v>
          </cell>
          <cell r="D73">
            <v>551382.43999999994</v>
          </cell>
          <cell r="E73">
            <v>182010.65</v>
          </cell>
          <cell r="F73">
            <v>2469739.2400000002</v>
          </cell>
        </row>
        <row r="74">
          <cell r="A74" t="str">
            <v>2.1.1</v>
          </cell>
          <cell r="B74" t="str">
            <v>OBRIGACOES</v>
          </cell>
          <cell r="C74">
            <v>-2839111.03</v>
          </cell>
          <cell r="D74">
            <v>551382.43999999994</v>
          </cell>
          <cell r="E74">
            <v>182010.65</v>
          </cell>
          <cell r="F74">
            <v>2469739.2400000002</v>
          </cell>
        </row>
        <row r="75">
          <cell r="A75" t="str">
            <v>2.1.1.1</v>
          </cell>
          <cell r="B75" t="str">
            <v>FORNECEDORES</v>
          </cell>
          <cell r="C75">
            <v>-113830.17</v>
          </cell>
          <cell r="D75">
            <v>105448.89</v>
          </cell>
          <cell r="E75">
            <v>96831.75</v>
          </cell>
          <cell r="F75">
            <v>105213.03</v>
          </cell>
        </row>
        <row r="76">
          <cell r="A76" t="str">
            <v>2.1.1.1.00</v>
          </cell>
          <cell r="B76" t="str">
            <v>FORNECEDORES DE MAT E SERVICOS</v>
          </cell>
          <cell r="C76">
            <v>-113830.17</v>
          </cell>
          <cell r="D76">
            <v>105448.89</v>
          </cell>
          <cell r="E76">
            <v>96831.75</v>
          </cell>
          <cell r="F76">
            <v>105213.03</v>
          </cell>
        </row>
        <row r="77">
          <cell r="A77" t="str">
            <v>2.1.1.1.00.0088</v>
          </cell>
          <cell r="B77" t="str">
            <v>STOCK CAR AUTO POSTO LTDA</v>
          </cell>
          <cell r="C77">
            <v>0</v>
          </cell>
          <cell r="D77">
            <v>48.32</v>
          </cell>
          <cell r="E77">
            <v>48.32</v>
          </cell>
          <cell r="F77">
            <v>0</v>
          </cell>
        </row>
        <row r="78">
          <cell r="A78" t="str">
            <v>2.1.1.1.00.0630</v>
          </cell>
          <cell r="B78" t="str">
            <v>VENTURIS DESENVOLVIMENTO DE NEGOCIO LTDA</v>
          </cell>
          <cell r="C78">
            <v>0</v>
          </cell>
          <cell r="D78">
            <v>23462.5</v>
          </cell>
          <cell r="E78">
            <v>23462.5</v>
          </cell>
          <cell r="F78">
            <v>0</v>
          </cell>
        </row>
        <row r="79">
          <cell r="A79" t="str">
            <v>2.1.1.1.00.0659</v>
          </cell>
          <cell r="B79" t="str">
            <v>CONENG CONSULTORIA E ENGENHARIA LTDA</v>
          </cell>
          <cell r="C79">
            <v>0</v>
          </cell>
          <cell r="D79">
            <v>51272.01</v>
          </cell>
          <cell r="E79">
            <v>51272.01</v>
          </cell>
          <cell r="F79">
            <v>0</v>
          </cell>
        </row>
        <row r="80">
          <cell r="A80" t="str">
            <v>2.1.1.1.00.0660</v>
          </cell>
          <cell r="B80" t="str">
            <v>EMRICH &amp; COIMBRA ADVOGADOS ASSOCIADOS S/C</v>
          </cell>
          <cell r="C80">
            <v>0</v>
          </cell>
          <cell r="D80">
            <v>500</v>
          </cell>
          <cell r="E80">
            <v>500</v>
          </cell>
          <cell r="F80">
            <v>0</v>
          </cell>
        </row>
        <row r="81">
          <cell r="A81" t="str">
            <v>2.1.1.1.00.2503</v>
          </cell>
          <cell r="B81" t="str">
            <v>TECNOBOMBAS BOMBAS MOTORES E SERVICOS LTDA</v>
          </cell>
          <cell r="C81">
            <v>-10500</v>
          </cell>
          <cell r="D81">
            <v>10500</v>
          </cell>
          <cell r="E81">
            <v>0</v>
          </cell>
          <cell r="F81">
            <v>0</v>
          </cell>
        </row>
        <row r="82">
          <cell r="A82" t="str">
            <v>2.1.1.1.00.2792</v>
          </cell>
          <cell r="B82" t="str">
            <v>DURCON EQUIPAMENTOS INDUSTRIAIS LIMITADA</v>
          </cell>
          <cell r="C82">
            <v>-13064.11</v>
          </cell>
          <cell r="D82">
            <v>0</v>
          </cell>
          <cell r="E82">
            <v>0</v>
          </cell>
          <cell r="F82">
            <v>13064.11</v>
          </cell>
        </row>
        <row r="83">
          <cell r="A83" t="str">
            <v>2.1.1.1.00.3146</v>
          </cell>
          <cell r="B83" t="str">
            <v>ELIANE MARIA DE OLIVEIRA SILVA - ME</v>
          </cell>
          <cell r="C83">
            <v>-109.6</v>
          </cell>
          <cell r="D83">
            <v>109.6</v>
          </cell>
          <cell r="E83">
            <v>0</v>
          </cell>
          <cell r="F83">
            <v>0</v>
          </cell>
        </row>
        <row r="84">
          <cell r="A84" t="str">
            <v>2.1.1.1.00.3215</v>
          </cell>
          <cell r="B84" t="str">
            <v>JCR OLIVEIRA - MANUTENCAO ELETRICA LTDA</v>
          </cell>
          <cell r="C84">
            <v>-5890</v>
          </cell>
          <cell r="D84">
            <v>5890</v>
          </cell>
          <cell r="E84">
            <v>5890</v>
          </cell>
          <cell r="F84">
            <v>5890</v>
          </cell>
        </row>
        <row r="85">
          <cell r="A85" t="str">
            <v>2.1.1.1.00.3503</v>
          </cell>
          <cell r="B85" t="str">
            <v>TECNOMETAL ENGENHARIA E CONSTRUCOES MECANICAS</v>
          </cell>
          <cell r="C85">
            <v>-63000</v>
          </cell>
          <cell r="D85">
            <v>0</v>
          </cell>
          <cell r="E85">
            <v>0</v>
          </cell>
          <cell r="F85">
            <v>63000</v>
          </cell>
        </row>
        <row r="86">
          <cell r="A86" t="str">
            <v>2.1.1.1.00.3581</v>
          </cell>
          <cell r="B86" t="str">
            <v>TERTECMAN - MONTAGEM, MANUTENCAO INDUSTRIAL E CIVI</v>
          </cell>
          <cell r="C86">
            <v>-7600</v>
          </cell>
          <cell r="D86">
            <v>0</v>
          </cell>
          <cell r="E86">
            <v>0</v>
          </cell>
          <cell r="F86">
            <v>7600</v>
          </cell>
        </row>
        <row r="87">
          <cell r="A87" t="str">
            <v>2.1.1.1.00.3846</v>
          </cell>
          <cell r="B87" t="str">
            <v>LOCALIZA RENT A CAR SA</v>
          </cell>
          <cell r="C87">
            <v>-366.52</v>
          </cell>
          <cell r="D87">
            <v>366.52</v>
          </cell>
          <cell r="E87">
            <v>0</v>
          </cell>
          <cell r="F87">
            <v>0</v>
          </cell>
        </row>
        <row r="88">
          <cell r="A88" t="str">
            <v>2.1.1.1.00.4020</v>
          </cell>
          <cell r="B88" t="str">
            <v>ADONIAS LUIZ DA SILVA &amp; CIA LTDA</v>
          </cell>
          <cell r="C88">
            <v>-775.6</v>
          </cell>
          <cell r="D88">
            <v>775.6</v>
          </cell>
          <cell r="E88">
            <v>0</v>
          </cell>
          <cell r="F88">
            <v>0</v>
          </cell>
        </row>
        <row r="89">
          <cell r="A89" t="str">
            <v>2.1.1.1.00.5804</v>
          </cell>
          <cell r="B89" t="str">
            <v>BRISKCOM LTDA</v>
          </cell>
          <cell r="C89">
            <v>-2300</v>
          </cell>
          <cell r="D89">
            <v>2300</v>
          </cell>
          <cell r="E89">
            <v>2300</v>
          </cell>
          <cell r="F89">
            <v>2300</v>
          </cell>
        </row>
        <row r="90">
          <cell r="A90" t="str">
            <v>2.1.1.1.00.5855</v>
          </cell>
          <cell r="B90" t="str">
            <v>ARAGUAIA SERVICOS HIDROMETRICOS LTDA</v>
          </cell>
          <cell r="C90">
            <v>-5800</v>
          </cell>
          <cell r="D90">
            <v>5800</v>
          </cell>
          <cell r="E90">
            <v>8000</v>
          </cell>
          <cell r="F90">
            <v>8000</v>
          </cell>
        </row>
        <row r="91">
          <cell r="A91" t="str">
            <v>2.1.1.1.00.7433</v>
          </cell>
          <cell r="B91" t="str">
            <v>AUTO POSTO ASTRO DA MUTIRAO LTDA</v>
          </cell>
          <cell r="C91">
            <v>0</v>
          </cell>
          <cell r="D91">
            <v>0</v>
          </cell>
          <cell r="E91">
            <v>103.62</v>
          </cell>
          <cell r="F91">
            <v>103.62</v>
          </cell>
        </row>
        <row r="92">
          <cell r="A92" t="str">
            <v>2.1.1.1.00.8009</v>
          </cell>
          <cell r="B92" t="str">
            <v>VIA BR TRANSPORTES LTDA</v>
          </cell>
          <cell r="C92">
            <v>-1258.5</v>
          </cell>
          <cell r="D92">
            <v>1258.5</v>
          </cell>
          <cell r="E92">
            <v>350</v>
          </cell>
          <cell r="F92">
            <v>350</v>
          </cell>
        </row>
        <row r="93">
          <cell r="A93" t="str">
            <v>2.1.1.1.00.8287</v>
          </cell>
          <cell r="B93" t="str">
            <v>AUDITÉCNICA AUDITORES INDEPENDENTES</v>
          </cell>
          <cell r="C93">
            <v>0</v>
          </cell>
          <cell r="D93">
            <v>0</v>
          </cell>
          <cell r="E93">
            <v>4905.3</v>
          </cell>
          <cell r="F93">
            <v>4905.3</v>
          </cell>
        </row>
        <row r="94">
          <cell r="A94" t="str">
            <v>2.1.1.1.00.8510</v>
          </cell>
          <cell r="B94" t="str">
            <v>EMBU IMPERMEABILIZACOES LTDA - ME</v>
          </cell>
          <cell r="C94">
            <v>-3165.84</v>
          </cell>
          <cell r="D94">
            <v>3165.84</v>
          </cell>
          <cell r="E94">
            <v>0</v>
          </cell>
          <cell r="F94">
            <v>0</v>
          </cell>
        </row>
        <row r="95">
          <cell r="A95" t="str">
            <v>2.1.1.2</v>
          </cell>
          <cell r="B95" t="str">
            <v>EMPRESTIMOS E FINANCIAMENTOS</v>
          </cell>
          <cell r="C95">
            <v>-2672485.06</v>
          </cell>
          <cell r="D95">
            <v>381783.58</v>
          </cell>
          <cell r="E95">
            <v>0</v>
          </cell>
          <cell r="F95">
            <v>2290701.48</v>
          </cell>
        </row>
        <row r="96">
          <cell r="A96" t="str">
            <v>2.1.1.2.00</v>
          </cell>
          <cell r="B96" t="str">
            <v>EMPRESTIMOS BANCARIOS</v>
          </cell>
          <cell r="C96">
            <v>-2672485.06</v>
          </cell>
          <cell r="D96">
            <v>381783.58</v>
          </cell>
          <cell r="E96">
            <v>0</v>
          </cell>
          <cell r="F96">
            <v>2290701.48</v>
          </cell>
        </row>
        <row r="97">
          <cell r="A97" t="str">
            <v>2.1.1.2.00.0002</v>
          </cell>
          <cell r="B97" t="str">
            <v>CEF / BNDS</v>
          </cell>
          <cell r="C97">
            <v>-2672485.06</v>
          </cell>
          <cell r="D97">
            <v>381783.58</v>
          </cell>
          <cell r="E97">
            <v>0</v>
          </cell>
          <cell r="F97">
            <v>2290701.48</v>
          </cell>
        </row>
        <row r="98">
          <cell r="A98" t="str">
            <v>2.1.1.3</v>
          </cell>
          <cell r="B98" t="str">
            <v>OBRIGACOES TRAB ENC SOCIAIS</v>
          </cell>
          <cell r="C98">
            <v>-191.36</v>
          </cell>
          <cell r="D98">
            <v>7435.96</v>
          </cell>
          <cell r="E98">
            <v>7244.6</v>
          </cell>
          <cell r="F98">
            <v>0</v>
          </cell>
        </row>
        <row r="99">
          <cell r="A99" t="str">
            <v>2.1.1.3.01</v>
          </cell>
          <cell r="B99" t="str">
            <v>ENCARGOS PREVIDENCIARIOS</v>
          </cell>
          <cell r="C99">
            <v>-191.36</v>
          </cell>
          <cell r="D99">
            <v>7435.96</v>
          </cell>
          <cell r="E99">
            <v>7244.6</v>
          </cell>
          <cell r="F99">
            <v>0</v>
          </cell>
        </row>
        <row r="100">
          <cell r="A100" t="str">
            <v>2.1.1.3.01.0004</v>
          </cell>
          <cell r="B100" t="str">
            <v>INSS RET S/ SERVICOS TERCEIROS PJ (11%)</v>
          </cell>
          <cell r="C100">
            <v>-191.36</v>
          </cell>
          <cell r="D100">
            <v>7435.96</v>
          </cell>
          <cell r="E100">
            <v>7244.6</v>
          </cell>
          <cell r="F100">
            <v>0</v>
          </cell>
        </row>
        <row r="101">
          <cell r="A101" t="str">
            <v>2.1.1.4</v>
          </cell>
          <cell r="B101" t="str">
            <v>OBRIGACOES TRIBUTARIAS</v>
          </cell>
          <cell r="C101">
            <v>-52604.44</v>
          </cell>
          <cell r="D101">
            <v>56714.01</v>
          </cell>
          <cell r="E101">
            <v>77679.149999999994</v>
          </cell>
          <cell r="F101">
            <v>73569.58</v>
          </cell>
        </row>
        <row r="102">
          <cell r="A102" t="str">
            <v>2.1.1.4.00</v>
          </cell>
          <cell r="B102" t="str">
            <v>TRIBUTOS E CONTRIB SOCIAIS A RECOLHER</v>
          </cell>
          <cell r="C102">
            <v>-43181.13</v>
          </cell>
          <cell r="D102">
            <v>43181.13</v>
          </cell>
          <cell r="E102">
            <v>68413.56</v>
          </cell>
          <cell r="F102">
            <v>68413.56</v>
          </cell>
        </row>
        <row r="103">
          <cell r="A103" t="str">
            <v>2.1.1.4.00.0001</v>
          </cell>
          <cell r="B103" t="str">
            <v>IRPJ A PAGAR</v>
          </cell>
          <cell r="C103">
            <v>0</v>
          </cell>
          <cell r="D103">
            <v>0</v>
          </cell>
          <cell r="E103">
            <v>22393.08</v>
          </cell>
          <cell r="F103">
            <v>22393.08</v>
          </cell>
        </row>
        <row r="104">
          <cell r="A104" t="str">
            <v>2.1.1.4.00.0002</v>
          </cell>
          <cell r="B104" t="str">
            <v>CSLL A PAGAR</v>
          </cell>
          <cell r="C104">
            <v>0</v>
          </cell>
          <cell r="D104">
            <v>0</v>
          </cell>
          <cell r="E104">
            <v>2839.35</v>
          </cell>
          <cell r="F104">
            <v>2839.35</v>
          </cell>
        </row>
        <row r="105">
          <cell r="A105" t="str">
            <v>2.1.1.4.00.0003</v>
          </cell>
          <cell r="B105" t="str">
            <v>PIS A PAGAR</v>
          </cell>
          <cell r="C105">
            <v>-7689.78</v>
          </cell>
          <cell r="D105">
            <v>7689.78</v>
          </cell>
          <cell r="E105">
            <v>7689.78</v>
          </cell>
          <cell r="F105">
            <v>7689.78</v>
          </cell>
        </row>
        <row r="106">
          <cell r="A106" t="str">
            <v>2.1.1.4.00.0004</v>
          </cell>
          <cell r="B106" t="str">
            <v>COFINS A PAGAR</v>
          </cell>
          <cell r="C106">
            <v>-35491.35</v>
          </cell>
          <cell r="D106">
            <v>35491.35</v>
          </cell>
          <cell r="E106">
            <v>35491.35</v>
          </cell>
          <cell r="F106">
            <v>35491.35</v>
          </cell>
        </row>
        <row r="107">
          <cell r="A107" t="str">
            <v>2.1.1.4.03</v>
          </cell>
          <cell r="B107" t="str">
            <v>TRIBUTOS NA FONTE A RECOLHER</v>
          </cell>
          <cell r="C107">
            <v>-9423.31</v>
          </cell>
          <cell r="D107">
            <v>13532.88</v>
          </cell>
          <cell r="E107">
            <v>9265.59</v>
          </cell>
          <cell r="F107">
            <v>5156.0200000000004</v>
          </cell>
        </row>
        <row r="108">
          <cell r="A108" t="str">
            <v>2.1.1.4.03.0002</v>
          </cell>
          <cell r="B108" t="str">
            <v>IRRF - 1708 SERVICOS A PAGAR</v>
          </cell>
          <cell r="C108">
            <v>-1641.23</v>
          </cell>
          <cell r="D108">
            <v>1479.9</v>
          </cell>
          <cell r="E108">
            <v>1437.6</v>
          </cell>
          <cell r="F108">
            <v>1598.93</v>
          </cell>
        </row>
        <row r="109">
          <cell r="A109" t="str">
            <v>2.1.1.4.03.0009</v>
          </cell>
          <cell r="B109" t="str">
            <v>RETENCAO LEI 10.833/03 - 5952 A PAGAR</v>
          </cell>
          <cell r="C109">
            <v>-4367.08</v>
          </cell>
          <cell r="D109">
            <v>8449.98</v>
          </cell>
          <cell r="E109">
            <v>4224.99</v>
          </cell>
          <cell r="F109">
            <v>142.09</v>
          </cell>
        </row>
        <row r="110">
          <cell r="A110" t="str">
            <v>2.1.1.4.03.0010</v>
          </cell>
          <cell r="B110" t="str">
            <v>ISSQN RETIDO DE TERCEIROS A PAGAR</v>
          </cell>
          <cell r="C110">
            <v>-3415</v>
          </cell>
          <cell r="D110">
            <v>3603</v>
          </cell>
          <cell r="E110">
            <v>3603</v>
          </cell>
          <cell r="F110">
            <v>3415</v>
          </cell>
        </row>
        <row r="111">
          <cell r="A111" t="str">
            <v>2.1.1.5</v>
          </cell>
          <cell r="B111" t="str">
            <v>OUTRAS OBRIGACOES</v>
          </cell>
          <cell r="C111">
            <v>0</v>
          </cell>
          <cell r="D111">
            <v>0</v>
          </cell>
          <cell r="E111">
            <v>255.15</v>
          </cell>
          <cell r="F111">
            <v>255.15</v>
          </cell>
        </row>
        <row r="112">
          <cell r="A112" t="str">
            <v>2.1.1.5.02</v>
          </cell>
          <cell r="B112" t="str">
            <v>CHEQUES A COMPENSAR</v>
          </cell>
          <cell r="C112">
            <v>0</v>
          </cell>
          <cell r="D112">
            <v>0</v>
          </cell>
          <cell r="E112">
            <v>255.15</v>
          </cell>
          <cell r="F112">
            <v>255.15</v>
          </cell>
        </row>
        <row r="113">
          <cell r="A113" t="str">
            <v>2.1.1.5.02.0001</v>
          </cell>
          <cell r="B113" t="str">
            <v>CEF AG. 0996 C/C 302.001-1</v>
          </cell>
          <cell r="C113">
            <v>0</v>
          </cell>
          <cell r="D113">
            <v>0</v>
          </cell>
          <cell r="E113">
            <v>255.15</v>
          </cell>
          <cell r="F113">
            <v>255.15</v>
          </cell>
        </row>
        <row r="114">
          <cell r="A114">
            <v>22</v>
          </cell>
          <cell r="B114" t="str">
            <v>NAO CIRCULANTE</v>
          </cell>
          <cell r="C114">
            <v>-46859209.520000003</v>
          </cell>
          <cell r="D114">
            <v>70000</v>
          </cell>
          <cell r="E114">
            <v>0</v>
          </cell>
          <cell r="F114">
            <v>46789209.520000003</v>
          </cell>
        </row>
        <row r="115">
          <cell r="A115" t="str">
            <v>2.2.1</v>
          </cell>
          <cell r="B115" t="str">
            <v>EXIGIVEL A LONGO PRAZO</v>
          </cell>
          <cell r="C115">
            <v>-46859209.520000003</v>
          </cell>
          <cell r="D115">
            <v>70000</v>
          </cell>
          <cell r="E115">
            <v>0</v>
          </cell>
          <cell r="F115">
            <v>46789209.520000003</v>
          </cell>
        </row>
        <row r="116">
          <cell r="A116" t="str">
            <v>2.2.1.1</v>
          </cell>
          <cell r="B116" t="str">
            <v>EMPRESTIMO E FINANCIAMENTOS</v>
          </cell>
          <cell r="C116">
            <v>-46421620.729999997</v>
          </cell>
          <cell r="D116">
            <v>0</v>
          </cell>
          <cell r="E116">
            <v>0</v>
          </cell>
          <cell r="F116">
            <v>46421620.729999997</v>
          </cell>
        </row>
        <row r="117">
          <cell r="A117" t="str">
            <v>2.2.1.1.00</v>
          </cell>
          <cell r="B117" t="str">
            <v>FINANCIAMENTOS CAPITAL DE GIRO</v>
          </cell>
          <cell r="C117">
            <v>-46421620.729999997</v>
          </cell>
          <cell r="D117">
            <v>0</v>
          </cell>
          <cell r="E117">
            <v>0</v>
          </cell>
          <cell r="F117">
            <v>46421620.729999997</v>
          </cell>
        </row>
        <row r="118">
          <cell r="A118" t="str">
            <v>2.2.1.1.00.0001</v>
          </cell>
          <cell r="B118" t="str">
            <v>CEF / BNDES</v>
          </cell>
          <cell r="C118">
            <v>-46421620.729999997</v>
          </cell>
          <cell r="D118">
            <v>0</v>
          </cell>
          <cell r="E118">
            <v>0</v>
          </cell>
          <cell r="F118">
            <v>46421620.729999997</v>
          </cell>
        </row>
        <row r="119">
          <cell r="A119" t="str">
            <v>2.2.1.5</v>
          </cell>
          <cell r="B119" t="str">
            <v>DEBITOS COM PESSOAS LIGADAS</v>
          </cell>
          <cell r="C119">
            <v>-437588.79</v>
          </cell>
          <cell r="D119">
            <v>70000</v>
          </cell>
          <cell r="E119">
            <v>0</v>
          </cell>
          <cell r="F119">
            <v>367588.79</v>
          </cell>
        </row>
        <row r="120">
          <cell r="A120" t="str">
            <v>2.2.1.5.02</v>
          </cell>
          <cell r="B120" t="str">
            <v>ADIANTAMENTO P/ FUTURO AUMENTO DE CAPITAL</v>
          </cell>
          <cell r="C120">
            <v>-437588.79</v>
          </cell>
          <cell r="D120">
            <v>70000</v>
          </cell>
          <cell r="E120">
            <v>0</v>
          </cell>
          <cell r="F120">
            <v>367588.79</v>
          </cell>
        </row>
        <row r="121">
          <cell r="A121" t="str">
            <v>2.2.1.5.02.0001</v>
          </cell>
          <cell r="B121" t="str">
            <v>CONSTRUTORA CENTRAL DO BRASIL LTDA</v>
          </cell>
          <cell r="C121">
            <v>-437588.79</v>
          </cell>
          <cell r="D121">
            <v>70000</v>
          </cell>
          <cell r="E121">
            <v>0</v>
          </cell>
          <cell r="F121">
            <v>367588.79</v>
          </cell>
        </row>
        <row r="122">
          <cell r="A122">
            <v>24</v>
          </cell>
          <cell r="B122" t="str">
            <v>PATRIMONIO LIQUIDO</v>
          </cell>
          <cell r="C122">
            <v>-16920064.489999998</v>
          </cell>
          <cell r="D122">
            <v>0</v>
          </cell>
          <cell r="E122">
            <v>0</v>
          </cell>
          <cell r="F122">
            <v>16920064.489999998</v>
          </cell>
        </row>
        <row r="123">
          <cell r="A123" t="str">
            <v>2.4.1</v>
          </cell>
          <cell r="B123" t="str">
            <v>CAPITAL</v>
          </cell>
          <cell r="C123">
            <v>-15000000</v>
          </cell>
          <cell r="D123">
            <v>0</v>
          </cell>
          <cell r="E123">
            <v>0</v>
          </cell>
          <cell r="F123">
            <v>15000000</v>
          </cell>
        </row>
        <row r="124">
          <cell r="A124" t="str">
            <v>2.4.1.1</v>
          </cell>
          <cell r="B124" t="str">
            <v>CAPITAL SOCIAL</v>
          </cell>
          <cell r="C124">
            <v>-15000000</v>
          </cell>
          <cell r="D124">
            <v>0</v>
          </cell>
          <cell r="E124">
            <v>0</v>
          </cell>
          <cell r="F124">
            <v>15000000</v>
          </cell>
        </row>
        <row r="125">
          <cell r="A125" t="str">
            <v>2.4.1.1.00</v>
          </cell>
          <cell r="B125" t="str">
            <v>CAPITAL SOCIAL SUBSCRITO</v>
          </cell>
          <cell r="C125">
            <v>-15000000</v>
          </cell>
          <cell r="D125">
            <v>0</v>
          </cell>
          <cell r="E125">
            <v>0</v>
          </cell>
          <cell r="F125">
            <v>15000000</v>
          </cell>
        </row>
        <row r="126">
          <cell r="A126" t="str">
            <v>2.4.1.1.00.0001</v>
          </cell>
          <cell r="B126" t="str">
            <v>CONSTRUTORA CENTRAL DO BRASIL LTDA</v>
          </cell>
          <cell r="C126">
            <v>-14958520</v>
          </cell>
          <cell r="D126">
            <v>0</v>
          </cell>
          <cell r="E126">
            <v>0</v>
          </cell>
          <cell r="F126">
            <v>14958520</v>
          </cell>
        </row>
        <row r="127">
          <cell r="A127" t="str">
            <v>2.4.1.1.00.0002</v>
          </cell>
          <cell r="B127" t="str">
            <v>WILTON JOSE MACHADO</v>
          </cell>
          <cell r="C127">
            <v>-41480</v>
          </cell>
          <cell r="D127">
            <v>0</v>
          </cell>
          <cell r="E127">
            <v>0</v>
          </cell>
          <cell r="F127">
            <v>41480</v>
          </cell>
        </row>
        <row r="128">
          <cell r="A128" t="str">
            <v>2.4.3</v>
          </cell>
          <cell r="B128" t="str">
            <v>LUCROS OU PREJUIZOS ACUMULADOS</v>
          </cell>
          <cell r="C128">
            <v>-1920064.49</v>
          </cell>
          <cell r="D128">
            <v>0</v>
          </cell>
          <cell r="E128">
            <v>0</v>
          </cell>
          <cell r="F128">
            <v>1920064.49</v>
          </cell>
        </row>
        <row r="129">
          <cell r="A129" t="str">
            <v>2.4.3.1.00</v>
          </cell>
          <cell r="B129" t="str">
            <v>RESERVA DE LUCROS</v>
          </cell>
          <cell r="C129">
            <v>-1920064.49</v>
          </cell>
          <cell r="D129">
            <v>0</v>
          </cell>
          <cell r="E129">
            <v>0</v>
          </cell>
          <cell r="F129">
            <v>1920064.49</v>
          </cell>
        </row>
        <row r="130">
          <cell r="A130" t="str">
            <v>2.4.3.1.00.0001</v>
          </cell>
          <cell r="B130" t="str">
            <v>LUCROS ACUMULADOS</v>
          </cell>
          <cell r="C130">
            <v>-1920064.49</v>
          </cell>
          <cell r="D130">
            <v>0</v>
          </cell>
          <cell r="E130">
            <v>0</v>
          </cell>
          <cell r="F130">
            <v>1920064.49</v>
          </cell>
        </row>
        <row r="131">
          <cell r="A131">
            <v>3</v>
          </cell>
          <cell r="B131" t="str">
            <v>RECEITAS</v>
          </cell>
          <cell r="C131">
            <v>-5725333.8700000001</v>
          </cell>
          <cell r="D131">
            <v>43181.13</v>
          </cell>
          <cell r="E131">
            <v>1183045.17</v>
          </cell>
          <cell r="F131">
            <v>6865197.9100000001</v>
          </cell>
        </row>
        <row r="132">
          <cell r="A132">
            <v>31</v>
          </cell>
          <cell r="B132" t="str">
            <v>RECEITA OPERACIONAIS</v>
          </cell>
          <cell r="C132">
            <v>-5725333.8700000001</v>
          </cell>
          <cell r="D132">
            <v>43181.13</v>
          </cell>
          <cell r="E132">
            <v>1183045.17</v>
          </cell>
          <cell r="F132">
            <v>6865197.9100000001</v>
          </cell>
        </row>
        <row r="133">
          <cell r="A133" t="str">
            <v>3.1.1</v>
          </cell>
          <cell r="B133" t="str">
            <v>RECEITA OPERACIONAL LIQUIDA</v>
          </cell>
          <cell r="C133">
            <v>-5695827.6900000004</v>
          </cell>
          <cell r="D133">
            <v>43181.13</v>
          </cell>
          <cell r="E133">
            <v>1183045.17</v>
          </cell>
          <cell r="F133">
            <v>6835691.7300000004</v>
          </cell>
        </row>
        <row r="134">
          <cell r="A134" t="str">
            <v>3.1.1.1</v>
          </cell>
          <cell r="B134" t="str">
            <v>VENDA DE ENERGIA</v>
          </cell>
          <cell r="C134">
            <v>-5911601.04</v>
          </cell>
          <cell r="D134">
            <v>0</v>
          </cell>
          <cell r="E134">
            <v>1183045.17</v>
          </cell>
          <cell r="F134">
            <v>7094646.21</v>
          </cell>
        </row>
        <row r="135">
          <cell r="A135" t="str">
            <v>3.1.1.1.00</v>
          </cell>
          <cell r="B135" t="str">
            <v>EMPRESAS PUBLICAS</v>
          </cell>
          <cell r="C135">
            <v>-5911601.04</v>
          </cell>
          <cell r="D135">
            <v>0</v>
          </cell>
          <cell r="E135">
            <v>1183045.17</v>
          </cell>
          <cell r="F135">
            <v>7094646.21</v>
          </cell>
        </row>
        <row r="136">
          <cell r="A136" t="str">
            <v>3.1.1.1.00.0001</v>
          </cell>
          <cell r="B136" t="str">
            <v>CENTRAIS ELETRICAS BRASILEIRAS S/A</v>
          </cell>
          <cell r="C136">
            <v>-5911601.04</v>
          </cell>
          <cell r="D136">
            <v>0</v>
          </cell>
          <cell r="E136">
            <v>1183045.17</v>
          </cell>
          <cell r="F136">
            <v>7094646.21</v>
          </cell>
        </row>
        <row r="137">
          <cell r="A137" t="str">
            <v>3.1.1.9.00</v>
          </cell>
          <cell r="B137" t="str">
            <v>(-) IMPOSTOS S/  SERVICOS</v>
          </cell>
          <cell r="C137">
            <v>215773.35</v>
          </cell>
          <cell r="D137">
            <v>43181.13</v>
          </cell>
          <cell r="E137">
            <v>0</v>
          </cell>
          <cell r="F137">
            <v>-258954.48</v>
          </cell>
        </row>
        <row r="138">
          <cell r="A138" t="str">
            <v>3.1.1.9.00.0001</v>
          </cell>
          <cell r="B138" t="str">
            <v>COFINS</v>
          </cell>
          <cell r="C138">
            <v>177348</v>
          </cell>
          <cell r="D138">
            <v>35491.35</v>
          </cell>
          <cell r="E138">
            <v>0</v>
          </cell>
          <cell r="F138">
            <v>-212839.35</v>
          </cell>
        </row>
        <row r="139">
          <cell r="A139" t="str">
            <v>3.1.1.9.00.0002</v>
          </cell>
          <cell r="B139" t="str">
            <v>PIS</v>
          </cell>
          <cell r="C139">
            <v>38425.35</v>
          </cell>
          <cell r="D139">
            <v>7689.78</v>
          </cell>
          <cell r="E139">
            <v>0</v>
          </cell>
          <cell r="F139">
            <v>-46115.13</v>
          </cell>
        </row>
        <row r="140">
          <cell r="A140" t="str">
            <v>3.1.5.1.00</v>
          </cell>
          <cell r="B140" t="str">
            <v>RECEITAS DE APLICACOES FINANCEIRAS</v>
          </cell>
          <cell r="C140">
            <v>-29506.18</v>
          </cell>
          <cell r="D140">
            <v>0</v>
          </cell>
          <cell r="E140">
            <v>0</v>
          </cell>
          <cell r="F140">
            <v>29506.18</v>
          </cell>
        </row>
        <row r="141">
          <cell r="A141" t="str">
            <v>3.1.5.1.00.0001</v>
          </cell>
          <cell r="B141" t="str">
            <v>CEF AG 0996 C/C 254,3</v>
          </cell>
          <cell r="C141">
            <v>-29506.18</v>
          </cell>
          <cell r="D141">
            <v>0</v>
          </cell>
          <cell r="E141">
            <v>0</v>
          </cell>
          <cell r="F141">
            <v>29506.18</v>
          </cell>
        </row>
        <row r="142">
          <cell r="A142">
            <v>4</v>
          </cell>
          <cell r="B142" t="str">
            <v>CUSTOS E DESPESAS</v>
          </cell>
          <cell r="C142">
            <v>2221630.09</v>
          </cell>
          <cell r="D142">
            <v>498062.44</v>
          </cell>
          <cell r="E142">
            <v>13.72</v>
          </cell>
          <cell r="F142">
            <v>-2719678.81</v>
          </cell>
        </row>
        <row r="143">
          <cell r="A143">
            <v>42</v>
          </cell>
          <cell r="B143" t="str">
            <v>DESPESAS</v>
          </cell>
          <cell r="C143">
            <v>2221630.09</v>
          </cell>
          <cell r="D143">
            <v>498062.44</v>
          </cell>
          <cell r="E143">
            <v>13.72</v>
          </cell>
          <cell r="F143">
            <v>-2719678.81</v>
          </cell>
        </row>
        <row r="144">
          <cell r="A144" t="str">
            <v>4.2.1</v>
          </cell>
          <cell r="B144" t="str">
            <v>DESPESAS OPERACIONAIS</v>
          </cell>
          <cell r="C144">
            <v>2221630.09</v>
          </cell>
          <cell r="D144">
            <v>498062.44</v>
          </cell>
          <cell r="E144">
            <v>13.72</v>
          </cell>
          <cell r="F144">
            <v>-2719678.81</v>
          </cell>
        </row>
        <row r="145">
          <cell r="A145" t="str">
            <v>4.2.1.3</v>
          </cell>
          <cell r="B145" t="str">
            <v>DESPESAS FINANCEIRAS</v>
          </cell>
          <cell r="C145">
            <v>2117842.63</v>
          </cell>
          <cell r="D145">
            <v>394736.16</v>
          </cell>
          <cell r="E145">
            <v>13.72</v>
          </cell>
          <cell r="F145">
            <v>-2512565.0699999998</v>
          </cell>
        </row>
        <row r="146">
          <cell r="A146" t="str">
            <v>4.2.1.3.00</v>
          </cell>
          <cell r="B146" t="str">
            <v>DESPESAS FINANCEIRAS</v>
          </cell>
          <cell r="C146">
            <v>2117842.63</v>
          </cell>
          <cell r="D146">
            <v>394736.16</v>
          </cell>
          <cell r="E146">
            <v>13.72</v>
          </cell>
          <cell r="F146">
            <v>-2512565.0699999998</v>
          </cell>
        </row>
        <row r="147">
          <cell r="A147" t="str">
            <v>4.2.1.3.00.0001</v>
          </cell>
          <cell r="B147" t="str">
            <v>JUROS DE OPERACOES FINANCEIRAS</v>
          </cell>
          <cell r="C147">
            <v>2117320.9500000002</v>
          </cell>
          <cell r="D147">
            <v>394660.38</v>
          </cell>
          <cell r="E147">
            <v>0</v>
          </cell>
          <cell r="F147">
            <v>-2511981.33</v>
          </cell>
        </row>
        <row r="148">
          <cell r="A148" t="str">
            <v>4.2.1.3.00.0004</v>
          </cell>
          <cell r="B148" t="str">
            <v>DESPESAS BANCARIAS</v>
          </cell>
          <cell r="C148">
            <v>521.67999999999995</v>
          </cell>
          <cell r="D148">
            <v>75.78</v>
          </cell>
          <cell r="E148">
            <v>13.72</v>
          </cell>
          <cell r="F148">
            <v>-583.74</v>
          </cell>
        </row>
        <row r="149">
          <cell r="A149" t="str">
            <v>4.2.1.4</v>
          </cell>
          <cell r="B149" t="str">
            <v>DESPESAS TRIBUTARIAS</v>
          </cell>
          <cell r="C149">
            <v>103787.46</v>
          </cell>
          <cell r="D149">
            <v>103326.28</v>
          </cell>
          <cell r="E149">
            <v>0</v>
          </cell>
          <cell r="F149">
            <v>-207113.74</v>
          </cell>
        </row>
        <row r="150">
          <cell r="A150" t="str">
            <v>4.2.1.4.00</v>
          </cell>
          <cell r="B150" t="str">
            <v>DESPESAS TRIBUTARIAS</v>
          </cell>
          <cell r="C150">
            <v>103787.46</v>
          </cell>
          <cell r="D150">
            <v>103326.28</v>
          </cell>
          <cell r="E150">
            <v>0</v>
          </cell>
          <cell r="F150">
            <v>-207113.74</v>
          </cell>
        </row>
        <row r="151">
          <cell r="A151" t="str">
            <v>4.2.1.4.00.0002</v>
          </cell>
          <cell r="B151" t="str">
            <v>IOF / IOC</v>
          </cell>
          <cell r="C151">
            <v>5.45</v>
          </cell>
          <cell r="D151">
            <v>12.91</v>
          </cell>
          <cell r="E151">
            <v>0</v>
          </cell>
          <cell r="F151">
            <v>-18.36</v>
          </cell>
        </row>
        <row r="152">
          <cell r="A152" t="str">
            <v>4.2.1.4.00.0003</v>
          </cell>
          <cell r="B152" t="str">
            <v>MULTA E JUROS S/ RECOLHIMENTO DE TRIBUTOS</v>
          </cell>
          <cell r="C152">
            <v>580.27</v>
          </cell>
          <cell r="D152">
            <v>0</v>
          </cell>
          <cell r="E152">
            <v>0</v>
          </cell>
          <cell r="F152">
            <v>-580.27</v>
          </cell>
        </row>
        <row r="153">
          <cell r="A153" t="str">
            <v>4.2.1.4.00.0007</v>
          </cell>
          <cell r="B153" t="str">
            <v>IRPJ - LUCRO PRESUMIDO</v>
          </cell>
          <cell r="C153">
            <v>64910.22</v>
          </cell>
          <cell r="D153">
            <v>64982.7</v>
          </cell>
          <cell r="E153">
            <v>0</v>
          </cell>
          <cell r="F153">
            <v>-129892.92</v>
          </cell>
        </row>
        <row r="154">
          <cell r="A154" t="str">
            <v>4.2.1.4.00.0008</v>
          </cell>
          <cell r="B154" t="str">
            <v>CSLL - LUCRO PRESUMIDO</v>
          </cell>
          <cell r="C154">
            <v>38291.519999999997</v>
          </cell>
          <cell r="D154">
            <v>38330.67</v>
          </cell>
          <cell r="E154">
            <v>0</v>
          </cell>
          <cell r="F154">
            <v>-76622.19</v>
          </cell>
        </row>
        <row r="155">
          <cell r="A155">
            <v>5</v>
          </cell>
          <cell r="B155" t="str">
            <v>TRANSITORIO</v>
          </cell>
          <cell r="C155">
            <v>1129302.76</v>
          </cell>
          <cell r="D155">
            <v>170855.23</v>
          </cell>
          <cell r="E155">
            <v>5800</v>
          </cell>
          <cell r="F155">
            <v>-1294357.99</v>
          </cell>
        </row>
        <row r="156">
          <cell r="A156">
            <v>51</v>
          </cell>
          <cell r="B156" t="str">
            <v>CUSTOS</v>
          </cell>
          <cell r="C156">
            <v>1129302.76</v>
          </cell>
          <cell r="D156">
            <v>170855.23</v>
          </cell>
          <cell r="E156">
            <v>5800</v>
          </cell>
          <cell r="F156">
            <v>-1294357.99</v>
          </cell>
        </row>
        <row r="157">
          <cell r="A157" t="str">
            <v>5.1.1</v>
          </cell>
          <cell r="B157" t="str">
            <v>CUSTOS INCORRIDOS</v>
          </cell>
          <cell r="C157">
            <v>1129302.76</v>
          </cell>
          <cell r="D157">
            <v>170855.23</v>
          </cell>
          <cell r="E157">
            <v>5800</v>
          </cell>
          <cell r="F157">
            <v>-1294357.99</v>
          </cell>
        </row>
        <row r="158">
          <cell r="A158" t="str">
            <v>5.1.1.3.01</v>
          </cell>
          <cell r="B158" t="str">
            <v>MATERIAIS APLICADOS</v>
          </cell>
          <cell r="C158">
            <v>131490.78</v>
          </cell>
          <cell r="D158">
            <v>0</v>
          </cell>
          <cell r="E158">
            <v>0</v>
          </cell>
          <cell r="F158">
            <v>-131490.78</v>
          </cell>
        </row>
        <row r="159">
          <cell r="A159" t="str">
            <v>5.1.1.3.01.0001</v>
          </cell>
          <cell r="B159" t="str">
            <v>MATERIAIS APLICADOS</v>
          </cell>
          <cell r="C159">
            <v>131490.78</v>
          </cell>
          <cell r="D159">
            <v>0</v>
          </cell>
          <cell r="E159">
            <v>0</v>
          </cell>
          <cell r="F159">
            <v>-131490.78</v>
          </cell>
        </row>
        <row r="160">
          <cell r="A160" t="str">
            <v>5.1.1.3.02</v>
          </cell>
          <cell r="B160" t="str">
            <v>SERVICOS CONTRATADOS</v>
          </cell>
          <cell r="C160">
            <v>551309.25</v>
          </cell>
          <cell r="D160">
            <v>112270</v>
          </cell>
          <cell r="E160">
            <v>5800</v>
          </cell>
          <cell r="F160">
            <v>-657779.25</v>
          </cell>
        </row>
        <row r="161">
          <cell r="A161" t="str">
            <v>5.1.1.3.02.0001</v>
          </cell>
          <cell r="B161" t="str">
            <v>CONSULTORIA CONTABIL, FISCAL, JURIDICA E INFORMATI</v>
          </cell>
          <cell r="C161">
            <v>23950</v>
          </cell>
          <cell r="D161">
            <v>500</v>
          </cell>
          <cell r="E161">
            <v>0</v>
          </cell>
          <cell r="F161">
            <v>-24450</v>
          </cell>
        </row>
        <row r="162">
          <cell r="A162" t="str">
            <v>5.1.1.3.02.0002</v>
          </cell>
          <cell r="B162" t="str">
            <v>LOCACAO DE VEICULOS E CAMINHOES</v>
          </cell>
          <cell r="C162">
            <v>868.12</v>
          </cell>
          <cell r="D162">
            <v>0</v>
          </cell>
          <cell r="E162">
            <v>0</v>
          </cell>
          <cell r="F162">
            <v>-868.12</v>
          </cell>
        </row>
        <row r="163">
          <cell r="A163" t="str">
            <v>5.1.1.3.02.0003</v>
          </cell>
          <cell r="B163" t="str">
            <v>LOCACAO DE MAQUINAS E EQUIPAMENTOS</v>
          </cell>
          <cell r="C163">
            <v>7050</v>
          </cell>
          <cell r="D163">
            <v>1380</v>
          </cell>
          <cell r="E163">
            <v>0</v>
          </cell>
          <cell r="F163">
            <v>-8430</v>
          </cell>
        </row>
        <row r="164">
          <cell r="A164" t="str">
            <v>5.1.1.3.02.0004</v>
          </cell>
          <cell r="B164" t="str">
            <v>FRETES E CARRETOS PJ</v>
          </cell>
          <cell r="C164">
            <v>6360.93</v>
          </cell>
          <cell r="D164">
            <v>350</v>
          </cell>
          <cell r="E164">
            <v>0</v>
          </cell>
          <cell r="F164">
            <v>-6710.93</v>
          </cell>
        </row>
        <row r="165">
          <cell r="A165" t="str">
            <v>5.1.1.3.02.0007</v>
          </cell>
          <cell r="B165" t="str">
            <v>SERVICOS TECNICOS</v>
          </cell>
          <cell r="C165">
            <v>513080.2</v>
          </cell>
          <cell r="D165">
            <v>110040</v>
          </cell>
          <cell r="E165">
            <v>5800</v>
          </cell>
          <cell r="F165">
            <v>-617320.19999999995</v>
          </cell>
        </row>
        <row r="166">
          <cell r="A166" t="str">
            <v>5.1.1.3.04</v>
          </cell>
          <cell r="B166" t="str">
            <v>DESPESAS GERAIS</v>
          </cell>
          <cell r="C166">
            <v>446502.73</v>
          </cell>
          <cell r="D166">
            <v>58585.23</v>
          </cell>
          <cell r="E166">
            <v>0</v>
          </cell>
          <cell r="F166">
            <v>-505087.96</v>
          </cell>
        </row>
        <row r="167">
          <cell r="A167" t="str">
            <v>5.1.1.3.04.0002</v>
          </cell>
          <cell r="B167" t="str">
            <v>ENERGIA</v>
          </cell>
          <cell r="C167">
            <v>141004.29999999999</v>
          </cell>
          <cell r="D167">
            <v>22772.49</v>
          </cell>
          <cell r="E167">
            <v>0</v>
          </cell>
          <cell r="F167">
            <v>-163776.79</v>
          </cell>
        </row>
        <row r="168">
          <cell r="A168" t="str">
            <v>5.1.1.3.04.0003</v>
          </cell>
          <cell r="B168" t="str">
            <v>TELEFONES</v>
          </cell>
          <cell r="C168">
            <v>667.01</v>
          </cell>
          <cell r="D168">
            <v>260.14999999999998</v>
          </cell>
          <cell r="E168">
            <v>0</v>
          </cell>
          <cell r="F168">
            <v>-927.16</v>
          </cell>
        </row>
        <row r="169">
          <cell r="A169" t="str">
            <v>5.1.1.3.04.0004</v>
          </cell>
          <cell r="B169" t="str">
            <v>CORREIOS E MALOTES</v>
          </cell>
          <cell r="C169">
            <v>158.9</v>
          </cell>
          <cell r="D169">
            <v>0</v>
          </cell>
          <cell r="E169">
            <v>0</v>
          </cell>
          <cell r="F169">
            <v>-158.9</v>
          </cell>
        </row>
        <row r="170">
          <cell r="A170" t="str">
            <v>5.1.1.3.04.0007</v>
          </cell>
          <cell r="B170" t="str">
            <v>VIAGENS E ESTADAS</v>
          </cell>
          <cell r="C170">
            <v>3091.57</v>
          </cell>
          <cell r="D170">
            <v>1269.1500000000001</v>
          </cell>
          <cell r="E170">
            <v>0</v>
          </cell>
          <cell r="F170">
            <v>-4360.72</v>
          </cell>
        </row>
        <row r="171">
          <cell r="A171" t="str">
            <v>5.1.1.3.04.0009</v>
          </cell>
          <cell r="B171" t="str">
            <v>ALIMENTACAO</v>
          </cell>
          <cell r="C171">
            <v>668.12</v>
          </cell>
          <cell r="D171">
            <v>104.7</v>
          </cell>
          <cell r="E171">
            <v>0</v>
          </cell>
          <cell r="F171">
            <v>-772.82</v>
          </cell>
        </row>
        <row r="172">
          <cell r="A172" t="str">
            <v>5.1.1.3.04.0010</v>
          </cell>
          <cell r="B172" t="str">
            <v>COPIAS E AUTENTICACOES</v>
          </cell>
          <cell r="C172">
            <v>17.95</v>
          </cell>
          <cell r="D172">
            <v>0</v>
          </cell>
          <cell r="E172">
            <v>0</v>
          </cell>
          <cell r="F172">
            <v>-17.95</v>
          </cell>
        </row>
        <row r="173">
          <cell r="A173" t="str">
            <v>5.1.1.3.04.0012</v>
          </cell>
          <cell r="B173" t="str">
            <v>TAXAS E EMOLUMENTOS</v>
          </cell>
          <cell r="C173">
            <v>20702.2</v>
          </cell>
          <cell r="D173">
            <v>1818</v>
          </cell>
          <cell r="E173">
            <v>0</v>
          </cell>
          <cell r="F173">
            <v>-22520.2</v>
          </cell>
        </row>
        <row r="174">
          <cell r="A174" t="str">
            <v>5.1.1.3.04.0018</v>
          </cell>
          <cell r="B174" t="str">
            <v>COMBUSTIVEIS E LUBRIFICANTES</v>
          </cell>
          <cell r="C174">
            <v>14445.72</v>
          </cell>
          <cell r="D174">
            <v>871.94</v>
          </cell>
          <cell r="E174">
            <v>0</v>
          </cell>
          <cell r="F174">
            <v>-15317.66</v>
          </cell>
        </row>
        <row r="175">
          <cell r="A175" t="str">
            <v>5.1.1.3.04.0019</v>
          </cell>
          <cell r="B175" t="str">
            <v>SEGUROS</v>
          </cell>
          <cell r="C175">
            <v>110302.6</v>
          </cell>
          <cell r="D175">
            <v>0</v>
          </cell>
          <cell r="E175">
            <v>0</v>
          </cell>
          <cell r="F175">
            <v>-110302.6</v>
          </cell>
        </row>
        <row r="176">
          <cell r="A176" t="str">
            <v>5.1.1.3.04.0022</v>
          </cell>
          <cell r="B176" t="str">
            <v>EDITAIS E LICITACOES</v>
          </cell>
          <cell r="C176">
            <v>245</v>
          </cell>
          <cell r="D176">
            <v>0</v>
          </cell>
          <cell r="E176">
            <v>0</v>
          </cell>
          <cell r="F176">
            <v>-245</v>
          </cell>
        </row>
        <row r="177">
          <cell r="A177" t="str">
            <v>5.1.1.3.04.0023</v>
          </cell>
          <cell r="B177" t="str">
            <v>MATERIAIS / MANUTENCAO SIST DE INFORMATICA</v>
          </cell>
          <cell r="C177">
            <v>6431.2</v>
          </cell>
          <cell r="D177">
            <v>920</v>
          </cell>
          <cell r="E177">
            <v>0</v>
          </cell>
          <cell r="F177">
            <v>-7351.2</v>
          </cell>
        </row>
        <row r="178">
          <cell r="A178" t="str">
            <v>5.1.1.3.04.0029</v>
          </cell>
          <cell r="B178" t="str">
            <v>INDENIZACOES</v>
          </cell>
          <cell r="C178">
            <v>148768.16</v>
          </cell>
          <cell r="D178">
            <v>30568.799999999999</v>
          </cell>
          <cell r="E178">
            <v>0</v>
          </cell>
          <cell r="F178">
            <v>-179336.95999999999</v>
          </cell>
        </row>
        <row r="179">
          <cell r="A179">
            <v>0</v>
          </cell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</row>
        <row r="180">
          <cell r="A180">
            <v>0</v>
          </cell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</row>
        <row r="181">
          <cell r="A181">
            <v>0</v>
          </cell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</row>
        <row r="182">
          <cell r="A182">
            <v>0</v>
          </cell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</row>
        <row r="183">
          <cell r="A183">
            <v>0</v>
          </cell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</row>
        <row r="185">
          <cell r="A185">
            <v>0</v>
          </cell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</row>
        <row r="186">
          <cell r="A186">
            <v>0</v>
          </cell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</row>
        <row r="187">
          <cell r="A187">
            <v>0</v>
          </cell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</row>
        <row r="188">
          <cell r="A188">
            <v>0</v>
          </cell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</row>
        <row r="190">
          <cell r="A190">
            <v>0</v>
          </cell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</row>
        <row r="191">
          <cell r="A191">
            <v>0</v>
          </cell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</row>
        <row r="192">
          <cell r="A192">
            <v>0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</row>
        <row r="193">
          <cell r="A193">
            <v>0</v>
          </cell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</row>
        <row r="195">
          <cell r="A195">
            <v>0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>
            <v>0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</row>
        <row r="201">
          <cell r="A201">
            <v>0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</row>
        <row r="202">
          <cell r="A202">
            <v>0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</row>
        <row r="203">
          <cell r="A203">
            <v>0</v>
          </cell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</row>
        <row r="204">
          <cell r="A204">
            <v>0</v>
          </cell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</row>
        <row r="205">
          <cell r="A205">
            <v>0</v>
          </cell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</row>
        <row r="206">
          <cell r="A206">
            <v>0</v>
          </cell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</row>
        <row r="207">
          <cell r="A207">
            <v>0</v>
          </cell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</row>
        <row r="209">
          <cell r="A209">
            <v>0</v>
          </cell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</row>
        <row r="210">
          <cell r="A210">
            <v>0</v>
          </cell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</row>
        <row r="211">
          <cell r="A211">
            <v>0</v>
          </cell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</row>
        <row r="212">
          <cell r="A212">
            <v>0</v>
          </cell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</row>
        <row r="214">
          <cell r="A214">
            <v>0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</row>
        <row r="215">
          <cell r="A215">
            <v>0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</row>
        <row r="216">
          <cell r="A216">
            <v>0</v>
          </cell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</row>
        <row r="217">
          <cell r="A217">
            <v>0</v>
          </cell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</row>
        <row r="219">
          <cell r="A219">
            <v>0</v>
          </cell>
          <cell r="B219">
            <v>0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</row>
        <row r="220">
          <cell r="A220">
            <v>0</v>
          </cell>
          <cell r="B220">
            <v>0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</row>
        <row r="221">
          <cell r="A221">
            <v>0</v>
          </cell>
          <cell r="B221">
            <v>0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</row>
        <row r="222">
          <cell r="A222">
            <v>0</v>
          </cell>
          <cell r="B222">
            <v>0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</row>
        <row r="223">
          <cell r="A223">
            <v>0</v>
          </cell>
          <cell r="B223">
            <v>0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</row>
        <row r="224">
          <cell r="A224">
            <v>0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>
            <v>0</v>
          </cell>
          <cell r="B225">
            <v>0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</row>
        <row r="226">
          <cell r="A226">
            <v>0</v>
          </cell>
          <cell r="B226">
            <v>0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</row>
        <row r="227">
          <cell r="A227">
            <v>0</v>
          </cell>
          <cell r="B227">
            <v>0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</row>
        <row r="228">
          <cell r="A228">
            <v>0</v>
          </cell>
          <cell r="B228">
            <v>0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</row>
        <row r="229">
          <cell r="A229">
            <v>0</v>
          </cell>
          <cell r="B229">
            <v>0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</row>
        <row r="230">
          <cell r="A230">
            <v>0</v>
          </cell>
          <cell r="B230">
            <v>0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</row>
        <row r="231">
          <cell r="A231">
            <v>0</v>
          </cell>
          <cell r="B231">
            <v>0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</row>
        <row r="233">
          <cell r="A233">
            <v>0</v>
          </cell>
          <cell r="B233">
            <v>0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</row>
        <row r="234">
          <cell r="A234">
            <v>0</v>
          </cell>
          <cell r="B234">
            <v>0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</row>
        <row r="235">
          <cell r="A235">
            <v>0</v>
          </cell>
          <cell r="B235">
            <v>0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</row>
        <row r="236">
          <cell r="A236">
            <v>0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</row>
        <row r="238">
          <cell r="A238">
            <v>0</v>
          </cell>
          <cell r="B238">
            <v>0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</row>
        <row r="239">
          <cell r="A239">
            <v>0</v>
          </cell>
          <cell r="B239">
            <v>0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</row>
        <row r="240">
          <cell r="A240">
            <v>0</v>
          </cell>
          <cell r="B240">
            <v>0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</row>
        <row r="241">
          <cell r="A241">
            <v>0</v>
          </cell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</row>
        <row r="243">
          <cell r="A243">
            <v>0</v>
          </cell>
          <cell r="B243">
            <v>0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</row>
        <row r="244">
          <cell r="A244">
            <v>0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</row>
        <row r="245">
          <cell r="A245">
            <v>0</v>
          </cell>
          <cell r="B245">
            <v>0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</row>
        <row r="246">
          <cell r="A246">
            <v>0</v>
          </cell>
          <cell r="B246">
            <v>0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</row>
        <row r="247">
          <cell r="A247">
            <v>0</v>
          </cell>
          <cell r="B247">
            <v>0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</row>
        <row r="248">
          <cell r="A248">
            <v>0</v>
          </cell>
          <cell r="B248">
            <v>0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</row>
        <row r="249">
          <cell r="A249">
            <v>0</v>
          </cell>
          <cell r="B249">
            <v>0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</row>
        <row r="250">
          <cell r="A250">
            <v>0</v>
          </cell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</row>
        <row r="251">
          <cell r="A251">
            <v>0</v>
          </cell>
          <cell r="B251">
            <v>0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</row>
        <row r="252">
          <cell r="A252">
            <v>0</v>
          </cell>
          <cell r="B252">
            <v>0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</row>
        <row r="253">
          <cell r="A253">
            <v>0</v>
          </cell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</row>
        <row r="254">
          <cell r="A254">
            <v>0</v>
          </cell>
          <cell r="B254">
            <v>0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</row>
        <row r="255">
          <cell r="A255">
            <v>0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</row>
        <row r="256">
          <cell r="A256">
            <v>0</v>
          </cell>
          <cell r="B256">
            <v>0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</row>
        <row r="257">
          <cell r="A257">
            <v>0</v>
          </cell>
          <cell r="B257">
            <v>0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</row>
        <row r="258">
          <cell r="A258">
            <v>0</v>
          </cell>
          <cell r="B258">
            <v>0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</row>
        <row r="259">
          <cell r="A259">
            <v>0</v>
          </cell>
          <cell r="B259">
            <v>0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</row>
        <row r="260">
          <cell r="A260">
            <v>0</v>
          </cell>
          <cell r="B260">
            <v>0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</row>
        <row r="261">
          <cell r="A261">
            <v>0</v>
          </cell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A262">
            <v>0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</row>
        <row r="263">
          <cell r="A263">
            <v>0</v>
          </cell>
          <cell r="B263">
            <v>0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</row>
        <row r="264">
          <cell r="A264">
            <v>0</v>
          </cell>
          <cell r="B264">
            <v>0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</row>
        <row r="265">
          <cell r="A265">
            <v>0</v>
          </cell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6">
          <cell r="A266">
            <v>0</v>
          </cell>
          <cell r="B266">
            <v>0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</row>
        <row r="267">
          <cell r="A267">
            <v>0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</row>
        <row r="268">
          <cell r="A268">
            <v>0</v>
          </cell>
          <cell r="B268">
            <v>0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</row>
        <row r="269">
          <cell r="A269">
            <v>0</v>
          </cell>
          <cell r="B269">
            <v>0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</row>
        <row r="270">
          <cell r="A270">
            <v>0</v>
          </cell>
          <cell r="B270">
            <v>0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</row>
        <row r="271">
          <cell r="A271">
            <v>0</v>
          </cell>
          <cell r="B271">
            <v>0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</row>
        <row r="272">
          <cell r="A272">
            <v>0</v>
          </cell>
          <cell r="B272">
            <v>0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</row>
        <row r="273">
          <cell r="A273">
            <v>0</v>
          </cell>
          <cell r="B273">
            <v>0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</row>
        <row r="274">
          <cell r="A274">
            <v>0</v>
          </cell>
          <cell r="B274">
            <v>0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</row>
        <row r="275">
          <cell r="A275">
            <v>0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</row>
        <row r="276">
          <cell r="A276">
            <v>0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</row>
        <row r="277">
          <cell r="A277">
            <v>0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</row>
        <row r="278">
          <cell r="A278">
            <v>0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</row>
        <row r="279">
          <cell r="A279">
            <v>0</v>
          </cell>
          <cell r="B279">
            <v>0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</row>
        <row r="280">
          <cell r="A280">
            <v>0</v>
          </cell>
          <cell r="B280">
            <v>0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</row>
        <row r="281">
          <cell r="A281">
            <v>0</v>
          </cell>
          <cell r="B281">
            <v>0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</row>
        <row r="282">
          <cell r="A282">
            <v>0</v>
          </cell>
          <cell r="B282">
            <v>0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</row>
        <row r="283">
          <cell r="A283">
            <v>0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</row>
        <row r="284">
          <cell r="A284">
            <v>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</row>
        <row r="285">
          <cell r="A285">
            <v>0</v>
          </cell>
          <cell r="B285">
            <v>0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</row>
        <row r="286">
          <cell r="A286">
            <v>0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</row>
        <row r="287">
          <cell r="A287">
            <v>0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</row>
        <row r="289">
          <cell r="A289">
            <v>0</v>
          </cell>
          <cell r="B289">
            <v>0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</row>
        <row r="290">
          <cell r="A290">
            <v>0</v>
          </cell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A291">
            <v>0</v>
          </cell>
          <cell r="B291">
            <v>0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</row>
        <row r="292">
          <cell r="A292">
            <v>0</v>
          </cell>
          <cell r="B292">
            <v>0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</row>
        <row r="293">
          <cell r="A293">
            <v>0</v>
          </cell>
          <cell r="B293">
            <v>0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</row>
        <row r="294">
          <cell r="A294">
            <v>0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</row>
        <row r="295">
          <cell r="A295">
            <v>0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</row>
        <row r="296">
          <cell r="A296">
            <v>0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</row>
        <row r="297">
          <cell r="A297">
            <v>0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</row>
        <row r="298">
          <cell r="A298">
            <v>0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</row>
        <row r="299">
          <cell r="A299">
            <v>0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</row>
        <row r="300">
          <cell r="A300">
            <v>0</v>
          </cell>
          <cell r="B300">
            <v>0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</row>
        <row r="301">
          <cell r="A301">
            <v>0</v>
          </cell>
          <cell r="B301">
            <v>0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</row>
        <row r="302">
          <cell r="A302">
            <v>0</v>
          </cell>
          <cell r="B302">
            <v>0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</row>
        <row r="303">
          <cell r="A303">
            <v>0</v>
          </cell>
          <cell r="B303">
            <v>0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</row>
        <row r="304">
          <cell r="A304">
            <v>0</v>
          </cell>
          <cell r="B304">
            <v>0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</row>
        <row r="305">
          <cell r="A305">
            <v>0</v>
          </cell>
          <cell r="B305">
            <v>0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</row>
        <row r="306">
          <cell r="A306">
            <v>0</v>
          </cell>
          <cell r="B306">
            <v>0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</row>
        <row r="307">
          <cell r="A307">
            <v>0</v>
          </cell>
          <cell r="B307">
            <v>0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</row>
        <row r="308">
          <cell r="A308">
            <v>0</v>
          </cell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09">
          <cell r="A309">
            <v>0</v>
          </cell>
          <cell r="B309">
            <v>0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</row>
        <row r="310">
          <cell r="A310">
            <v>0</v>
          </cell>
          <cell r="B310">
            <v>0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</row>
        <row r="312">
          <cell r="A312">
            <v>0</v>
          </cell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3">
          <cell r="A313">
            <v>0</v>
          </cell>
          <cell r="B313">
            <v>0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</row>
        <row r="314">
          <cell r="A314">
            <v>0</v>
          </cell>
          <cell r="B314">
            <v>0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</row>
        <row r="315">
          <cell r="A315">
            <v>0</v>
          </cell>
          <cell r="B315">
            <v>0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</row>
        <row r="316">
          <cell r="A316">
            <v>0</v>
          </cell>
          <cell r="B316">
            <v>0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</row>
        <row r="317">
          <cell r="A317">
            <v>0</v>
          </cell>
          <cell r="B317">
            <v>0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</row>
        <row r="318">
          <cell r="A318">
            <v>0</v>
          </cell>
          <cell r="B318">
            <v>0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</row>
        <row r="319">
          <cell r="A319">
            <v>0</v>
          </cell>
          <cell r="B319">
            <v>0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</row>
        <row r="320">
          <cell r="A320">
            <v>0</v>
          </cell>
          <cell r="B320">
            <v>0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</row>
        <row r="321">
          <cell r="A321">
            <v>0</v>
          </cell>
          <cell r="B321">
            <v>0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</row>
        <row r="322">
          <cell r="A322">
            <v>0</v>
          </cell>
          <cell r="B322">
            <v>0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</row>
        <row r="323">
          <cell r="A323">
            <v>0</v>
          </cell>
          <cell r="B323">
            <v>0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</row>
        <row r="324">
          <cell r="A324">
            <v>0</v>
          </cell>
          <cell r="B324">
            <v>0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</row>
        <row r="325">
          <cell r="A325">
            <v>0</v>
          </cell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</row>
        <row r="326">
          <cell r="A326">
            <v>0</v>
          </cell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</row>
        <row r="327">
          <cell r="A327">
            <v>0</v>
          </cell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</row>
        <row r="328">
          <cell r="A328">
            <v>0</v>
          </cell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</row>
        <row r="329">
          <cell r="A329">
            <v>0</v>
          </cell>
          <cell r="B329">
            <v>0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</row>
        <row r="331">
          <cell r="A331">
            <v>0</v>
          </cell>
          <cell r="B331">
            <v>0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</row>
        <row r="332">
          <cell r="A332">
            <v>0</v>
          </cell>
          <cell r="B332">
            <v>0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</row>
        <row r="333">
          <cell r="A333">
            <v>0</v>
          </cell>
          <cell r="B333">
            <v>0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</row>
        <row r="334">
          <cell r="A334">
            <v>0</v>
          </cell>
          <cell r="B334">
            <v>0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</row>
        <row r="339">
          <cell r="A339">
            <v>0</v>
          </cell>
          <cell r="B339">
            <v>0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</row>
        <row r="340">
          <cell r="A340">
            <v>0</v>
          </cell>
          <cell r="B340">
            <v>0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</row>
        <row r="341">
          <cell r="A341">
            <v>0</v>
          </cell>
          <cell r="B341">
            <v>0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</row>
        <row r="342">
          <cell r="A342">
            <v>0</v>
          </cell>
          <cell r="B342">
            <v>0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</row>
        <row r="343">
          <cell r="A343">
            <v>0</v>
          </cell>
          <cell r="B343">
            <v>0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</row>
        <row r="344">
          <cell r="A344">
            <v>0</v>
          </cell>
          <cell r="B344">
            <v>0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</row>
        <row r="345">
          <cell r="A345">
            <v>0</v>
          </cell>
          <cell r="B345">
            <v>0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</row>
        <row r="346">
          <cell r="A346">
            <v>0</v>
          </cell>
          <cell r="B346">
            <v>0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</row>
        <row r="347">
          <cell r="A347">
            <v>0</v>
          </cell>
          <cell r="B347">
            <v>0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</row>
        <row r="348">
          <cell r="A348">
            <v>0</v>
          </cell>
          <cell r="B348">
            <v>0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</row>
        <row r="349">
          <cell r="A349">
            <v>0</v>
          </cell>
          <cell r="B349">
            <v>0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</row>
        <row r="350">
          <cell r="A350">
            <v>0</v>
          </cell>
          <cell r="B350">
            <v>0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</row>
        <row r="351">
          <cell r="A351">
            <v>0</v>
          </cell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</row>
        <row r="352">
          <cell r="A352">
            <v>0</v>
          </cell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</row>
        <row r="353">
          <cell r="A353">
            <v>0</v>
          </cell>
          <cell r="B353">
            <v>0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</row>
        <row r="354">
          <cell r="A354">
            <v>0</v>
          </cell>
          <cell r="B354">
            <v>0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</row>
        <row r="355">
          <cell r="A355">
            <v>0</v>
          </cell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</row>
        <row r="356">
          <cell r="A356">
            <v>0</v>
          </cell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</row>
        <row r="357">
          <cell r="A357">
            <v>0</v>
          </cell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</row>
        <row r="358">
          <cell r="A358">
            <v>0</v>
          </cell>
          <cell r="B358">
            <v>0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</row>
        <row r="359">
          <cell r="A359">
            <v>0</v>
          </cell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</row>
        <row r="360">
          <cell r="A360">
            <v>0</v>
          </cell>
          <cell r="B360">
            <v>0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</row>
        <row r="361">
          <cell r="A361">
            <v>0</v>
          </cell>
          <cell r="B361">
            <v>0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</row>
        <row r="362">
          <cell r="A362">
            <v>0</v>
          </cell>
          <cell r="B362">
            <v>0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</row>
        <row r="363">
          <cell r="A363">
            <v>0</v>
          </cell>
          <cell r="B363">
            <v>0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</row>
        <row r="364">
          <cell r="A364">
            <v>0</v>
          </cell>
          <cell r="B364">
            <v>0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</row>
        <row r="365">
          <cell r="A365">
            <v>0</v>
          </cell>
          <cell r="B365">
            <v>0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</row>
        <row r="366">
          <cell r="A366">
            <v>0</v>
          </cell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</row>
        <row r="367">
          <cell r="A367">
            <v>0</v>
          </cell>
          <cell r="B367">
            <v>0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</row>
        <row r="368">
          <cell r="A368">
            <v>0</v>
          </cell>
          <cell r="B368">
            <v>0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</row>
        <row r="369">
          <cell r="A369">
            <v>0</v>
          </cell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</row>
        <row r="370">
          <cell r="A370">
            <v>0</v>
          </cell>
          <cell r="B370">
            <v>0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</row>
        <row r="371">
          <cell r="A371">
            <v>0</v>
          </cell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</row>
        <row r="372">
          <cell r="A372">
            <v>0</v>
          </cell>
          <cell r="B372">
            <v>0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</row>
        <row r="373">
          <cell r="A373">
            <v>0</v>
          </cell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</row>
        <row r="374">
          <cell r="A374">
            <v>0</v>
          </cell>
          <cell r="B374">
            <v>0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</row>
        <row r="375">
          <cell r="A375">
            <v>0</v>
          </cell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</row>
        <row r="376">
          <cell r="A376">
            <v>0</v>
          </cell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</row>
        <row r="377">
          <cell r="A377">
            <v>0</v>
          </cell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</row>
        <row r="378">
          <cell r="A378">
            <v>0</v>
          </cell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</row>
        <row r="379">
          <cell r="A379">
            <v>0</v>
          </cell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</row>
        <row r="381">
          <cell r="A381">
            <v>0</v>
          </cell>
          <cell r="B381">
            <v>0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</row>
        <row r="382">
          <cell r="A382">
            <v>0</v>
          </cell>
          <cell r="B382">
            <v>0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</row>
        <row r="383">
          <cell r="A383">
            <v>0</v>
          </cell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</row>
        <row r="384">
          <cell r="A384">
            <v>0</v>
          </cell>
          <cell r="B384">
            <v>0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</row>
        <row r="385">
          <cell r="A385">
            <v>0</v>
          </cell>
          <cell r="B385">
            <v>0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</row>
        <row r="386">
          <cell r="A386">
            <v>0</v>
          </cell>
          <cell r="B386">
            <v>0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</row>
        <row r="387">
          <cell r="A387">
            <v>0</v>
          </cell>
          <cell r="B387">
            <v>0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</row>
        <row r="388">
          <cell r="A388">
            <v>0</v>
          </cell>
          <cell r="B388">
            <v>0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</row>
        <row r="389">
          <cell r="A389">
            <v>0</v>
          </cell>
          <cell r="B389">
            <v>0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</row>
        <row r="390">
          <cell r="A390">
            <v>0</v>
          </cell>
          <cell r="B390">
            <v>0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</row>
        <row r="391">
          <cell r="A391">
            <v>0</v>
          </cell>
          <cell r="B391">
            <v>0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</row>
        <row r="392">
          <cell r="A392">
            <v>0</v>
          </cell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</row>
        <row r="393">
          <cell r="A393">
            <v>0</v>
          </cell>
          <cell r="B393">
            <v>0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</row>
        <row r="394">
          <cell r="A394">
            <v>0</v>
          </cell>
          <cell r="B394">
            <v>0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</row>
        <row r="395">
          <cell r="A395">
            <v>0</v>
          </cell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</row>
        <row r="396">
          <cell r="A396">
            <v>0</v>
          </cell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</row>
        <row r="397">
          <cell r="A397">
            <v>0</v>
          </cell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</row>
        <row r="398">
          <cell r="A398">
            <v>0</v>
          </cell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</row>
        <row r="399">
          <cell r="A399">
            <v>0</v>
          </cell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</row>
        <row r="400">
          <cell r="A400">
            <v>0</v>
          </cell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</row>
        <row r="401">
          <cell r="A401">
            <v>0</v>
          </cell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</row>
        <row r="402">
          <cell r="A402">
            <v>0</v>
          </cell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</row>
        <row r="404">
          <cell r="A404">
            <v>0</v>
          </cell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</row>
        <row r="405">
          <cell r="A405">
            <v>0</v>
          </cell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</row>
        <row r="406">
          <cell r="A406">
            <v>0</v>
          </cell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</row>
        <row r="407">
          <cell r="A407">
            <v>0</v>
          </cell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</row>
        <row r="408">
          <cell r="A408">
            <v>0</v>
          </cell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</row>
        <row r="409">
          <cell r="A409">
            <v>0</v>
          </cell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</row>
        <row r="410">
          <cell r="A410">
            <v>0</v>
          </cell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</row>
        <row r="411">
          <cell r="A411">
            <v>0</v>
          </cell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</row>
        <row r="412">
          <cell r="A412">
            <v>0</v>
          </cell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</row>
        <row r="413">
          <cell r="A413">
            <v>0</v>
          </cell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</row>
        <row r="414">
          <cell r="A414">
            <v>0</v>
          </cell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</row>
        <row r="415">
          <cell r="A415">
            <v>0</v>
          </cell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</row>
        <row r="416">
          <cell r="A416">
            <v>0</v>
          </cell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</row>
        <row r="417">
          <cell r="A417">
            <v>0</v>
          </cell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</row>
        <row r="418">
          <cell r="A418">
            <v>0</v>
          </cell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</row>
        <row r="419">
          <cell r="A419">
            <v>0</v>
          </cell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</row>
        <row r="420">
          <cell r="A420">
            <v>0</v>
          </cell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</row>
        <row r="421">
          <cell r="A421">
            <v>0</v>
          </cell>
          <cell r="B421">
            <v>0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</row>
        <row r="422">
          <cell r="A422">
            <v>0</v>
          </cell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</row>
        <row r="423">
          <cell r="A423">
            <v>0</v>
          </cell>
          <cell r="B423">
            <v>0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</row>
        <row r="424">
          <cell r="A424">
            <v>0</v>
          </cell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</row>
        <row r="425">
          <cell r="A425">
            <v>0</v>
          </cell>
          <cell r="B425">
            <v>0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</row>
        <row r="426">
          <cell r="A426">
            <v>0</v>
          </cell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</row>
        <row r="427">
          <cell r="A427">
            <v>0</v>
          </cell>
          <cell r="B427">
            <v>0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</row>
        <row r="428">
          <cell r="A428">
            <v>0</v>
          </cell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</row>
        <row r="429">
          <cell r="A429">
            <v>0</v>
          </cell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</row>
        <row r="430">
          <cell r="A430">
            <v>0</v>
          </cell>
          <cell r="B430">
            <v>0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</row>
        <row r="431">
          <cell r="A431">
            <v>0</v>
          </cell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</row>
        <row r="432">
          <cell r="A432">
            <v>0</v>
          </cell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</row>
        <row r="433">
          <cell r="A433">
            <v>0</v>
          </cell>
          <cell r="B433">
            <v>0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</row>
        <row r="434">
          <cell r="A434">
            <v>0</v>
          </cell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7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11524463.08</v>
          </cell>
          <cell r="D2">
            <v>12259027.199999999</v>
          </cell>
          <cell r="E2">
            <v>-11346892.199999999</v>
          </cell>
          <cell r="F2">
            <v>12436598.08</v>
          </cell>
        </row>
        <row r="3">
          <cell r="A3" t="str">
            <v>1.1</v>
          </cell>
          <cell r="B3" t="str">
            <v>ATIVO CIRCULANTE</v>
          </cell>
          <cell r="C3">
            <v>13578170.42</v>
          </cell>
          <cell r="D3">
            <v>12232651.59</v>
          </cell>
          <cell r="E3">
            <v>-10011930.779999999</v>
          </cell>
          <cell r="F3">
            <v>15798891.23</v>
          </cell>
        </row>
        <row r="4">
          <cell r="A4" t="str">
            <v>1.1.01</v>
          </cell>
          <cell r="B4" t="str">
            <v>DISPONIVEL</v>
          </cell>
          <cell r="C4">
            <v>4325359.07</v>
          </cell>
          <cell r="D4">
            <v>6918028.8099999996</v>
          </cell>
          <cell r="E4">
            <v>-6989229.8200000003</v>
          </cell>
          <cell r="F4">
            <v>4254158.0599999996</v>
          </cell>
        </row>
        <row r="5">
          <cell r="A5" t="str">
            <v>1.1.01.001</v>
          </cell>
          <cell r="B5" t="str">
            <v>CAIXA</v>
          </cell>
          <cell r="C5">
            <v>14541.79</v>
          </cell>
          <cell r="D5">
            <v>10030.44</v>
          </cell>
          <cell r="E5">
            <v>-7246.2</v>
          </cell>
          <cell r="F5">
            <v>17326.03</v>
          </cell>
        </row>
        <row r="6">
          <cell r="A6" t="str">
            <v>1.1.01.001.001</v>
          </cell>
          <cell r="B6" t="str">
            <v>CAIXA - MATRIZ</v>
          </cell>
          <cell r="C6">
            <v>-19001.63</v>
          </cell>
          <cell r="D6">
            <v>0</v>
          </cell>
          <cell r="E6">
            <v>-36.590000000000003</v>
          </cell>
          <cell r="F6">
            <v>-19038.22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4845.07</v>
          </cell>
          <cell r="D10">
            <v>2759.85</v>
          </cell>
          <cell r="E10">
            <v>-494.19</v>
          </cell>
          <cell r="F10">
            <v>7110.73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1199</v>
          </cell>
          <cell r="E13">
            <v>-1199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-5072.2</v>
          </cell>
          <cell r="D15">
            <v>1000</v>
          </cell>
          <cell r="E15">
            <v>-154</v>
          </cell>
          <cell r="F15">
            <v>-4226.2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9928.8799999999992</v>
          </cell>
          <cell r="D16">
            <v>0</v>
          </cell>
          <cell r="E16">
            <v>-596.27</v>
          </cell>
          <cell r="F16">
            <v>9332.61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8642.8700000000008</v>
          </cell>
          <cell r="D17">
            <v>1000</v>
          </cell>
          <cell r="E17">
            <v>-206</v>
          </cell>
          <cell r="F17">
            <v>9436.8700000000008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2000</v>
          </cell>
          <cell r="D18">
            <v>0</v>
          </cell>
          <cell r="E18">
            <v>-1065.1500000000001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254.39</v>
          </cell>
          <cell r="D19">
            <v>3000</v>
          </cell>
          <cell r="E19">
            <v>-1303.93</v>
          </cell>
          <cell r="F19">
            <v>1950.46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-2964.52</v>
          </cell>
          <cell r="D20">
            <v>1071.5899999999999</v>
          </cell>
          <cell r="E20">
            <v>-2191.0700000000002</v>
          </cell>
          <cell r="F20">
            <v>-4084</v>
          </cell>
        </row>
        <row r="21">
          <cell r="A21" t="str">
            <v>1.1.01.002</v>
          </cell>
          <cell r="B21" t="str">
            <v>BANCOS CONTA MOVIMENTO</v>
          </cell>
          <cell r="C21">
            <v>1679208.67</v>
          </cell>
          <cell r="D21">
            <v>6885256.3799999999</v>
          </cell>
          <cell r="E21">
            <v>-6981983.6200000001</v>
          </cell>
          <cell r="F21">
            <v>1582481.43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424537.34</v>
          </cell>
          <cell r="D22">
            <v>398591.11</v>
          </cell>
          <cell r="E22">
            <v>-455298.06</v>
          </cell>
          <cell r="F22">
            <v>367830.39</v>
          </cell>
        </row>
        <row r="23">
          <cell r="A23" t="str">
            <v>1.1.01.002.005</v>
          </cell>
          <cell r="B23" t="str">
            <v>BANCO ITAU C/C 14070-1</v>
          </cell>
          <cell r="C23">
            <v>125027.34</v>
          </cell>
          <cell r="D23">
            <v>2704861.01</v>
          </cell>
          <cell r="E23">
            <v>-2217733.69</v>
          </cell>
          <cell r="F23">
            <v>612154.66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253391.06</v>
          </cell>
          <cell r="D25">
            <v>0</v>
          </cell>
          <cell r="E25">
            <v>-214923.35</v>
          </cell>
          <cell r="F25">
            <v>38467.71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105000</v>
          </cell>
          <cell r="E26">
            <v>-105000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12364.98</v>
          </cell>
          <cell r="D27">
            <v>246978.24</v>
          </cell>
          <cell r="E27">
            <v>-243146.42</v>
          </cell>
          <cell r="F27">
            <v>16196.8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932.57</v>
          </cell>
          <cell r="D28">
            <v>30</v>
          </cell>
          <cell r="E28">
            <v>-45</v>
          </cell>
          <cell r="F28">
            <v>917.57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141173.04999999999</v>
          </cell>
          <cell r="D29">
            <v>0</v>
          </cell>
          <cell r="E29">
            <v>-23999.38</v>
          </cell>
          <cell r="F29">
            <v>117173.67</v>
          </cell>
        </row>
        <row r="30">
          <cell r="A30" t="str">
            <v>1.1.01.002.017</v>
          </cell>
          <cell r="B30" t="str">
            <v>BANCO ENGECRED C/C 670</v>
          </cell>
          <cell r="C30">
            <v>2549.1999999999998</v>
          </cell>
          <cell r="D30">
            <v>10000</v>
          </cell>
          <cell r="E30">
            <v>-9.98</v>
          </cell>
          <cell r="F30">
            <v>12539.22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27130.26</v>
          </cell>
          <cell r="D31">
            <v>370000</v>
          </cell>
          <cell r="E31">
            <v>-368710.58</v>
          </cell>
          <cell r="F31">
            <v>28419.68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29304.65</v>
          </cell>
          <cell r="D32">
            <v>185461.57</v>
          </cell>
          <cell r="E32">
            <v>-112879.96</v>
          </cell>
          <cell r="F32">
            <v>101886.26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74082.41</v>
          </cell>
          <cell r="D33">
            <v>2133722.23</v>
          </cell>
          <cell r="E33">
            <v>-2087571.02</v>
          </cell>
          <cell r="F33">
            <v>120233.62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280727.53999999998</v>
          </cell>
          <cell r="D34">
            <v>528918.16</v>
          </cell>
          <cell r="E34">
            <v>-663227.22</v>
          </cell>
          <cell r="F34">
            <v>146418.48000000001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306696.28999999998</v>
          </cell>
          <cell r="D35">
            <v>201694.06</v>
          </cell>
          <cell r="E35">
            <v>-489438.96</v>
          </cell>
          <cell r="F35">
            <v>18951.39</v>
          </cell>
        </row>
        <row r="36">
          <cell r="A36" t="str">
            <v>1.1.01.003</v>
          </cell>
          <cell r="B36" t="str">
            <v>APLICACOES FINANCEIRAS</v>
          </cell>
          <cell r="C36">
            <v>2631608.61</v>
          </cell>
          <cell r="D36">
            <v>22741.99</v>
          </cell>
          <cell r="E36">
            <v>0</v>
          </cell>
          <cell r="F36">
            <v>2654350.6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197778.25</v>
          </cell>
          <cell r="D37">
            <v>1670.16</v>
          </cell>
          <cell r="E37">
            <v>0</v>
          </cell>
          <cell r="F37">
            <v>199448.41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2428830.36</v>
          </cell>
          <cell r="D39">
            <v>21071.83</v>
          </cell>
          <cell r="E39">
            <v>0</v>
          </cell>
          <cell r="F39">
            <v>2449902.19</v>
          </cell>
        </row>
        <row r="40">
          <cell r="A40" t="str">
            <v>1.1.02</v>
          </cell>
          <cell r="B40" t="str">
            <v>CONTAS A RECEBER</v>
          </cell>
          <cell r="C40">
            <v>2863094.73</v>
          </cell>
          <cell r="D40">
            <v>3380687.75</v>
          </cell>
          <cell r="E40">
            <v>-2231245.5099999998</v>
          </cell>
          <cell r="F40">
            <v>4012536.97</v>
          </cell>
        </row>
        <row r="41">
          <cell r="A41" t="str">
            <v>1.1.02.001</v>
          </cell>
          <cell r="B41" t="str">
            <v>DUPLICATAS A RECEBER</v>
          </cell>
          <cell r="C41">
            <v>2273454.33</v>
          </cell>
          <cell r="D41">
            <v>3380687.75</v>
          </cell>
          <cell r="E41">
            <v>-2231245.5099999998</v>
          </cell>
          <cell r="F41">
            <v>3422896.57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2273454.33</v>
          </cell>
          <cell r="D42">
            <v>3380687.75</v>
          </cell>
          <cell r="E42">
            <v>-2231245.5099999998</v>
          </cell>
          <cell r="F42">
            <v>3422896.57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1390696.66</v>
          </cell>
          <cell r="D47">
            <v>82481</v>
          </cell>
          <cell r="E47">
            <v>-685953.68</v>
          </cell>
          <cell r="F47">
            <v>787223.98</v>
          </cell>
        </row>
        <row r="48">
          <cell r="A48" t="str">
            <v>1.1.03.001</v>
          </cell>
          <cell r="B48" t="str">
            <v>ADIANTAMENTO DE SALARIOS</v>
          </cell>
          <cell r="C48">
            <v>1158</v>
          </cell>
          <cell r="D48">
            <v>65601</v>
          </cell>
          <cell r="E48">
            <v>-66759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62303</v>
          </cell>
          <cell r="E49">
            <v>-62303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1158</v>
          </cell>
          <cell r="D50">
            <v>3298</v>
          </cell>
          <cell r="E50">
            <v>-4456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3262.41</v>
          </cell>
          <cell r="D51">
            <v>1880</v>
          </cell>
          <cell r="E51">
            <v>-1294.68</v>
          </cell>
          <cell r="F51">
            <v>3847.73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3262.41</v>
          </cell>
          <cell r="D52">
            <v>1880</v>
          </cell>
          <cell r="E52">
            <v>-1294.68</v>
          </cell>
          <cell r="F52">
            <v>3847.73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1368276.25</v>
          </cell>
          <cell r="D53">
            <v>15000</v>
          </cell>
          <cell r="E53">
            <v>-617900</v>
          </cell>
          <cell r="F53">
            <v>765376.25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1368276.25</v>
          </cell>
          <cell r="D54">
            <v>15000</v>
          </cell>
          <cell r="E54">
            <v>-617900</v>
          </cell>
          <cell r="F54">
            <v>765376.25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173152.07</v>
          </cell>
          <cell r="D57">
            <v>163472.72</v>
          </cell>
          <cell r="E57">
            <v>-97549.1</v>
          </cell>
          <cell r="F57">
            <v>239075.69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172792.07</v>
          </cell>
          <cell r="D58">
            <v>146491.69</v>
          </cell>
          <cell r="E58">
            <v>-81440.460000000006</v>
          </cell>
          <cell r="F58">
            <v>237843.3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360</v>
          </cell>
          <cell r="D59">
            <v>18956.099999999999</v>
          </cell>
          <cell r="E59">
            <v>0</v>
          </cell>
          <cell r="F59">
            <v>19316.099999999999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4233.58</v>
          </cell>
          <cell r="E60">
            <v>0</v>
          </cell>
          <cell r="F60">
            <v>4233.58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12700.73</v>
          </cell>
          <cell r="E61">
            <v>-12700.73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28541.74</v>
          </cell>
          <cell r="D63">
            <v>56868.31</v>
          </cell>
          <cell r="E63">
            <v>-54236.639999999999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136017.60000000001</v>
          </cell>
          <cell r="D64">
            <v>10832.06</v>
          </cell>
          <cell r="E64">
            <v>0</v>
          </cell>
          <cell r="F64">
            <v>146849.66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432</v>
          </cell>
          <cell r="D65">
            <v>27827.62</v>
          </cell>
          <cell r="E65">
            <v>0</v>
          </cell>
          <cell r="F65">
            <v>28259.62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0</v>
          </cell>
          <cell r="E66">
            <v>0</v>
          </cell>
          <cell r="F66">
            <v>169.49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401.49</v>
          </cell>
          <cell r="D67">
            <v>12321.47</v>
          </cell>
          <cell r="E67">
            <v>-11751.27</v>
          </cell>
          <cell r="F67">
            <v>971.69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2751.82</v>
          </cell>
          <cell r="E68">
            <v>-2751.82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360</v>
          </cell>
          <cell r="D70">
            <v>16981.03</v>
          </cell>
          <cell r="E70">
            <v>-16108.64</v>
          </cell>
          <cell r="F70">
            <v>1232.3900000000001</v>
          </cell>
        </row>
        <row r="71">
          <cell r="A71" t="str">
            <v>1.1.04.003.001</v>
          </cell>
          <cell r="B71" t="str">
            <v>I.S.S RETIDO</v>
          </cell>
          <cell r="C71">
            <v>360</v>
          </cell>
          <cell r="D71">
            <v>16981.03</v>
          </cell>
          <cell r="E71">
            <v>-16108.64</v>
          </cell>
          <cell r="F71">
            <v>1232.3900000000001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4738740.53</v>
          </cell>
          <cell r="D75">
            <v>1670000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4738740.53</v>
          </cell>
          <cell r="D76">
            <v>1670000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0</v>
          </cell>
          <cell r="D82">
            <v>1670000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79427.360000000001</v>
          </cell>
          <cell r="D84">
            <v>17981.310000000001</v>
          </cell>
          <cell r="E84">
            <v>-7952.67</v>
          </cell>
          <cell r="F84">
            <v>89456</v>
          </cell>
        </row>
        <row r="85">
          <cell r="A85" t="str">
            <v>1.1.07.001</v>
          </cell>
          <cell r="B85" t="str">
            <v>DESPESAS PAGAS ANTECIPAMENTE</v>
          </cell>
          <cell r="C85">
            <v>79427.360000000001</v>
          </cell>
          <cell r="D85">
            <v>17981.310000000001</v>
          </cell>
          <cell r="E85">
            <v>-7952.67</v>
          </cell>
          <cell r="F85">
            <v>89456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67395.33</v>
          </cell>
          <cell r="D86">
            <v>17981.310000000001</v>
          </cell>
          <cell r="E86">
            <v>-6484.16</v>
          </cell>
          <cell r="F86">
            <v>78892.479999999996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12032.03</v>
          </cell>
          <cell r="D87">
            <v>0</v>
          </cell>
          <cell r="E87">
            <v>-1468.51</v>
          </cell>
          <cell r="F87">
            <v>10563.52</v>
          </cell>
        </row>
        <row r="88">
          <cell r="A88" t="str">
            <v>1.2</v>
          </cell>
          <cell r="B88" t="str">
            <v>ATIVO NÃO CIRCULANTE</v>
          </cell>
          <cell r="C88">
            <v>-2053707.34</v>
          </cell>
          <cell r="D88">
            <v>26375.61</v>
          </cell>
          <cell r="E88">
            <v>-1334961.42</v>
          </cell>
          <cell r="F88">
            <v>-3362293.15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-4139533.88</v>
          </cell>
          <cell r="D99">
            <v>0</v>
          </cell>
          <cell r="E99">
            <v>-1308148.4099999999</v>
          </cell>
          <cell r="F99">
            <v>-5447682.29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-4647483.2300000004</v>
          </cell>
          <cell r="D100">
            <v>0</v>
          </cell>
          <cell r="E100">
            <v>-1308148.4099999999</v>
          </cell>
          <cell r="F100">
            <v>-5955631.6399999997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-3641410.89</v>
          </cell>
          <cell r="D106">
            <v>0</v>
          </cell>
          <cell r="E106">
            <v>-1308148.4099999999</v>
          </cell>
          <cell r="F106">
            <v>-4949559.3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1798802.11</v>
          </cell>
          <cell r="D110">
            <v>26375.61</v>
          </cell>
          <cell r="E110">
            <v>-26660.3</v>
          </cell>
          <cell r="F110">
            <v>1798517.42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2834713.61</v>
          </cell>
          <cell r="D111">
            <v>26375.61</v>
          </cell>
          <cell r="E111">
            <v>0</v>
          </cell>
          <cell r="F111">
            <v>2861089.22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0</v>
          </cell>
          <cell r="E112">
            <v>0</v>
          </cell>
          <cell r="F112">
            <v>66445.22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336544.32</v>
          </cell>
          <cell r="D114">
            <v>1708</v>
          </cell>
          <cell r="E114">
            <v>0</v>
          </cell>
          <cell r="F114">
            <v>338252.32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396592.94</v>
          </cell>
          <cell r="D115">
            <v>22650.18</v>
          </cell>
          <cell r="E115">
            <v>0</v>
          </cell>
          <cell r="F115">
            <v>419243.12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181540.73</v>
          </cell>
          <cell r="D116">
            <v>389.9</v>
          </cell>
          <cell r="E116">
            <v>0</v>
          </cell>
          <cell r="F116">
            <v>181930.63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46780.49</v>
          </cell>
          <cell r="D118">
            <v>1627.53</v>
          </cell>
          <cell r="E118">
            <v>0</v>
          </cell>
          <cell r="F118">
            <v>48408.02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-1076388.6299999999</v>
          </cell>
          <cell r="D120">
            <v>0</v>
          </cell>
          <cell r="E120">
            <v>-26660.3</v>
          </cell>
          <cell r="F120">
            <v>-1103048.93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-158048.35999999999</v>
          </cell>
          <cell r="D122">
            <v>0</v>
          </cell>
          <cell r="E122">
            <v>-1979.35</v>
          </cell>
          <cell r="F122">
            <v>-160027.71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-303598.48</v>
          </cell>
          <cell r="D123">
            <v>0</v>
          </cell>
          <cell r="E123">
            <v>-3531.9</v>
          </cell>
          <cell r="F123">
            <v>-307130.38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-82173.88</v>
          </cell>
          <cell r="D124">
            <v>0</v>
          </cell>
          <cell r="E124">
            <v>-1554.11</v>
          </cell>
          <cell r="F124">
            <v>-83727.990000000005</v>
          </cell>
        </row>
        <row r="125">
          <cell r="A125" t="str">
            <v>1.2.03.002.006</v>
          </cell>
          <cell r="B125" t="str">
            <v>VEICULOS LEVES</v>
          </cell>
          <cell r="C125">
            <v>-46903.93</v>
          </cell>
          <cell r="D125">
            <v>0</v>
          </cell>
          <cell r="E125">
            <v>-2887.43</v>
          </cell>
          <cell r="F125">
            <v>-49791.360000000001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-461499.63</v>
          </cell>
          <cell r="D127">
            <v>0</v>
          </cell>
          <cell r="E127">
            <v>-15890.23</v>
          </cell>
          <cell r="F127">
            <v>-477389.86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-20368.8</v>
          </cell>
          <cell r="D128">
            <v>0</v>
          </cell>
          <cell r="E128">
            <v>-413.89</v>
          </cell>
          <cell r="F128">
            <v>-20782.689999999999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-1859.32</v>
          </cell>
          <cell r="D129">
            <v>0</v>
          </cell>
          <cell r="E129">
            <v>-403.39</v>
          </cell>
          <cell r="F129">
            <v>-2262.71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7290.31</v>
          </cell>
          <cell r="D132">
            <v>0</v>
          </cell>
          <cell r="E132">
            <v>-152.71</v>
          </cell>
          <cell r="F132">
            <v>7137.6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3577.92</v>
          </cell>
          <cell r="D135">
            <v>0</v>
          </cell>
          <cell r="E135">
            <v>152.71</v>
          </cell>
          <cell r="F135">
            <v>3730.63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-3577.92</v>
          </cell>
          <cell r="D136">
            <v>0</v>
          </cell>
          <cell r="E136">
            <v>-152.71</v>
          </cell>
          <cell r="F136">
            <v>-3730.63</v>
          </cell>
        </row>
        <row r="137">
          <cell r="A137">
            <v>2</v>
          </cell>
          <cell r="B137" t="str">
            <v>PASSIVO</v>
          </cell>
          <cell r="C137">
            <v>21637978.41</v>
          </cell>
          <cell r="D137">
            <v>-7055315.54</v>
          </cell>
          <cell r="E137">
            <v>9909496.3800000008</v>
          </cell>
          <cell r="F137">
            <v>24492159.25</v>
          </cell>
        </row>
        <row r="138">
          <cell r="A138" t="str">
            <v>2.1</v>
          </cell>
          <cell r="B138" t="str">
            <v>PASSIVO CIRCULANTE</v>
          </cell>
          <cell r="C138">
            <v>6631158.5800000001</v>
          </cell>
          <cell r="D138">
            <v>-6268233.0300000003</v>
          </cell>
          <cell r="E138">
            <v>7779198.1399999997</v>
          </cell>
          <cell r="F138">
            <v>8142123.6900000004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1088930.96</v>
          </cell>
          <cell r="D139">
            <v>-1774336.26</v>
          </cell>
          <cell r="E139">
            <v>1928359.86</v>
          </cell>
          <cell r="F139">
            <v>1242954.56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1088930.96</v>
          </cell>
          <cell r="D140">
            <v>-1774336.26</v>
          </cell>
          <cell r="E140">
            <v>1928359.86</v>
          </cell>
          <cell r="F140">
            <v>1242954.56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187214.87</v>
          </cell>
          <cell r="D141">
            <v>-11380.74</v>
          </cell>
          <cell r="E141">
            <v>0</v>
          </cell>
          <cell r="F141">
            <v>175834.13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121344.76</v>
          </cell>
          <cell r="D142">
            <v>-8806.9500000000007</v>
          </cell>
          <cell r="E142">
            <v>0</v>
          </cell>
          <cell r="F142">
            <v>112537.81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202663.06</v>
          </cell>
          <cell r="D143">
            <v>-12680.55</v>
          </cell>
          <cell r="E143">
            <v>0</v>
          </cell>
          <cell r="F143">
            <v>189982.51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722214.28</v>
          </cell>
          <cell r="D144">
            <v>205326.56</v>
          </cell>
          <cell r="E144">
            <v>-53033.3</v>
          </cell>
          <cell r="F144">
            <v>874507.54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175717.84</v>
          </cell>
          <cell r="D145">
            <v>-9976.51</v>
          </cell>
          <cell r="E145">
            <v>0</v>
          </cell>
          <cell r="F145">
            <v>165741.32999999999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0</v>
          </cell>
          <cell r="E146">
            <v>0</v>
          </cell>
          <cell r="F146">
            <v>198107.56</v>
          </cell>
        </row>
        <row r="147">
          <cell r="A147" t="str">
            <v>2.1.01.002.009</v>
          </cell>
          <cell r="B147" t="str">
            <v>BANCO VOTORANTIM S/A</v>
          </cell>
          <cell r="C147">
            <v>102224.35</v>
          </cell>
          <cell r="D147">
            <v>-6027.38</v>
          </cell>
          <cell r="E147">
            <v>0</v>
          </cell>
          <cell r="F147">
            <v>96196.97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823872.8</v>
          </cell>
          <cell r="D148">
            <v>-1520137.57</v>
          </cell>
          <cell r="E148">
            <v>1875326.56</v>
          </cell>
          <cell r="F148">
            <v>1179061.79</v>
          </cell>
        </row>
        <row r="149">
          <cell r="A149" t="str">
            <v>2.1.02</v>
          </cell>
          <cell r="B149" t="str">
            <v>FORNECEDORES</v>
          </cell>
          <cell r="C149">
            <v>3538891.12</v>
          </cell>
          <cell r="D149">
            <v>-2614423.85</v>
          </cell>
          <cell r="E149">
            <v>3842096.49</v>
          </cell>
          <cell r="F149">
            <v>4766563.76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3538891.12</v>
          </cell>
          <cell r="D150">
            <v>-2614423.85</v>
          </cell>
          <cell r="E150">
            <v>3842096.49</v>
          </cell>
          <cell r="F150">
            <v>4766563.76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3538891.12</v>
          </cell>
          <cell r="D151">
            <v>-2614423.85</v>
          </cell>
          <cell r="E151">
            <v>3842096.49</v>
          </cell>
          <cell r="F151">
            <v>4766563.76</v>
          </cell>
        </row>
        <row r="152">
          <cell r="A152" t="str">
            <v>2.1.03</v>
          </cell>
          <cell r="B152" t="str">
            <v>OBRIGAÇÕES TRIBUTARIAS</v>
          </cell>
          <cell r="C152">
            <v>93330.96</v>
          </cell>
          <cell r="D152">
            <v>-171977.18</v>
          </cell>
          <cell r="E152">
            <v>161652.68</v>
          </cell>
          <cell r="F152">
            <v>83006.460000000006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68070.63</v>
          </cell>
          <cell r="D153">
            <v>-158189.51999999999</v>
          </cell>
          <cell r="E153">
            <v>114661.26</v>
          </cell>
          <cell r="F153">
            <v>24542.37</v>
          </cell>
        </row>
        <row r="154">
          <cell r="A154" t="str">
            <v>2.1.03.001.001</v>
          </cell>
          <cell r="B154" t="str">
            <v>I.R.P.J. A PAGAR</v>
          </cell>
          <cell r="C154">
            <v>47810.21</v>
          </cell>
          <cell r="D154">
            <v>-47810.21</v>
          </cell>
          <cell r="E154">
            <v>0</v>
          </cell>
          <cell r="F154">
            <v>0</v>
          </cell>
        </row>
        <row r="155">
          <cell r="A155" t="str">
            <v>2.1.03.001.002</v>
          </cell>
          <cell r="B155" t="str">
            <v>C.S.L.L. A PAGAR</v>
          </cell>
          <cell r="C155">
            <v>12830.21</v>
          </cell>
          <cell r="D155">
            <v>-12830.21</v>
          </cell>
          <cell r="E155">
            <v>0</v>
          </cell>
          <cell r="F155">
            <v>0</v>
          </cell>
        </row>
        <row r="156">
          <cell r="A156" t="str">
            <v>2.1.03.001.003</v>
          </cell>
          <cell r="B156" t="str">
            <v>PIS A PAGAR</v>
          </cell>
          <cell r="C156">
            <v>0</v>
          </cell>
          <cell r="D156">
            <v>-14503.09</v>
          </cell>
          <cell r="E156">
            <v>14503.09</v>
          </cell>
          <cell r="F156">
            <v>0</v>
          </cell>
        </row>
        <row r="157">
          <cell r="A157" t="str">
            <v>2.1.03.001.004</v>
          </cell>
          <cell r="B157" t="str">
            <v>COFINS A PAGAR</v>
          </cell>
          <cell r="C157">
            <v>0</v>
          </cell>
          <cell r="D157">
            <v>-66937.37</v>
          </cell>
          <cell r="E157">
            <v>66937.37</v>
          </cell>
          <cell r="F157">
            <v>0</v>
          </cell>
        </row>
        <row r="158">
          <cell r="A158" t="str">
            <v>2.1.03.001.005</v>
          </cell>
          <cell r="B158" t="str">
            <v>I.S.S. A PAGAR</v>
          </cell>
          <cell r="C158">
            <v>7430.21</v>
          </cell>
          <cell r="D158">
            <v>-16108.64</v>
          </cell>
          <cell r="E158">
            <v>33220.800000000003</v>
          </cell>
          <cell r="F158">
            <v>24542.37</v>
          </cell>
        </row>
        <row r="159">
          <cell r="A159" t="str">
            <v>2.1.03.002</v>
          </cell>
          <cell r="B159" t="str">
            <v>TRIBUTOS E CONT. RETIDOS A RECOLHER</v>
          </cell>
          <cell r="C159">
            <v>25260.33</v>
          </cell>
          <cell r="D159">
            <v>-13787.66</v>
          </cell>
          <cell r="E159">
            <v>46991.42</v>
          </cell>
          <cell r="F159">
            <v>58464.09</v>
          </cell>
        </row>
        <row r="160">
          <cell r="A160" t="str">
            <v>2.1.03.002.001</v>
          </cell>
          <cell r="B160" t="str">
            <v>RETENÇOES CONTR. FEDERAIS A RECOLHER</v>
          </cell>
          <cell r="C160">
            <v>3614.96</v>
          </cell>
          <cell r="D160">
            <v>-4333.43</v>
          </cell>
          <cell r="E160">
            <v>15104.06</v>
          </cell>
          <cell r="F160">
            <v>14385.59</v>
          </cell>
        </row>
        <row r="161">
          <cell r="A161" t="str">
            <v>2.1.03.002.002</v>
          </cell>
          <cell r="B161" t="str">
            <v>I.R.R.F. SOBRE ASSALARIADO A RECOLHER</v>
          </cell>
          <cell r="C161">
            <v>10544.71</v>
          </cell>
          <cell r="D161">
            <v>0</v>
          </cell>
          <cell r="E161">
            <v>6412.95</v>
          </cell>
          <cell r="F161">
            <v>16957.66</v>
          </cell>
        </row>
        <row r="162">
          <cell r="A162" t="str">
            <v>2.1.03.002.003</v>
          </cell>
          <cell r="B162" t="str">
            <v>I.R.R.F. SOBRE SERVIÇOS PJ A RECOLHER</v>
          </cell>
          <cell r="C162">
            <v>1219.26</v>
          </cell>
          <cell r="D162">
            <v>-1316</v>
          </cell>
          <cell r="E162">
            <v>4943.01</v>
          </cell>
          <cell r="F162">
            <v>4846.2700000000004</v>
          </cell>
        </row>
        <row r="163">
          <cell r="A163" t="str">
            <v>2.1.03.002.004</v>
          </cell>
          <cell r="B163" t="str">
            <v>I.N.S.S. RETIDO A RECOLHER</v>
          </cell>
          <cell r="C163">
            <v>4846.67</v>
          </cell>
          <cell r="D163">
            <v>-3962.07</v>
          </cell>
          <cell r="E163">
            <v>13718.38</v>
          </cell>
          <cell r="F163">
            <v>14602.98</v>
          </cell>
        </row>
        <row r="164">
          <cell r="A164" t="str">
            <v>2.1.03.002.005</v>
          </cell>
          <cell r="B164" t="str">
            <v>I.S.S. RETIDO A RECOLHER</v>
          </cell>
          <cell r="C164">
            <v>5034.7299999999996</v>
          </cell>
          <cell r="D164">
            <v>-4176.16</v>
          </cell>
          <cell r="E164">
            <v>6813.02</v>
          </cell>
          <cell r="F164">
            <v>7671.59</v>
          </cell>
        </row>
        <row r="165">
          <cell r="A165" t="str">
            <v>2.1.04</v>
          </cell>
          <cell r="B165" t="str">
            <v>OBRIGAÇOES TRABALHISTAS E PREVIDENCIARI</v>
          </cell>
          <cell r="C165">
            <v>1880610.05</v>
          </cell>
          <cell r="D165">
            <v>-1149050.81</v>
          </cell>
          <cell r="E165">
            <v>1301695.02</v>
          </cell>
          <cell r="F165">
            <v>2033254.26</v>
          </cell>
        </row>
        <row r="166">
          <cell r="A166" t="str">
            <v>2.1.04.001</v>
          </cell>
          <cell r="B166" t="str">
            <v>DEBITOS COM PESSOAL</v>
          </cell>
          <cell r="C166">
            <v>548712.87</v>
          </cell>
          <cell r="D166">
            <v>-712284.01</v>
          </cell>
          <cell r="E166">
            <v>716587.86</v>
          </cell>
          <cell r="F166">
            <v>553016.72</v>
          </cell>
        </row>
        <row r="167">
          <cell r="A167" t="str">
            <v>2.1.04.001.001</v>
          </cell>
          <cell r="B167" t="str">
            <v>SALARIOS A PAGAR</v>
          </cell>
          <cell r="C167">
            <v>533017.56000000006</v>
          </cell>
          <cell r="D167">
            <v>-609987.56000000006</v>
          </cell>
          <cell r="E167">
            <v>619251.28</v>
          </cell>
          <cell r="F167">
            <v>542281.28</v>
          </cell>
        </row>
        <row r="168">
          <cell r="A168" t="str">
            <v>2.1.04.001.002</v>
          </cell>
          <cell r="B168" t="str">
            <v>PENSÃO ALIMENTICIA A PAGAR</v>
          </cell>
          <cell r="C168">
            <v>294.83999999999997</v>
          </cell>
          <cell r="D168">
            <v>-294.83999999999997</v>
          </cell>
          <cell r="E168">
            <v>291.14</v>
          </cell>
          <cell r="F168">
            <v>291.14</v>
          </cell>
        </row>
        <row r="169">
          <cell r="A169" t="str">
            <v>2.1.04.001.005</v>
          </cell>
          <cell r="B169" t="str">
            <v>RESCISÕES A PAGAR</v>
          </cell>
          <cell r="C169">
            <v>15400.47</v>
          </cell>
          <cell r="D169">
            <v>-102001.61</v>
          </cell>
          <cell r="E169">
            <v>97045.440000000002</v>
          </cell>
          <cell r="F169">
            <v>10444.299999999999</v>
          </cell>
        </row>
        <row r="170">
          <cell r="A170" t="str">
            <v>2.1.04.002</v>
          </cell>
          <cell r="B170" t="str">
            <v>ENCARGOS SOCIAIS E TAXAS A PAGAR</v>
          </cell>
          <cell r="C170">
            <v>377092.17</v>
          </cell>
          <cell r="D170">
            <v>-370272.51</v>
          </cell>
          <cell r="E170">
            <v>379877.72</v>
          </cell>
          <cell r="F170">
            <v>386697.38</v>
          </cell>
        </row>
        <row r="171">
          <cell r="A171" t="str">
            <v>2.1.04.002.001</v>
          </cell>
          <cell r="B171" t="str">
            <v>I.N.S.S. A PAGAR</v>
          </cell>
          <cell r="C171">
            <v>323404.39</v>
          </cell>
          <cell r="D171">
            <v>-292215.82</v>
          </cell>
          <cell r="E171">
            <v>293676.46000000002</v>
          </cell>
          <cell r="F171">
            <v>324865.03000000003</v>
          </cell>
        </row>
        <row r="172">
          <cell r="A172" t="str">
            <v>2.1.04.002.002</v>
          </cell>
          <cell r="B172" t="str">
            <v>F.G.T.S. A PAGAR</v>
          </cell>
          <cell r="C172">
            <v>52046.94</v>
          </cell>
          <cell r="D172">
            <v>-57902.39</v>
          </cell>
          <cell r="E172">
            <v>55968.47</v>
          </cell>
          <cell r="F172">
            <v>50113.02</v>
          </cell>
        </row>
        <row r="173">
          <cell r="A173" t="str">
            <v>2.1.04.002.004</v>
          </cell>
          <cell r="B173" t="str">
            <v>CONTRIBUIÇÃO SINDICAL EMPREGADOS A RECO</v>
          </cell>
          <cell r="C173">
            <v>1578.84</v>
          </cell>
          <cell r="D173">
            <v>-20154.3</v>
          </cell>
          <cell r="E173">
            <v>30232.79</v>
          </cell>
          <cell r="F173">
            <v>11657.33</v>
          </cell>
        </row>
        <row r="174">
          <cell r="A174" t="str">
            <v>2.1.04.002.005</v>
          </cell>
          <cell r="B174" t="str">
            <v>CONTRIBUIÇÃO ASSISTENCIAL EMP A RECOLHE</v>
          </cell>
          <cell r="C174">
            <v>62</v>
          </cell>
          <cell r="D174">
            <v>0</v>
          </cell>
          <cell r="E174">
            <v>0</v>
          </cell>
          <cell r="F174">
            <v>62</v>
          </cell>
        </row>
        <row r="175">
          <cell r="A175" t="str">
            <v>2.1.04.003</v>
          </cell>
          <cell r="B175" t="str">
            <v>PROVISÕES TRABALHISTAS</v>
          </cell>
          <cell r="C175">
            <v>954805.01</v>
          </cell>
          <cell r="D175">
            <v>-66494.289999999994</v>
          </cell>
          <cell r="E175">
            <v>205229.44</v>
          </cell>
          <cell r="F175">
            <v>1093540.1599999999</v>
          </cell>
        </row>
        <row r="176">
          <cell r="A176" t="str">
            <v>2.1.04.003.001</v>
          </cell>
          <cell r="B176" t="str">
            <v>PROVISÃO DE FÉRIAS</v>
          </cell>
          <cell r="C176">
            <v>499756.29</v>
          </cell>
          <cell r="D176">
            <v>-31444.7</v>
          </cell>
          <cell r="E176">
            <v>86135.43</v>
          </cell>
          <cell r="F176">
            <v>554447.02</v>
          </cell>
        </row>
        <row r="177">
          <cell r="A177" t="str">
            <v>2.1.04.003.002</v>
          </cell>
          <cell r="B177" t="str">
            <v>PROVISÃO DE 13 SALARIO</v>
          </cell>
          <cell r="C177">
            <v>197843.21</v>
          </cell>
          <cell r="D177">
            <v>-17191.98</v>
          </cell>
          <cell r="E177">
            <v>62434.92</v>
          </cell>
          <cell r="F177">
            <v>243086.15</v>
          </cell>
        </row>
        <row r="178">
          <cell r="A178" t="str">
            <v>2.1.04.003.003</v>
          </cell>
          <cell r="B178" t="str">
            <v>PROVISÃO INSS SOBRE FÉRIAS</v>
          </cell>
          <cell r="C178">
            <v>144835.76</v>
          </cell>
          <cell r="D178">
            <v>-10003.39</v>
          </cell>
          <cell r="E178">
            <v>25986.95</v>
          </cell>
          <cell r="F178">
            <v>160819.32</v>
          </cell>
        </row>
        <row r="179">
          <cell r="A179" t="str">
            <v>2.1.04.003.004</v>
          </cell>
          <cell r="B179" t="str">
            <v>PROVISÃO FGTS SOBRE FERIAS</v>
          </cell>
          <cell r="C179">
            <v>24565.79</v>
          </cell>
          <cell r="D179">
            <v>-2652.53</v>
          </cell>
          <cell r="E179">
            <v>6862.31</v>
          </cell>
          <cell r="F179">
            <v>28775.57</v>
          </cell>
        </row>
        <row r="180">
          <cell r="A180" t="str">
            <v>2.1.04.003.005</v>
          </cell>
          <cell r="B180" t="str">
            <v>PROVISÃO INSS SOBRE 13 SALARIO</v>
          </cell>
          <cell r="C180">
            <v>68931.97</v>
          </cell>
          <cell r="D180">
            <v>-5186.82</v>
          </cell>
          <cell r="E180">
            <v>18836.47</v>
          </cell>
          <cell r="F180">
            <v>82581.62</v>
          </cell>
        </row>
        <row r="181">
          <cell r="A181" t="str">
            <v>2.1.04.003.006</v>
          </cell>
          <cell r="B181" t="str">
            <v>PROVISÃO FGTS SOBRE 13 SALARIO</v>
          </cell>
          <cell r="C181">
            <v>18871.990000000002</v>
          </cell>
          <cell r="D181">
            <v>-14.87</v>
          </cell>
          <cell r="E181">
            <v>4973.3599999999997</v>
          </cell>
          <cell r="F181">
            <v>23830.48</v>
          </cell>
        </row>
        <row r="182">
          <cell r="A182" t="str">
            <v>2.1.05</v>
          </cell>
          <cell r="B182" t="str">
            <v>OUTRAS OBRIGAÇÕES A PAGAR</v>
          </cell>
          <cell r="C182">
            <v>29395.49</v>
          </cell>
          <cell r="D182">
            <v>-13050.84</v>
          </cell>
          <cell r="E182">
            <v>0</v>
          </cell>
          <cell r="F182">
            <v>16344.65</v>
          </cell>
        </row>
        <row r="183">
          <cell r="A183" t="str">
            <v>2.1.05.001</v>
          </cell>
          <cell r="B183" t="str">
            <v>CONTAS DIVERSAS</v>
          </cell>
          <cell r="C183">
            <v>29395.49</v>
          </cell>
          <cell r="D183">
            <v>-13050.84</v>
          </cell>
          <cell r="E183">
            <v>0</v>
          </cell>
          <cell r="F183">
            <v>16344.65</v>
          </cell>
        </row>
        <row r="184">
          <cell r="A184" t="str">
            <v>2.1.05.001.003</v>
          </cell>
          <cell r="B184" t="str">
            <v>CHEQUES A COMPENSAR</v>
          </cell>
          <cell r="C184">
            <v>29395.49</v>
          </cell>
          <cell r="D184">
            <v>-13050.84</v>
          </cell>
          <cell r="E184">
            <v>0</v>
          </cell>
          <cell r="F184">
            <v>16344.65</v>
          </cell>
        </row>
        <row r="185">
          <cell r="A185" t="str">
            <v>2.1.06</v>
          </cell>
          <cell r="B185" t="str">
            <v>OUTRAS OBRIGAÇÕES</v>
          </cell>
          <cell r="C185">
            <v>0</v>
          </cell>
          <cell r="D185">
            <v>-545394.09</v>
          </cell>
          <cell r="E185">
            <v>545394.09</v>
          </cell>
          <cell r="F185">
            <v>0</v>
          </cell>
        </row>
        <row r="186">
          <cell r="A186" t="str">
            <v>2.1.06.002</v>
          </cell>
          <cell r="B186" t="str">
            <v>DEBITOS COM COLIGADAS E CONTROLADAS</v>
          </cell>
          <cell r="C186">
            <v>0</v>
          </cell>
          <cell r="D186">
            <v>-545394.09</v>
          </cell>
          <cell r="E186">
            <v>545394.09</v>
          </cell>
          <cell r="F186">
            <v>0</v>
          </cell>
        </row>
        <row r="187">
          <cell r="A187" t="str">
            <v>2.1.06.002.001</v>
          </cell>
          <cell r="B187" t="str">
            <v>PB CONSTRUÇÕES E COMERCIO LTDA</v>
          </cell>
          <cell r="C187">
            <v>0</v>
          </cell>
          <cell r="D187">
            <v>-528910.67000000004</v>
          </cell>
          <cell r="E187">
            <v>528910.67000000004</v>
          </cell>
          <cell r="F187">
            <v>0</v>
          </cell>
        </row>
        <row r="188">
          <cell r="A188" t="str">
            <v>2.1.06.002.002</v>
          </cell>
          <cell r="B188" t="str">
            <v>SCP - PB/LUZIANIA</v>
          </cell>
          <cell r="C188">
            <v>0</v>
          </cell>
          <cell r="D188">
            <v>-2128.42</v>
          </cell>
          <cell r="E188">
            <v>2128.42</v>
          </cell>
          <cell r="F188">
            <v>0</v>
          </cell>
        </row>
        <row r="189">
          <cell r="A189" t="str">
            <v>2.1.06.002.004</v>
          </cell>
          <cell r="B189" t="str">
            <v>SCP - PB/PALACIO DO PLANALTO</v>
          </cell>
          <cell r="C189">
            <v>0</v>
          </cell>
          <cell r="D189">
            <v>-14355</v>
          </cell>
          <cell r="E189">
            <v>14355</v>
          </cell>
          <cell r="F189">
            <v>0</v>
          </cell>
        </row>
        <row r="190">
          <cell r="A190" t="str">
            <v>2.2</v>
          </cell>
          <cell r="B190" t="str">
            <v>PASSIVO NÃO CIRCULANTE</v>
          </cell>
          <cell r="C190">
            <v>3641560.61</v>
          </cell>
          <cell r="D190">
            <v>-337082.51</v>
          </cell>
          <cell r="E190">
            <v>2010298.24</v>
          </cell>
          <cell r="F190">
            <v>5314776.34</v>
          </cell>
        </row>
        <row r="191">
          <cell r="A191" t="str">
            <v>2.2.01</v>
          </cell>
          <cell r="B191" t="str">
            <v>EMPRESTIMOS E FINANCIAMENTOS</v>
          </cell>
          <cell r="C191">
            <v>3071428.75</v>
          </cell>
          <cell r="D191">
            <v>-310970.27</v>
          </cell>
          <cell r="E191">
            <v>1145589.54</v>
          </cell>
          <cell r="F191">
            <v>3906048.02</v>
          </cell>
        </row>
        <row r="192">
          <cell r="A192" t="str">
            <v>2.2.01.001</v>
          </cell>
          <cell r="B192" t="str">
            <v>EMPRESTIMOS E FINANCIAMENTOS</v>
          </cell>
          <cell r="C192">
            <v>3071428.75</v>
          </cell>
          <cell r="D192">
            <v>-310970.27</v>
          </cell>
          <cell r="E192">
            <v>1145589.54</v>
          </cell>
          <cell r="F192">
            <v>3906048.02</v>
          </cell>
        </row>
        <row r="193">
          <cell r="A193" t="str">
            <v>2.2.01.001.001</v>
          </cell>
          <cell r="B193" t="str">
            <v>CATERPILLAR FINANCIAL S/A</v>
          </cell>
          <cell r="C193">
            <v>24538.54</v>
          </cell>
          <cell r="D193">
            <v>0</v>
          </cell>
          <cell r="E193">
            <v>0</v>
          </cell>
          <cell r="F193">
            <v>24538.54</v>
          </cell>
        </row>
        <row r="194">
          <cell r="A194" t="str">
            <v>2.2.01.001.002</v>
          </cell>
          <cell r="B194" t="str">
            <v>BANCO ITAULEASING S/A</v>
          </cell>
          <cell r="C194">
            <v>17926.419999999998</v>
          </cell>
          <cell r="D194">
            <v>0</v>
          </cell>
          <cell r="E194">
            <v>0</v>
          </cell>
          <cell r="F194">
            <v>17926.419999999998</v>
          </cell>
        </row>
        <row r="195">
          <cell r="A195" t="str">
            <v>2.2.01.001.003</v>
          </cell>
          <cell r="B195" t="str">
            <v>BANCO CNH CAPITAL S/A</v>
          </cell>
          <cell r="C195">
            <v>22175.55</v>
          </cell>
          <cell r="D195">
            <v>0</v>
          </cell>
          <cell r="E195">
            <v>0</v>
          </cell>
          <cell r="F195">
            <v>22175.55</v>
          </cell>
        </row>
        <row r="196">
          <cell r="A196" t="str">
            <v>2.2.01.001.004</v>
          </cell>
          <cell r="B196" t="str">
            <v>(-) ENCARGOS FINANCEIROS A TRANSCORRER</v>
          </cell>
          <cell r="C196">
            <v>3801729.67</v>
          </cell>
          <cell r="D196">
            <v>310970.27</v>
          </cell>
          <cell r="E196">
            <v>0</v>
          </cell>
          <cell r="F196">
            <v>4112699.94</v>
          </cell>
        </row>
        <row r="197">
          <cell r="A197" t="str">
            <v>2.2.01.001.005</v>
          </cell>
          <cell r="B197" t="str">
            <v>BANCO VOTORANTIM S/A</v>
          </cell>
          <cell r="C197">
            <v>40326.019999999997</v>
          </cell>
          <cell r="D197">
            <v>0</v>
          </cell>
          <cell r="E197">
            <v>0</v>
          </cell>
          <cell r="F197">
            <v>40326.019999999997</v>
          </cell>
        </row>
        <row r="198">
          <cell r="A198" t="str">
            <v>2.2.01.001.006</v>
          </cell>
          <cell r="B198" t="str">
            <v>UNIBANCO-UNIÃO DE BANCOS BRASILEIROS</v>
          </cell>
          <cell r="C198">
            <v>133351.13</v>
          </cell>
          <cell r="D198">
            <v>0</v>
          </cell>
          <cell r="E198">
            <v>0</v>
          </cell>
          <cell r="F198">
            <v>133351.13</v>
          </cell>
        </row>
        <row r="199">
          <cell r="A199" t="str">
            <v>2.2.01.001.007</v>
          </cell>
          <cell r="B199" t="str">
            <v>TERRACAP - CIA IMOBILIARIA DE BRASILIA</v>
          </cell>
          <cell r="C199">
            <v>6634840.7599999998</v>
          </cell>
          <cell r="D199">
            <v>0</v>
          </cell>
          <cell r="E199">
            <v>1145589.54</v>
          </cell>
          <cell r="F199">
            <v>7780430.2999999998</v>
          </cell>
        </row>
        <row r="200">
          <cell r="A200" t="str">
            <v>2.2.02</v>
          </cell>
          <cell r="B200" t="str">
            <v>CONTA CORRENTE EMPRÉSTIMOS</v>
          </cell>
          <cell r="C200">
            <v>570131.86</v>
          </cell>
          <cell r="D200">
            <v>-26112.240000000002</v>
          </cell>
          <cell r="E200">
            <v>864708.7</v>
          </cell>
          <cell r="F200">
            <v>1408728.32</v>
          </cell>
        </row>
        <row r="201">
          <cell r="A201" t="str">
            <v>2.2.02.002</v>
          </cell>
          <cell r="B201" t="str">
            <v>DÉBITOS C/ PESSOAS COLIGADAS OU CONTROL</v>
          </cell>
          <cell r="C201">
            <v>570131.86</v>
          </cell>
          <cell r="D201">
            <v>-26112.240000000002</v>
          </cell>
          <cell r="E201">
            <v>864708.7</v>
          </cell>
          <cell r="F201">
            <v>1408728.32</v>
          </cell>
        </row>
        <row r="202">
          <cell r="A202" t="str">
            <v>2.2.02.002.001</v>
          </cell>
          <cell r="B202" t="str">
            <v>SCP - PB/LUZIANIA</v>
          </cell>
          <cell r="C202">
            <v>-394360.21</v>
          </cell>
          <cell r="D202">
            <v>0</v>
          </cell>
          <cell r="E202">
            <v>609868.26</v>
          </cell>
          <cell r="F202">
            <v>215508.05</v>
          </cell>
        </row>
        <row r="203">
          <cell r="A203" t="str">
            <v>2.2.02.002.004</v>
          </cell>
          <cell r="B203" t="str">
            <v>SCP-PB/PALACIO DO PLANALTO</v>
          </cell>
          <cell r="C203">
            <v>964492.07</v>
          </cell>
          <cell r="D203">
            <v>-26112.240000000002</v>
          </cell>
          <cell r="E203">
            <v>254840.44</v>
          </cell>
          <cell r="F203">
            <v>1193220.27</v>
          </cell>
        </row>
        <row r="204">
          <cell r="A204" t="str">
            <v>2.3</v>
          </cell>
          <cell r="B204" t="str">
            <v>PATRIMÔNIO LÍQUIDO</v>
          </cell>
          <cell r="C204">
            <v>11365259.220000001</v>
          </cell>
          <cell r="D204">
            <v>-450000</v>
          </cell>
          <cell r="E204">
            <v>120000</v>
          </cell>
          <cell r="F204">
            <v>11035259.220000001</v>
          </cell>
        </row>
        <row r="205">
          <cell r="A205" t="str">
            <v>2.3.01</v>
          </cell>
          <cell r="B205" t="str">
            <v>CAPITAL SOCIAL</v>
          </cell>
          <cell r="C205">
            <v>7000000</v>
          </cell>
          <cell r="D205">
            <v>0</v>
          </cell>
          <cell r="E205">
            <v>0</v>
          </cell>
          <cell r="F205">
            <v>7000000</v>
          </cell>
        </row>
        <row r="206">
          <cell r="A206" t="str">
            <v>2.3.01.001</v>
          </cell>
          <cell r="B206" t="str">
            <v>CAPITAL SOCIAL INTEGRALIZADO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2.3.01.001.001</v>
          </cell>
          <cell r="B207" t="str">
            <v>CELSO DE PAULA E SILVA FILHO</v>
          </cell>
          <cell r="C207">
            <v>2333333.34</v>
          </cell>
          <cell r="D207">
            <v>0</v>
          </cell>
          <cell r="E207">
            <v>0</v>
          </cell>
          <cell r="F207">
            <v>2333333.34</v>
          </cell>
        </row>
        <row r="208">
          <cell r="A208" t="str">
            <v>2.3.01.001.002</v>
          </cell>
          <cell r="B208" t="str">
            <v>SUZANA DOS SANTOS MENDES</v>
          </cell>
          <cell r="C208">
            <v>2333333.33</v>
          </cell>
          <cell r="D208">
            <v>0</v>
          </cell>
          <cell r="E208">
            <v>0</v>
          </cell>
          <cell r="F208">
            <v>2333333.33</v>
          </cell>
        </row>
        <row r="209">
          <cell r="A209" t="str">
            <v>2.3.01.001.003</v>
          </cell>
          <cell r="B209" t="str">
            <v>AGOSTINHO ALCANTARA NETO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2.3.05</v>
          </cell>
          <cell r="B210" t="str">
            <v>LUCROS OU PERDAS ACUMULADAS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2.3.05.001</v>
          </cell>
          <cell r="B211" t="str">
            <v>LUCROS ACUMULADOS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2.3.05.001.002</v>
          </cell>
          <cell r="B212" t="str">
            <v>ANO 2009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2.3.06</v>
          </cell>
          <cell r="B213" t="str">
            <v>RESULTADO LÍQUIDO DO PERÍODO</v>
          </cell>
          <cell r="C213">
            <v>-2746500</v>
          </cell>
          <cell r="D213">
            <v>-450000</v>
          </cell>
          <cell r="E213">
            <v>120000</v>
          </cell>
          <cell r="F213">
            <v>-3076500</v>
          </cell>
        </row>
        <row r="214">
          <cell r="A214" t="str">
            <v>2.3.06.002</v>
          </cell>
          <cell r="B214" t="str">
            <v>(-) DISTRIBUIÇÃO DE LUCROS</v>
          </cell>
          <cell r="C214">
            <v>2746500</v>
          </cell>
          <cell r="D214">
            <v>450000</v>
          </cell>
          <cell r="E214">
            <v>-120000</v>
          </cell>
          <cell r="F214">
            <v>3076500</v>
          </cell>
        </row>
        <row r="215">
          <cell r="A215" t="str">
            <v>2.3.06.002.001</v>
          </cell>
          <cell r="B215" t="str">
            <v>(-) AGOSTINHO ALCÂNTARA NETO</v>
          </cell>
          <cell r="C215">
            <v>715500</v>
          </cell>
          <cell r="D215">
            <v>150000</v>
          </cell>
          <cell r="E215">
            <v>-40000</v>
          </cell>
          <cell r="F215">
            <v>825500</v>
          </cell>
        </row>
        <row r="216">
          <cell r="A216" t="str">
            <v>2.3.06.002.002</v>
          </cell>
          <cell r="B216" t="str">
            <v>(-) CELSO DE PAULA E SILVA FILHO</v>
          </cell>
          <cell r="C216">
            <v>715500</v>
          </cell>
          <cell r="D216">
            <v>150000</v>
          </cell>
          <cell r="E216">
            <v>-40000</v>
          </cell>
          <cell r="F216">
            <v>825500</v>
          </cell>
        </row>
        <row r="217">
          <cell r="A217" t="str">
            <v>2.3.06.002.004</v>
          </cell>
          <cell r="B217" t="str">
            <v>(-) SUZANA DOS SANTOS MENDES</v>
          </cell>
          <cell r="C217">
            <v>1315500</v>
          </cell>
          <cell r="D217">
            <v>150000</v>
          </cell>
          <cell r="E217">
            <v>-40000</v>
          </cell>
          <cell r="F217">
            <v>1425500</v>
          </cell>
        </row>
        <row r="218">
          <cell r="A218" t="str">
            <v>2.3.07</v>
          </cell>
          <cell r="B218" t="str">
            <v>AJUSTES DE EXERCICIOS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 t="str">
            <v>2.3.07.001</v>
          </cell>
          <cell r="B219" t="str">
            <v>AJUSTES DE EXERCICIOS ANTERIORES</v>
          </cell>
          <cell r="C219">
            <v>1487177.34</v>
          </cell>
          <cell r="D219">
            <v>0</v>
          </cell>
          <cell r="E219">
            <v>0</v>
          </cell>
          <cell r="F219">
            <v>1487177.34</v>
          </cell>
        </row>
        <row r="220">
          <cell r="A220" t="str">
            <v>2.3.07.001.001</v>
          </cell>
          <cell r="B220" t="str">
            <v>AJUSTES EXERCICIO 2009</v>
          </cell>
          <cell r="C220">
            <v>1487177.34</v>
          </cell>
          <cell r="D220">
            <v>0</v>
          </cell>
          <cell r="E220">
            <v>0</v>
          </cell>
          <cell r="F220">
            <v>1487177.34</v>
          </cell>
        </row>
        <row r="221">
          <cell r="A221">
            <v>3</v>
          </cell>
          <cell r="B221" t="str">
            <v>CUSTOS E DESPESAS</v>
          </cell>
          <cell r="C221">
            <v>17352444.18</v>
          </cell>
          <cell r="D221">
            <v>5296617.74</v>
          </cell>
          <cell r="E221">
            <v>-239462.11</v>
          </cell>
          <cell r="F221">
            <v>-22409599.809999999</v>
          </cell>
        </row>
        <row r="222">
          <cell r="A222" t="str">
            <v>3.1</v>
          </cell>
          <cell r="B222" t="str">
            <v>CUSTOS OPERACIONAIS</v>
          </cell>
          <cell r="C222">
            <v>14903252.460000001</v>
          </cell>
          <cell r="D222">
            <v>4796424.1900000004</v>
          </cell>
          <cell r="E222">
            <v>-224064.83</v>
          </cell>
          <cell r="F222">
            <v>-19475611.82</v>
          </cell>
        </row>
        <row r="223">
          <cell r="A223" t="str">
            <v>3.1.01</v>
          </cell>
          <cell r="B223" t="str">
            <v>CUSTO INCORRIDO</v>
          </cell>
          <cell r="C223">
            <v>14903252.460000001</v>
          </cell>
          <cell r="D223">
            <v>4796424.1900000004</v>
          </cell>
          <cell r="E223">
            <v>-224064.83</v>
          </cell>
          <cell r="F223">
            <v>-19475611.82</v>
          </cell>
        </row>
        <row r="224">
          <cell r="A224" t="str">
            <v>3.1.01.001</v>
          </cell>
          <cell r="B224" t="str">
            <v>MÃO DE OBRA DIRETA</v>
          </cell>
          <cell r="C224">
            <v>3733643.02</v>
          </cell>
          <cell r="D224">
            <v>1040257.05</v>
          </cell>
          <cell r="E224">
            <v>-32496.29</v>
          </cell>
          <cell r="F224">
            <v>-4741403.78</v>
          </cell>
        </row>
        <row r="225">
          <cell r="A225" t="str">
            <v>3.1.01.001.001</v>
          </cell>
          <cell r="B225" t="str">
            <v>SALÁRIOS E ORDENADOS</v>
          </cell>
          <cell r="C225">
            <v>2377678.7000000002</v>
          </cell>
          <cell r="D225">
            <v>649315.6</v>
          </cell>
          <cell r="E225">
            <v>-23641.43</v>
          </cell>
          <cell r="F225">
            <v>-3003352.87</v>
          </cell>
        </row>
        <row r="226">
          <cell r="A226" t="str">
            <v>3.1.01.001.002</v>
          </cell>
          <cell r="B226" t="str">
            <v>ESTAGIÁRIOS</v>
          </cell>
          <cell r="C226">
            <v>0</v>
          </cell>
          <cell r="D226">
            <v>1803</v>
          </cell>
          <cell r="E226">
            <v>0</v>
          </cell>
          <cell r="F226">
            <v>-1803</v>
          </cell>
        </row>
        <row r="227">
          <cell r="A227" t="str">
            <v>3.1.01.001.004</v>
          </cell>
          <cell r="B227" t="str">
            <v>ARREDONDAMENTO DE FOLHA</v>
          </cell>
          <cell r="C227">
            <v>428.14</v>
          </cell>
          <cell r="D227">
            <v>574.64</v>
          </cell>
          <cell r="E227">
            <v>-450.52</v>
          </cell>
          <cell r="F227">
            <v>-552.26</v>
          </cell>
        </row>
        <row r="228">
          <cell r="A228" t="str">
            <v>3.1.01.001.005</v>
          </cell>
          <cell r="B228" t="str">
            <v>DECIMO TERCEIRO SALÁRIO</v>
          </cell>
          <cell r="C228">
            <v>312.38</v>
          </cell>
          <cell r="D228">
            <v>0</v>
          </cell>
          <cell r="E228">
            <v>0</v>
          </cell>
          <cell r="F228">
            <v>-312.38</v>
          </cell>
        </row>
        <row r="229">
          <cell r="A229" t="str">
            <v>3.1.01.001.006</v>
          </cell>
          <cell r="B229" t="str">
            <v>FÉRIAS</v>
          </cell>
          <cell r="C229">
            <v>830</v>
          </cell>
          <cell r="D229">
            <v>0</v>
          </cell>
          <cell r="E229">
            <v>0</v>
          </cell>
          <cell r="F229">
            <v>-830</v>
          </cell>
        </row>
        <row r="230">
          <cell r="A230" t="str">
            <v>3.1.01.001.007</v>
          </cell>
          <cell r="B230" t="str">
            <v>FÉRIAS INDENIZADAS</v>
          </cell>
          <cell r="C230">
            <v>13287.3</v>
          </cell>
          <cell r="D230">
            <v>1514.02</v>
          </cell>
          <cell r="E230">
            <v>0</v>
          </cell>
          <cell r="F230">
            <v>-14801.32</v>
          </cell>
        </row>
        <row r="231">
          <cell r="A231" t="str">
            <v>3.1.01.001.008</v>
          </cell>
          <cell r="B231" t="str">
            <v>AVISO PREVIO INDENIZADO</v>
          </cell>
          <cell r="C231">
            <v>48416.99</v>
          </cell>
          <cell r="D231">
            <v>27813.14</v>
          </cell>
          <cell r="E231">
            <v>0</v>
          </cell>
          <cell r="F231">
            <v>-76230.13</v>
          </cell>
        </row>
        <row r="232">
          <cell r="A232" t="str">
            <v>3.1.01.001.009</v>
          </cell>
          <cell r="B232" t="str">
            <v>MULTAS E INDENIZAÇÕES TRABALHISTAS</v>
          </cell>
          <cell r="C232">
            <v>15148.06</v>
          </cell>
          <cell r="D232">
            <v>6186.82</v>
          </cell>
          <cell r="E232">
            <v>0</v>
          </cell>
          <cell r="F232">
            <v>-21334.880000000001</v>
          </cell>
        </row>
        <row r="233">
          <cell r="A233" t="str">
            <v>3.1.01.001.010</v>
          </cell>
          <cell r="B233" t="str">
            <v>DECIMO TERCEIRO INDENIZADO</v>
          </cell>
          <cell r="C233">
            <v>3972.41</v>
          </cell>
          <cell r="D233">
            <v>2317.79</v>
          </cell>
          <cell r="E233">
            <v>0</v>
          </cell>
          <cell r="F233">
            <v>-6290.2</v>
          </cell>
        </row>
        <row r="234">
          <cell r="A234" t="str">
            <v>3.1.01.001.011</v>
          </cell>
          <cell r="B234" t="str">
            <v>AUXILIO ALIMENTAÇÃO</v>
          </cell>
          <cell r="C234">
            <v>298794.01</v>
          </cell>
          <cell r="D234">
            <v>64781.43</v>
          </cell>
          <cell r="E234">
            <v>-467.32</v>
          </cell>
          <cell r="F234">
            <v>-363108.12</v>
          </cell>
        </row>
        <row r="235">
          <cell r="A235" t="str">
            <v>3.1.01.001.012</v>
          </cell>
          <cell r="B235" t="str">
            <v>VALE TRANSPORTE</v>
          </cell>
          <cell r="C235">
            <v>267772.07</v>
          </cell>
          <cell r="D235">
            <v>91569.27</v>
          </cell>
          <cell r="E235">
            <v>-5867.16</v>
          </cell>
          <cell r="F235">
            <v>-353474.18</v>
          </cell>
        </row>
        <row r="236">
          <cell r="A236" t="str">
            <v>3.1.01.001.013</v>
          </cell>
          <cell r="B236" t="str">
            <v>SEGURO DE VIDA EM GRUPO</v>
          </cell>
          <cell r="C236">
            <v>10429.200000000001</v>
          </cell>
          <cell r="D236">
            <v>0</v>
          </cell>
          <cell r="E236">
            <v>0</v>
          </cell>
          <cell r="F236">
            <v>-10429.200000000001</v>
          </cell>
        </row>
        <row r="237">
          <cell r="A237" t="str">
            <v>3.1.01.001.014</v>
          </cell>
          <cell r="B237" t="str">
            <v>UNIFORMES E EQUIPAMENTOS DE SEGURANÇA</v>
          </cell>
          <cell r="C237">
            <v>162284.51</v>
          </cell>
          <cell r="D237">
            <v>51265.24</v>
          </cell>
          <cell r="E237">
            <v>-142</v>
          </cell>
          <cell r="F237">
            <v>-213407.75</v>
          </cell>
        </row>
        <row r="238">
          <cell r="A238" t="str">
            <v>3.1.01.001.015</v>
          </cell>
          <cell r="B238" t="str">
            <v>ASSISTENCIA MEDICA E SOCIAL</v>
          </cell>
          <cell r="C238">
            <v>21853.5</v>
          </cell>
          <cell r="D238">
            <v>2244</v>
          </cell>
          <cell r="E238">
            <v>0</v>
          </cell>
          <cell r="F238">
            <v>-24097.5</v>
          </cell>
        </row>
        <row r="239">
          <cell r="A239" t="str">
            <v>3.1.01.001.016</v>
          </cell>
          <cell r="B239" t="str">
            <v>PROVISÃO DE 13 SALÁRIO</v>
          </cell>
          <cell r="C239">
            <v>201506.32</v>
          </cell>
          <cell r="D239">
            <v>55453.29</v>
          </cell>
          <cell r="E239">
            <v>-186.13</v>
          </cell>
          <cell r="F239">
            <v>-256773.48</v>
          </cell>
        </row>
        <row r="240">
          <cell r="A240" t="str">
            <v>3.1.01.001.017</v>
          </cell>
          <cell r="B240" t="str">
            <v>PROVISÃO PARA FERIAS</v>
          </cell>
          <cell r="C240">
            <v>260251.91</v>
          </cell>
          <cell r="D240">
            <v>74684.259999999995</v>
          </cell>
          <cell r="E240">
            <v>-1741.73</v>
          </cell>
          <cell r="F240">
            <v>-333194.44</v>
          </cell>
        </row>
        <row r="241">
          <cell r="A241" t="str">
            <v>3.1.01.001.018</v>
          </cell>
          <cell r="B241" t="str">
            <v>MULTA FGTS RESCISÃO</v>
          </cell>
          <cell r="C241">
            <v>46228.84</v>
          </cell>
          <cell r="D241">
            <v>10564.83</v>
          </cell>
          <cell r="E241">
            <v>0</v>
          </cell>
          <cell r="F241">
            <v>-56793.67</v>
          </cell>
        </row>
        <row r="242">
          <cell r="A242" t="str">
            <v>3.1.01.001.019</v>
          </cell>
          <cell r="B242" t="str">
            <v>MEDICAMENTOS</v>
          </cell>
          <cell r="C242">
            <v>591.77</v>
          </cell>
          <cell r="D242">
            <v>10</v>
          </cell>
          <cell r="E242">
            <v>0</v>
          </cell>
          <cell r="F242">
            <v>-601.77</v>
          </cell>
        </row>
        <row r="243">
          <cell r="A243" t="str">
            <v>3.1.01.001.020</v>
          </cell>
          <cell r="B243" t="str">
            <v>DISSIDIO TRABALHISTA</v>
          </cell>
          <cell r="C243">
            <v>3856.91</v>
          </cell>
          <cell r="D243">
            <v>159.72</v>
          </cell>
          <cell r="E243">
            <v>0</v>
          </cell>
          <cell r="F243">
            <v>-4016.63</v>
          </cell>
        </row>
        <row r="244">
          <cell r="A244" t="str">
            <v>3.1.01.002</v>
          </cell>
          <cell r="B244" t="str">
            <v>ENCARGOS SOBRE A MÃO DE OBRA</v>
          </cell>
          <cell r="C244">
            <v>1060380.48</v>
          </cell>
          <cell r="D244">
            <v>296408.05</v>
          </cell>
          <cell r="E244">
            <v>-10532.55</v>
          </cell>
          <cell r="F244">
            <v>-1346255.98</v>
          </cell>
        </row>
        <row r="245">
          <cell r="A245" t="str">
            <v>3.1.01.002.001</v>
          </cell>
          <cell r="B245" t="str">
            <v>INSS SOBRE FOLHA</v>
          </cell>
          <cell r="C245">
            <v>710960.74</v>
          </cell>
          <cell r="D245">
            <v>197165.82</v>
          </cell>
          <cell r="E245">
            <v>0</v>
          </cell>
          <cell r="F245">
            <v>-908126.56</v>
          </cell>
        </row>
        <row r="246">
          <cell r="A246" t="str">
            <v>3.1.01.002.002</v>
          </cell>
          <cell r="B246" t="str">
            <v>FGTS SOBRE FOLHA</v>
          </cell>
          <cell r="C246">
            <v>195705.03</v>
          </cell>
          <cell r="D246">
            <v>48081.86</v>
          </cell>
          <cell r="E246">
            <v>0</v>
          </cell>
          <cell r="F246">
            <v>-243786.89</v>
          </cell>
        </row>
        <row r="247">
          <cell r="A247" t="str">
            <v>3.1.01.002.003</v>
          </cell>
          <cell r="B247" t="str">
            <v>INSS SOBRE FÉRIAS PROVISIONADA</v>
          </cell>
          <cell r="C247">
            <v>60141.18</v>
          </cell>
          <cell r="D247">
            <v>22532.18</v>
          </cell>
          <cell r="E247">
            <v>-8268.92</v>
          </cell>
          <cell r="F247">
            <v>-74404.44</v>
          </cell>
        </row>
        <row r="248">
          <cell r="A248" t="str">
            <v>3.1.01.002.004</v>
          </cell>
          <cell r="B248" t="str">
            <v>INSS SOBRE 13º SALARIO PROVISIONADO</v>
          </cell>
          <cell r="C248">
            <v>60794.23</v>
          </cell>
          <cell r="D248">
            <v>16730.18</v>
          </cell>
          <cell r="E248">
            <v>-56.13</v>
          </cell>
          <cell r="F248">
            <v>-77468.28</v>
          </cell>
        </row>
        <row r="249">
          <cell r="A249" t="str">
            <v>3.1.01.002.005</v>
          </cell>
          <cell r="B249" t="str">
            <v>FGTS SOBRE FÉRIAS PROVISIONADA</v>
          </cell>
          <cell r="C249">
            <v>15930.21</v>
          </cell>
          <cell r="D249">
            <v>5971.26</v>
          </cell>
          <cell r="E249">
            <v>-2192.63</v>
          </cell>
          <cell r="F249">
            <v>-19708.84</v>
          </cell>
        </row>
        <row r="250">
          <cell r="A250" t="str">
            <v>3.1.01.002.006</v>
          </cell>
          <cell r="B250" t="str">
            <v>FGTS SOBRE 13º SALÁRIO PROVISIONADO</v>
          </cell>
          <cell r="C250">
            <v>16849.09</v>
          </cell>
          <cell r="D250">
            <v>5926.75</v>
          </cell>
          <cell r="E250">
            <v>-14.87</v>
          </cell>
          <cell r="F250">
            <v>-22760.97</v>
          </cell>
        </row>
        <row r="251">
          <cell r="A251" t="str">
            <v>3.1.01.003</v>
          </cell>
          <cell r="B251" t="str">
            <v>CUSTOS DIRETOS DO NEGÓCIO</v>
          </cell>
          <cell r="C251">
            <v>9750470.0999999996</v>
          </cell>
          <cell r="D251">
            <v>3327972.4</v>
          </cell>
          <cell r="E251">
            <v>-179839.61</v>
          </cell>
          <cell r="F251">
            <v>-12898602.890000001</v>
          </cell>
        </row>
        <row r="252">
          <cell r="A252" t="str">
            <v>3.1.01.003.001</v>
          </cell>
          <cell r="B252" t="str">
            <v>MATERIAIS APLICADOS</v>
          </cell>
          <cell r="C252">
            <v>7231682.8300000001</v>
          </cell>
          <cell r="D252">
            <v>2170745.36</v>
          </cell>
          <cell r="E252">
            <v>-124941.69</v>
          </cell>
          <cell r="F252">
            <v>-9277486.5</v>
          </cell>
        </row>
        <row r="253">
          <cell r="A253" t="str">
            <v>3.1.01.003.002</v>
          </cell>
          <cell r="B253" t="str">
            <v>MATERIAIS DE CONSUMO</v>
          </cell>
          <cell r="C253">
            <v>325884.06</v>
          </cell>
          <cell r="D253">
            <v>104749.78</v>
          </cell>
          <cell r="E253">
            <v>-302.89999999999998</v>
          </cell>
          <cell r="F253">
            <v>-430330.94</v>
          </cell>
        </row>
        <row r="254">
          <cell r="A254" t="str">
            <v>3.1.01.003.003</v>
          </cell>
          <cell r="B254" t="str">
            <v>SERVIÇOS DE SUBEMPREITADAS</v>
          </cell>
          <cell r="C254">
            <v>1289008.1100000001</v>
          </cell>
          <cell r="D254">
            <v>249444.83</v>
          </cell>
          <cell r="E254">
            <v>-43293.48</v>
          </cell>
          <cell r="F254">
            <v>-1495159.46</v>
          </cell>
        </row>
        <row r="255">
          <cell r="A255" t="str">
            <v>3.1.01.003.004</v>
          </cell>
          <cell r="B255" t="str">
            <v>LOCAÇÃO DE EQUIPAMENTOS</v>
          </cell>
          <cell r="C255">
            <v>564040.18999999994</v>
          </cell>
          <cell r="D255">
            <v>283357.43</v>
          </cell>
          <cell r="E255">
            <v>-50</v>
          </cell>
          <cell r="F255">
            <v>-847347.62</v>
          </cell>
        </row>
        <row r="256">
          <cell r="A256" t="str">
            <v>3.1.01.003.005</v>
          </cell>
          <cell r="B256" t="str">
            <v>FERRAMENTAS</v>
          </cell>
          <cell r="C256">
            <v>12011.64</v>
          </cell>
          <cell r="D256">
            <v>2016.87</v>
          </cell>
          <cell r="E256">
            <v>0</v>
          </cell>
          <cell r="F256">
            <v>-14028.51</v>
          </cell>
        </row>
        <row r="257">
          <cell r="A257" t="str">
            <v>3.1.01.003.006</v>
          </cell>
          <cell r="B257" t="str">
            <v>CONSULTORIA E ASSESSORIA TECNICA</v>
          </cell>
          <cell r="C257">
            <v>2400</v>
          </cell>
          <cell r="D257">
            <v>16400</v>
          </cell>
          <cell r="E257">
            <v>0</v>
          </cell>
          <cell r="F257">
            <v>-18800</v>
          </cell>
        </row>
        <row r="258">
          <cell r="A258" t="str">
            <v>3.1.01.003.007</v>
          </cell>
          <cell r="B258" t="str">
            <v>ÁGUA E ESGOTO</v>
          </cell>
          <cell r="C258">
            <v>18714.580000000002</v>
          </cell>
          <cell r="D258">
            <v>8486.59</v>
          </cell>
          <cell r="E258">
            <v>0</v>
          </cell>
          <cell r="F258">
            <v>-27201.17</v>
          </cell>
        </row>
        <row r="259">
          <cell r="A259" t="str">
            <v>3.1.01.003.008</v>
          </cell>
          <cell r="B259" t="str">
            <v>ENERGIA ELETRICA</v>
          </cell>
          <cell r="C259">
            <v>24351.17</v>
          </cell>
          <cell r="D259">
            <v>8634.34</v>
          </cell>
          <cell r="E259">
            <v>0</v>
          </cell>
          <cell r="F259">
            <v>-32985.51</v>
          </cell>
        </row>
        <row r="260">
          <cell r="A260" t="str">
            <v>3.1.01.003.009</v>
          </cell>
          <cell r="B260" t="str">
            <v>TELEFONE/INTERNET</v>
          </cell>
          <cell r="C260">
            <v>6280.41</v>
          </cell>
          <cell r="D260">
            <v>7421.26</v>
          </cell>
          <cell r="E260">
            <v>0</v>
          </cell>
          <cell r="F260">
            <v>-13701.67</v>
          </cell>
        </row>
        <row r="261">
          <cell r="A261" t="str">
            <v>3.1.01.003.010</v>
          </cell>
          <cell r="B261" t="str">
            <v>GÁS</v>
          </cell>
          <cell r="C261">
            <v>280</v>
          </cell>
          <cell r="D261">
            <v>21.31</v>
          </cell>
          <cell r="E261">
            <v>0</v>
          </cell>
          <cell r="F261">
            <v>-301.31</v>
          </cell>
        </row>
        <row r="262">
          <cell r="A262" t="str">
            <v>3.1.01.003.011</v>
          </cell>
          <cell r="B262" t="str">
            <v>DESPESAS C/ COMPRAS DE PERIFÉRICOS</v>
          </cell>
          <cell r="C262">
            <v>691.9</v>
          </cell>
          <cell r="D262">
            <v>0</v>
          </cell>
          <cell r="E262">
            <v>0</v>
          </cell>
          <cell r="F262">
            <v>-691.9</v>
          </cell>
        </row>
        <row r="263">
          <cell r="A263" t="str">
            <v>3.1.01.003.012</v>
          </cell>
          <cell r="B263" t="str">
            <v>DESPESAS C/ MÁQUINAS E EQUIPAMENTOS</v>
          </cell>
          <cell r="C263">
            <v>8499.11</v>
          </cell>
          <cell r="D263">
            <v>3079.05</v>
          </cell>
          <cell r="E263">
            <v>0</v>
          </cell>
          <cell r="F263">
            <v>-11578.16</v>
          </cell>
        </row>
        <row r="264">
          <cell r="A264" t="str">
            <v>3.1.01.003.013</v>
          </cell>
          <cell r="B264" t="str">
            <v>DESPESAS C/ OBRAS CONCLUÍDAS</v>
          </cell>
          <cell r="C264">
            <v>4313.51</v>
          </cell>
          <cell r="D264">
            <v>0</v>
          </cell>
          <cell r="E264">
            <v>0</v>
          </cell>
          <cell r="F264">
            <v>-4313.51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17448.169999999998</v>
          </cell>
          <cell r="D265">
            <v>382575.65</v>
          </cell>
          <cell r="E265">
            <v>0</v>
          </cell>
          <cell r="F265">
            <v>-400023.82</v>
          </cell>
        </row>
        <row r="266">
          <cell r="A266" t="str">
            <v>3.1.01.003.016</v>
          </cell>
          <cell r="B266" t="str">
            <v>DESPESAS C/ VEICULOS</v>
          </cell>
          <cell r="C266">
            <v>11688.51</v>
          </cell>
          <cell r="D266">
            <v>7715.39</v>
          </cell>
          <cell r="E266">
            <v>-104.01</v>
          </cell>
          <cell r="F266">
            <v>-19299.89</v>
          </cell>
        </row>
        <row r="267">
          <cell r="A267" t="str">
            <v>3.1.01.003.017</v>
          </cell>
          <cell r="B267" t="str">
            <v>FRETES E CARRETOS</v>
          </cell>
          <cell r="C267">
            <v>93003.05</v>
          </cell>
          <cell r="D267">
            <v>60118.59</v>
          </cell>
          <cell r="E267">
            <v>-11147.53</v>
          </cell>
          <cell r="F267">
            <v>-141974.10999999999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134253.1</v>
          </cell>
          <cell r="D268">
            <v>22844.75</v>
          </cell>
          <cell r="E268">
            <v>0</v>
          </cell>
          <cell r="F268">
            <v>-157097.85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5919.76</v>
          </cell>
          <cell r="D269">
            <v>361.2</v>
          </cell>
          <cell r="E269">
            <v>0</v>
          </cell>
          <cell r="F269">
            <v>-6280.96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358758.86</v>
          </cell>
          <cell r="D270">
            <v>131786.69</v>
          </cell>
          <cell r="E270">
            <v>-1196.3800000000001</v>
          </cell>
          <cell r="F270">
            <v>-489349.17</v>
          </cell>
        </row>
        <row r="271">
          <cell r="A271" t="str">
            <v>3.1.01.004.001</v>
          </cell>
          <cell r="B271" t="str">
            <v>ÁGUA E ESGOTO</v>
          </cell>
          <cell r="C271">
            <v>1068.7</v>
          </cell>
          <cell r="D271">
            <v>0</v>
          </cell>
          <cell r="E271">
            <v>0</v>
          </cell>
          <cell r="F271">
            <v>-1068.7</v>
          </cell>
        </row>
        <row r="272">
          <cell r="A272" t="str">
            <v>3.1.01.004.002</v>
          </cell>
          <cell r="B272" t="str">
            <v>ENERGIA ELÉTRICA</v>
          </cell>
          <cell r="C272">
            <v>3462.1</v>
          </cell>
          <cell r="D272">
            <v>3754.56</v>
          </cell>
          <cell r="E272">
            <v>0</v>
          </cell>
          <cell r="F272">
            <v>-7216.66</v>
          </cell>
        </row>
        <row r="273">
          <cell r="A273" t="str">
            <v>3.1.01.004.003</v>
          </cell>
          <cell r="B273" t="str">
            <v>TELEFONE</v>
          </cell>
          <cell r="C273">
            <v>6139.94</v>
          </cell>
          <cell r="D273">
            <v>137.94</v>
          </cell>
          <cell r="E273">
            <v>0</v>
          </cell>
          <cell r="F273">
            <v>-6277.88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0</v>
          </cell>
          <cell r="E274">
            <v>0</v>
          </cell>
          <cell r="F274">
            <v>-126</v>
          </cell>
        </row>
        <row r="275">
          <cell r="A275" t="str">
            <v>3.1.01.004.005</v>
          </cell>
          <cell r="B275" t="str">
            <v>CORREIOS E MALOTES</v>
          </cell>
          <cell r="C275">
            <v>16075.23</v>
          </cell>
          <cell r="D275">
            <v>4362.6899999999996</v>
          </cell>
          <cell r="E275">
            <v>0</v>
          </cell>
          <cell r="F275">
            <v>-20437.919999999998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3196.99</v>
          </cell>
          <cell r="D276">
            <v>98.11</v>
          </cell>
          <cell r="E276">
            <v>0</v>
          </cell>
          <cell r="F276">
            <v>-3295.1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50745.42</v>
          </cell>
          <cell r="D277">
            <v>18849.53</v>
          </cell>
          <cell r="E277">
            <v>0</v>
          </cell>
          <cell r="F277">
            <v>-69594.95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37801.82</v>
          </cell>
          <cell r="D278">
            <v>34551.57</v>
          </cell>
          <cell r="E278">
            <v>0</v>
          </cell>
          <cell r="F278">
            <v>-72353.39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56222.81</v>
          </cell>
          <cell r="D280">
            <v>13715.82</v>
          </cell>
          <cell r="E280">
            <v>0</v>
          </cell>
          <cell r="F280">
            <v>-69938.63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41155.94</v>
          </cell>
          <cell r="D281">
            <v>6447.24</v>
          </cell>
          <cell r="E281">
            <v>-1000</v>
          </cell>
          <cell r="F281">
            <v>-46603.18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1506.11</v>
          </cell>
          <cell r="D282">
            <v>1739.5</v>
          </cell>
          <cell r="E282">
            <v>0</v>
          </cell>
          <cell r="F282">
            <v>-3245.61</v>
          </cell>
        </row>
        <row r="283">
          <cell r="A283" t="str">
            <v>3.1.01.004.016</v>
          </cell>
          <cell r="B283" t="str">
            <v>VIAGENS E HOSPEDAGEM</v>
          </cell>
          <cell r="C283">
            <v>23811.81</v>
          </cell>
          <cell r="D283">
            <v>7986.79</v>
          </cell>
          <cell r="E283">
            <v>-196.38</v>
          </cell>
          <cell r="F283">
            <v>-31602.22</v>
          </cell>
        </row>
        <row r="284">
          <cell r="A284" t="str">
            <v>3.1.01.004.017</v>
          </cell>
          <cell r="B284" t="str">
            <v>TAXAS E EMOLUMENTOS</v>
          </cell>
          <cell r="C284">
            <v>31696.52</v>
          </cell>
          <cell r="D284">
            <v>3544.38</v>
          </cell>
          <cell r="E284">
            <v>0</v>
          </cell>
          <cell r="F284">
            <v>-35240.9</v>
          </cell>
        </row>
        <row r="285">
          <cell r="A285" t="str">
            <v>3.1.01.004.018</v>
          </cell>
          <cell r="B285" t="str">
            <v>LEGAIS E JUDICIAIS</v>
          </cell>
          <cell r="C285">
            <v>387.6</v>
          </cell>
          <cell r="D285">
            <v>1704</v>
          </cell>
          <cell r="E285">
            <v>0</v>
          </cell>
          <cell r="F285">
            <v>-2091.6</v>
          </cell>
        </row>
        <row r="286">
          <cell r="A286" t="str">
            <v>3.1.01.004.019</v>
          </cell>
          <cell r="B286" t="str">
            <v>COPIAS/HELIOGRAFICAS</v>
          </cell>
          <cell r="C286">
            <v>6269.33</v>
          </cell>
          <cell r="D286">
            <v>1000.6</v>
          </cell>
          <cell r="E286">
            <v>0</v>
          </cell>
          <cell r="F286">
            <v>-7269.93</v>
          </cell>
        </row>
        <row r="287">
          <cell r="A287" t="str">
            <v>3.1.01.004.020</v>
          </cell>
          <cell r="B287" t="str">
            <v>CARTÃO CORPORATIVO</v>
          </cell>
          <cell r="C287">
            <v>27724.29</v>
          </cell>
          <cell r="D287">
            <v>6707.49</v>
          </cell>
          <cell r="E287">
            <v>0</v>
          </cell>
          <cell r="F287">
            <v>-34431.78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14550.58</v>
          </cell>
          <cell r="D288">
            <v>2861.32</v>
          </cell>
          <cell r="E288">
            <v>0</v>
          </cell>
          <cell r="F288">
            <v>-17411.900000000001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9420.0499999999993</v>
          </cell>
          <cell r="D289">
            <v>3235.95</v>
          </cell>
          <cell r="E289">
            <v>0</v>
          </cell>
          <cell r="F289">
            <v>-12656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3255.43</v>
          </cell>
          <cell r="D290">
            <v>99.2</v>
          </cell>
          <cell r="E290">
            <v>0</v>
          </cell>
          <cell r="F290">
            <v>-3354.63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24133.439999999999</v>
          </cell>
          <cell r="D291">
            <v>20990</v>
          </cell>
          <cell r="E291">
            <v>0</v>
          </cell>
          <cell r="F291">
            <v>-45123.44</v>
          </cell>
        </row>
        <row r="292">
          <cell r="A292" t="str">
            <v>3.2</v>
          </cell>
          <cell r="B292" t="str">
            <v>DESPESAS</v>
          </cell>
          <cell r="C292">
            <v>2449191.7200000002</v>
          </cell>
          <cell r="D292">
            <v>500193.55</v>
          </cell>
          <cell r="E292">
            <v>-15397.28</v>
          </cell>
          <cell r="F292">
            <v>-2933987.99</v>
          </cell>
        </row>
        <row r="293">
          <cell r="A293" t="str">
            <v>3.2.01</v>
          </cell>
          <cell r="B293" t="str">
            <v>DESPESAS ADMINISTRATIVAS</v>
          </cell>
          <cell r="C293">
            <v>1649686.6</v>
          </cell>
          <cell r="D293">
            <v>377599.02</v>
          </cell>
          <cell r="E293">
            <v>-15367.28</v>
          </cell>
          <cell r="F293">
            <v>-2011918.34</v>
          </cell>
        </row>
        <row r="294">
          <cell r="A294" t="str">
            <v>3.2.01.001</v>
          </cell>
          <cell r="B294" t="str">
            <v>DESPESAS COM PESSOAL</v>
          </cell>
          <cell r="C294">
            <v>746004.56</v>
          </cell>
          <cell r="D294">
            <v>114977.67</v>
          </cell>
          <cell r="E294">
            <v>-6072.4</v>
          </cell>
          <cell r="F294">
            <v>-854909.83</v>
          </cell>
        </row>
        <row r="295">
          <cell r="A295" t="str">
            <v>3.2.01.001.001</v>
          </cell>
          <cell r="B295" t="str">
            <v>PRO-LABORE</v>
          </cell>
          <cell r="C295">
            <v>17352</v>
          </cell>
          <cell r="D295">
            <v>2892</v>
          </cell>
          <cell r="E295">
            <v>0</v>
          </cell>
          <cell r="F295">
            <v>-20244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395365.72</v>
          </cell>
          <cell r="D296">
            <v>70740.399999999994</v>
          </cell>
          <cell r="E296">
            <v>-1457.32</v>
          </cell>
          <cell r="F296">
            <v>-464648.8</v>
          </cell>
        </row>
        <row r="297">
          <cell r="A297" t="str">
            <v>3.2.01.001.003</v>
          </cell>
          <cell r="B297" t="str">
            <v>ESTAGIÁRIOS</v>
          </cell>
          <cell r="C297">
            <v>10200.91</v>
          </cell>
          <cell r="D297">
            <v>2579.5</v>
          </cell>
          <cell r="E297">
            <v>0</v>
          </cell>
          <cell r="F297">
            <v>-12780.41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1765.81</v>
          </cell>
          <cell r="D298">
            <v>3563.99</v>
          </cell>
          <cell r="E298">
            <v>-3551.51</v>
          </cell>
          <cell r="F298">
            <v>-1778.29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8687.08</v>
          </cell>
          <cell r="D301">
            <v>342.18</v>
          </cell>
          <cell r="E301">
            <v>0</v>
          </cell>
          <cell r="F301">
            <v>-9029.26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3734.61</v>
          </cell>
          <cell r="D302">
            <v>782.35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875</v>
          </cell>
          <cell r="D304">
            <v>0</v>
          </cell>
          <cell r="E304">
            <v>-5</v>
          </cell>
          <cell r="F304">
            <v>-870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43612.77</v>
          </cell>
          <cell r="D305">
            <v>10305.52</v>
          </cell>
          <cell r="E305">
            <v>-147.72</v>
          </cell>
          <cell r="F305">
            <v>-53770.57</v>
          </cell>
        </row>
        <row r="306">
          <cell r="A306" t="str">
            <v>3.2.01.001.013</v>
          </cell>
          <cell r="B306" t="str">
            <v>VALE TRANSPORTE</v>
          </cell>
          <cell r="C306">
            <v>19532.37</v>
          </cell>
          <cell r="D306">
            <v>4941.7</v>
          </cell>
          <cell r="E306">
            <v>-896.68</v>
          </cell>
          <cell r="F306">
            <v>-23577.39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3794.72</v>
          </cell>
          <cell r="D307">
            <v>55.5</v>
          </cell>
          <cell r="E307">
            <v>0</v>
          </cell>
          <cell r="F307">
            <v>-3850.22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4025</v>
          </cell>
          <cell r="D308">
            <v>411.8</v>
          </cell>
          <cell r="E308">
            <v>0</v>
          </cell>
          <cell r="F308">
            <v>-4436.8</v>
          </cell>
        </row>
        <row r="309">
          <cell r="A309" t="str">
            <v>3.2.01.001.016</v>
          </cell>
          <cell r="B309" t="str">
            <v>PROVISÃO DE FÉRIAS</v>
          </cell>
          <cell r="C309">
            <v>195275.02</v>
          </cell>
          <cell r="D309">
            <v>11083.65</v>
          </cell>
          <cell r="E309">
            <v>-14.17</v>
          </cell>
          <cell r="F309">
            <v>-206344.5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37108.54</v>
          </cell>
          <cell r="D310">
            <v>6672.86</v>
          </cell>
          <cell r="E310">
            <v>0</v>
          </cell>
          <cell r="F310">
            <v>-43781.4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541.02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115.65</v>
          </cell>
          <cell r="D312">
            <v>65.2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210163.71</v>
          </cell>
          <cell r="D313">
            <v>35683.72</v>
          </cell>
          <cell r="E313">
            <v>-374.47</v>
          </cell>
          <cell r="F313">
            <v>-245472.96</v>
          </cell>
        </row>
        <row r="314">
          <cell r="A314" t="str">
            <v>3.2.01.002.001</v>
          </cell>
          <cell r="B314" t="str">
            <v>INSS SOBRE FOLHA</v>
          </cell>
          <cell r="C314">
            <v>111954.73</v>
          </cell>
          <cell r="D314">
            <v>23248.25</v>
          </cell>
          <cell r="E314">
            <v>0</v>
          </cell>
          <cell r="F314">
            <v>-135202.98000000001</v>
          </cell>
        </row>
        <row r="315">
          <cell r="A315" t="str">
            <v>3.2.01.002.002</v>
          </cell>
          <cell r="B315" t="str">
            <v>FGTS SOBRE FOLHA</v>
          </cell>
          <cell r="C315">
            <v>25951.74</v>
          </cell>
          <cell r="D315">
            <v>5643.75</v>
          </cell>
          <cell r="E315">
            <v>0</v>
          </cell>
          <cell r="F315">
            <v>-31595.49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55492.69</v>
          </cell>
          <cell r="D316">
            <v>3343.89</v>
          </cell>
          <cell r="E316">
            <v>-295.99</v>
          </cell>
          <cell r="F316">
            <v>-58540.59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11195.29</v>
          </cell>
          <cell r="D317">
            <v>2013.14</v>
          </cell>
          <cell r="E317">
            <v>0</v>
          </cell>
          <cell r="F317">
            <v>-13208.43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2673.18</v>
          </cell>
          <cell r="D318">
            <v>861.65</v>
          </cell>
          <cell r="E318">
            <v>-78.48</v>
          </cell>
          <cell r="F318">
            <v>-3456.35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2896.08</v>
          </cell>
          <cell r="D319">
            <v>573.04</v>
          </cell>
          <cell r="E319">
            <v>0</v>
          </cell>
          <cell r="F319">
            <v>-3469.12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693518.33</v>
          </cell>
          <cell r="D320">
            <v>226937.63</v>
          </cell>
          <cell r="E320">
            <v>-8920.41</v>
          </cell>
          <cell r="F320">
            <v>-911535.55</v>
          </cell>
        </row>
        <row r="321">
          <cell r="A321" t="str">
            <v>3.2.01.003.001</v>
          </cell>
          <cell r="B321" t="str">
            <v>ÁGUA E ESGOTO</v>
          </cell>
          <cell r="C321">
            <v>323.60000000000002</v>
          </cell>
          <cell r="D321">
            <v>20.5</v>
          </cell>
          <cell r="E321">
            <v>0</v>
          </cell>
          <cell r="F321">
            <v>-344.1</v>
          </cell>
        </row>
        <row r="322">
          <cell r="A322" t="str">
            <v>3.2.01.003.002</v>
          </cell>
          <cell r="B322" t="str">
            <v>ENERGIA ELÉTRICA</v>
          </cell>
          <cell r="C322">
            <v>5470.92</v>
          </cell>
          <cell r="D322">
            <v>2085.75</v>
          </cell>
          <cell r="E322">
            <v>0</v>
          </cell>
          <cell r="F322">
            <v>-7556.67</v>
          </cell>
        </row>
        <row r="323">
          <cell r="A323" t="str">
            <v>3.2.01.003.003</v>
          </cell>
          <cell r="B323" t="str">
            <v>TELEFONE/INTERNET</v>
          </cell>
          <cell r="C323">
            <v>93343.66</v>
          </cell>
          <cell r="D323">
            <v>14396.11</v>
          </cell>
          <cell r="E323">
            <v>0</v>
          </cell>
          <cell r="F323">
            <v>-107739.77</v>
          </cell>
        </row>
        <row r="324">
          <cell r="A324" t="str">
            <v>3.2.01.003.005</v>
          </cell>
          <cell r="B324" t="str">
            <v>CORREIOS E MALOTES</v>
          </cell>
          <cell r="C324">
            <v>6010.27</v>
          </cell>
          <cell r="D324">
            <v>212.36</v>
          </cell>
          <cell r="E324">
            <v>0</v>
          </cell>
          <cell r="F324">
            <v>-6222.63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1445.11</v>
          </cell>
          <cell r="D327">
            <v>62.6</v>
          </cell>
          <cell r="E327">
            <v>0</v>
          </cell>
          <cell r="F327">
            <v>-1507.71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1146.5999999999999</v>
          </cell>
          <cell r="D328">
            <v>4047.33</v>
          </cell>
          <cell r="E328">
            <v>0</v>
          </cell>
          <cell r="F328">
            <v>-5193.93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15239.76</v>
          </cell>
          <cell r="D329">
            <v>6827.43</v>
          </cell>
          <cell r="E329">
            <v>-2470.41</v>
          </cell>
          <cell r="F329">
            <v>-19596.78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209892.62</v>
          </cell>
          <cell r="D330">
            <v>48357.25</v>
          </cell>
          <cell r="E330">
            <v>-6450</v>
          </cell>
          <cell r="F330">
            <v>-251799.87</v>
          </cell>
        </row>
        <row r="331">
          <cell r="A331" t="str">
            <v>3.2.01.003.013</v>
          </cell>
          <cell r="B331" t="str">
            <v>DESPESAS C/ VEICULOS</v>
          </cell>
          <cell r="C331">
            <v>24761.46</v>
          </cell>
          <cell r="D331">
            <v>1875.3</v>
          </cell>
          <cell r="E331">
            <v>0</v>
          </cell>
          <cell r="F331">
            <v>-26636.76</v>
          </cell>
        </row>
        <row r="332">
          <cell r="A332" t="str">
            <v>3.2.01.003.014</v>
          </cell>
          <cell r="B332" t="str">
            <v>FRETES E CARRETES</v>
          </cell>
          <cell r="C332">
            <v>677.55</v>
          </cell>
          <cell r="D332">
            <v>0</v>
          </cell>
          <cell r="E332">
            <v>0</v>
          </cell>
          <cell r="F332">
            <v>-677.55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24672.07</v>
          </cell>
          <cell r="D333">
            <v>6865.13</v>
          </cell>
          <cell r="E333">
            <v>0</v>
          </cell>
          <cell r="F333">
            <v>-31537.200000000001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13983.56</v>
          </cell>
          <cell r="D334">
            <v>1980.44</v>
          </cell>
          <cell r="E334">
            <v>0</v>
          </cell>
          <cell r="F334">
            <v>-15964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899.04</v>
          </cell>
          <cell r="D335">
            <v>183.12</v>
          </cell>
          <cell r="E335">
            <v>0</v>
          </cell>
          <cell r="F335">
            <v>-1082.1600000000001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33337.82</v>
          </cell>
          <cell r="D336">
            <v>4430.95</v>
          </cell>
          <cell r="E336">
            <v>0</v>
          </cell>
          <cell r="F336">
            <v>-37768.769999999997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11858.14</v>
          </cell>
          <cell r="D337">
            <v>5090.1499999999996</v>
          </cell>
          <cell r="E337">
            <v>0</v>
          </cell>
          <cell r="F337">
            <v>-16948.29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43422.75</v>
          </cell>
          <cell r="D338">
            <v>4295.37</v>
          </cell>
          <cell r="E338">
            <v>0</v>
          </cell>
          <cell r="F338">
            <v>-47718.12</v>
          </cell>
        </row>
        <row r="339">
          <cell r="A339" t="str">
            <v>3.2.01.003.021</v>
          </cell>
          <cell r="B339" t="str">
            <v>SEGUROS</v>
          </cell>
          <cell r="C339">
            <v>35859.21</v>
          </cell>
          <cell r="D339">
            <v>6484.16</v>
          </cell>
          <cell r="E339">
            <v>0</v>
          </cell>
          <cell r="F339">
            <v>-42343.37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20977.05</v>
          </cell>
          <cell r="D340">
            <v>3014.76</v>
          </cell>
          <cell r="E340">
            <v>0</v>
          </cell>
          <cell r="F340">
            <v>-23991.81</v>
          </cell>
        </row>
        <row r="341">
          <cell r="A341" t="str">
            <v>3.2.01.003.023</v>
          </cell>
          <cell r="B341" t="str">
            <v>TAXAS E EMOLUMENTOS</v>
          </cell>
          <cell r="C341">
            <v>13781.73</v>
          </cell>
          <cell r="D341">
            <v>84202.3</v>
          </cell>
          <cell r="E341">
            <v>0</v>
          </cell>
          <cell r="F341">
            <v>-97984.03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12084.24</v>
          </cell>
          <cell r="D342">
            <v>1059.23</v>
          </cell>
          <cell r="E342">
            <v>0</v>
          </cell>
          <cell r="F342">
            <v>-13143.47</v>
          </cell>
        </row>
        <row r="343">
          <cell r="A343" t="str">
            <v>3.2.01.003.025</v>
          </cell>
          <cell r="B343" t="str">
            <v>LEGAIS E JUDICIAIS</v>
          </cell>
          <cell r="C343">
            <v>4146.92</v>
          </cell>
          <cell r="D343">
            <v>372.27</v>
          </cell>
          <cell r="E343">
            <v>0</v>
          </cell>
          <cell r="F343">
            <v>-4519.1899999999996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12261.8</v>
          </cell>
          <cell r="D344">
            <v>1629.85</v>
          </cell>
          <cell r="E344">
            <v>0</v>
          </cell>
          <cell r="F344">
            <v>-13891.65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2140</v>
          </cell>
          <cell r="D345">
            <v>50</v>
          </cell>
          <cell r="E345">
            <v>0</v>
          </cell>
          <cell r="F345">
            <v>-2190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2910</v>
          </cell>
          <cell r="D346">
            <v>486</v>
          </cell>
          <cell r="E346">
            <v>0</v>
          </cell>
          <cell r="F346">
            <v>-3396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207.54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975.19</v>
          </cell>
          <cell r="D348">
            <v>75.98</v>
          </cell>
          <cell r="E348">
            <v>0</v>
          </cell>
          <cell r="F348">
            <v>-1051.17</v>
          </cell>
        </row>
        <row r="349">
          <cell r="A349" t="str">
            <v>3.2.01.003.031</v>
          </cell>
          <cell r="B349" t="str">
            <v>HIGIENE E LIMPEZA</v>
          </cell>
          <cell r="C349">
            <v>110.39</v>
          </cell>
          <cell r="D349">
            <v>17.739999999999998</v>
          </cell>
          <cell r="E349">
            <v>0</v>
          </cell>
          <cell r="F349">
            <v>-128.13</v>
          </cell>
        </row>
        <row r="350">
          <cell r="A350" t="str">
            <v>3.2.01.003.032</v>
          </cell>
          <cell r="B350" t="str">
            <v>CARTÃO CORPORATIVO</v>
          </cell>
          <cell r="C350">
            <v>60531.12</v>
          </cell>
          <cell r="D350">
            <v>8303.31</v>
          </cell>
          <cell r="E350">
            <v>0</v>
          </cell>
          <cell r="F350">
            <v>-68834.429999999993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26056</v>
          </cell>
          <cell r="D351">
            <v>8480</v>
          </cell>
          <cell r="E351">
            <v>0</v>
          </cell>
          <cell r="F351">
            <v>-34536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4278.71</v>
          </cell>
          <cell r="D352">
            <v>8084.7</v>
          </cell>
          <cell r="E352">
            <v>0</v>
          </cell>
          <cell r="F352">
            <v>-12363.41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10170</v>
          </cell>
          <cell r="D353">
            <v>3740</v>
          </cell>
          <cell r="E353">
            <v>0</v>
          </cell>
          <cell r="F353">
            <v>-13910</v>
          </cell>
        </row>
        <row r="354">
          <cell r="A354" t="str">
            <v>3.2.02</v>
          </cell>
          <cell r="B354" t="str">
            <v>DESPESAS TRIBUTÁRIAS</v>
          </cell>
          <cell r="C354">
            <v>374574.71</v>
          </cell>
          <cell r="D354">
            <v>38232.31</v>
          </cell>
          <cell r="E354">
            <v>0</v>
          </cell>
          <cell r="F354">
            <v>-412807.02</v>
          </cell>
        </row>
        <row r="355">
          <cell r="A355" t="str">
            <v>3.2.02.001</v>
          </cell>
          <cell r="B355" t="str">
            <v>DESPESAS DEDUTIVEIS</v>
          </cell>
          <cell r="C355">
            <v>374625.79</v>
          </cell>
          <cell r="D355">
            <v>38232.31</v>
          </cell>
          <cell r="E355">
            <v>0</v>
          </cell>
          <cell r="F355">
            <v>-412858.1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0</v>
          </cell>
          <cell r="E356">
            <v>0</v>
          </cell>
          <cell r="F356">
            <v>-170116.31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0</v>
          </cell>
          <cell r="E357">
            <v>0</v>
          </cell>
          <cell r="F357">
            <v>-91661.82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5324.44</v>
          </cell>
          <cell r="D359">
            <v>2844.28</v>
          </cell>
          <cell r="E359">
            <v>0</v>
          </cell>
          <cell r="F359">
            <v>-8168.72</v>
          </cell>
        </row>
        <row r="360">
          <cell r="A360" t="str">
            <v>3.2.02.001.010</v>
          </cell>
          <cell r="B360" t="str">
            <v>IMPOSTO SINDICAL</v>
          </cell>
          <cell r="C360">
            <v>24520.94</v>
          </cell>
          <cell r="D360">
            <v>34392.699999999997</v>
          </cell>
          <cell r="E360">
            <v>0</v>
          </cell>
          <cell r="F360">
            <v>-58913.64</v>
          </cell>
        </row>
        <row r="361">
          <cell r="A361" t="str">
            <v>3.2.02.001.012</v>
          </cell>
          <cell r="B361" t="str">
            <v>IPVA</v>
          </cell>
          <cell r="C361">
            <v>7182.19</v>
          </cell>
          <cell r="D361">
            <v>0</v>
          </cell>
          <cell r="E361">
            <v>0</v>
          </cell>
          <cell r="F361">
            <v>-7182.19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3129.79</v>
          </cell>
          <cell r="D363">
            <v>995.33</v>
          </cell>
          <cell r="E363">
            <v>0</v>
          </cell>
          <cell r="F363">
            <v>-4125.12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4733.82</v>
          </cell>
          <cell r="D364">
            <v>0</v>
          </cell>
          <cell r="E364">
            <v>0</v>
          </cell>
          <cell r="F364">
            <v>-4733.82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3.2.02.002.003</v>
          </cell>
          <cell r="B366" t="str">
            <v>INFRAÇÕES DE TRANSITO</v>
          </cell>
          <cell r="C366">
            <v>-51.08</v>
          </cell>
          <cell r="D366">
            <v>0</v>
          </cell>
          <cell r="E366">
            <v>0</v>
          </cell>
          <cell r="F366">
            <v>51.08</v>
          </cell>
        </row>
        <row r="367">
          <cell r="A367" t="str">
            <v>3.2.04</v>
          </cell>
          <cell r="B367" t="str">
            <v>DESPESAS COMERCIAIS</v>
          </cell>
          <cell r="C367">
            <v>2793.87</v>
          </cell>
          <cell r="D367">
            <v>347.19</v>
          </cell>
          <cell r="E367">
            <v>0</v>
          </cell>
          <cell r="F367">
            <v>-3141.06</v>
          </cell>
        </row>
        <row r="368">
          <cell r="A368" t="str">
            <v>3.2.04.001</v>
          </cell>
          <cell r="B368" t="str">
            <v>DESPESAS COM DIVULGAÇÃO</v>
          </cell>
          <cell r="C368">
            <v>2793.87</v>
          </cell>
          <cell r="D368">
            <v>347.19</v>
          </cell>
          <cell r="E368">
            <v>0</v>
          </cell>
          <cell r="F368">
            <v>-3141.06</v>
          </cell>
        </row>
        <row r="369">
          <cell r="A369" t="str">
            <v>3.2.04.001.001</v>
          </cell>
          <cell r="B369" t="str">
            <v>PROPAGANDA E PUBLICIDADE</v>
          </cell>
          <cell r="C369">
            <v>1731.87</v>
          </cell>
          <cell r="D369">
            <v>220.19</v>
          </cell>
          <cell r="E369">
            <v>0</v>
          </cell>
          <cell r="F369">
            <v>-1952.06</v>
          </cell>
        </row>
        <row r="370">
          <cell r="A370" t="str">
            <v>3.2.04.001.004</v>
          </cell>
          <cell r="B370" t="str">
            <v>SERVIÇOS PRESTADOS POR TECEIROS</v>
          </cell>
          <cell r="C370">
            <v>1062</v>
          </cell>
          <cell r="D370">
            <v>127</v>
          </cell>
          <cell r="E370">
            <v>0</v>
          </cell>
          <cell r="F370">
            <v>-1189</v>
          </cell>
        </row>
        <row r="371">
          <cell r="A371" t="str">
            <v>3.2.05</v>
          </cell>
          <cell r="B371" t="str">
            <v>DESPESAS FINANCEIRAS</v>
          </cell>
          <cell r="C371">
            <v>271381.87</v>
          </cell>
          <cell r="D371">
            <v>57202.02</v>
          </cell>
          <cell r="E371">
            <v>-30</v>
          </cell>
          <cell r="F371">
            <v>-328553.89</v>
          </cell>
        </row>
        <row r="372">
          <cell r="A372" t="str">
            <v>3.2.05.001</v>
          </cell>
          <cell r="B372" t="str">
            <v>DESPESAS FINACEIRAS</v>
          </cell>
          <cell r="C372">
            <v>271381.87</v>
          </cell>
          <cell r="D372">
            <v>57202.02</v>
          </cell>
          <cell r="E372">
            <v>-30</v>
          </cell>
          <cell r="F372">
            <v>-328553.89</v>
          </cell>
        </row>
        <row r="373">
          <cell r="A373" t="str">
            <v>3.2.05.001.001</v>
          </cell>
          <cell r="B373" t="str">
            <v>DOC</v>
          </cell>
          <cell r="C373">
            <v>3146.53</v>
          </cell>
          <cell r="D373">
            <v>870.89</v>
          </cell>
          <cell r="E373">
            <v>-30</v>
          </cell>
          <cell r="F373">
            <v>-3987.42</v>
          </cell>
        </row>
        <row r="374">
          <cell r="A374" t="str">
            <v>3.2.05.001.002</v>
          </cell>
          <cell r="B374" t="str">
            <v>IOF</v>
          </cell>
          <cell r="C374">
            <v>991.2</v>
          </cell>
          <cell r="D374">
            <v>21.99</v>
          </cell>
          <cell r="E374">
            <v>0</v>
          </cell>
          <cell r="F374">
            <v>-1013.19</v>
          </cell>
        </row>
        <row r="375">
          <cell r="A375" t="str">
            <v>3.2.05.001.004</v>
          </cell>
          <cell r="B375" t="str">
            <v>COMISSÕES E DESPESAS BANCARIAS</v>
          </cell>
          <cell r="C375">
            <v>13203.07</v>
          </cell>
          <cell r="D375">
            <v>1490</v>
          </cell>
          <cell r="E375">
            <v>0</v>
          </cell>
          <cell r="F375">
            <v>-14693.07</v>
          </cell>
        </row>
        <row r="376">
          <cell r="A376" t="str">
            <v>3.2.05.001.005</v>
          </cell>
          <cell r="B376" t="str">
            <v>JUROS PAGOS OU INCORRIDOS</v>
          </cell>
          <cell r="C376">
            <v>254041.07</v>
          </cell>
          <cell r="D376">
            <v>54819.14</v>
          </cell>
          <cell r="E376">
            <v>0</v>
          </cell>
          <cell r="F376">
            <v>-308860.21000000002</v>
          </cell>
        </row>
        <row r="377">
          <cell r="A377" t="str">
            <v>3.2.06</v>
          </cell>
          <cell r="B377" t="str">
            <v>DESPESAS DE DEPRECIAÇÕES E AMORTIZAÇÕES</v>
          </cell>
          <cell r="C377">
            <v>150754.67000000001</v>
          </cell>
          <cell r="D377">
            <v>26813.01</v>
          </cell>
          <cell r="E377">
            <v>0</v>
          </cell>
          <cell r="F377">
            <v>-177567.68</v>
          </cell>
        </row>
        <row r="378">
          <cell r="A378" t="str">
            <v>3.2.06.001</v>
          </cell>
          <cell r="B378" t="str">
            <v>DESPESAS ADMINISTRATIVAS</v>
          </cell>
          <cell r="C378">
            <v>150754.67000000001</v>
          </cell>
          <cell r="D378">
            <v>26813.01</v>
          </cell>
          <cell r="E378">
            <v>0</v>
          </cell>
          <cell r="F378">
            <v>-177567.68</v>
          </cell>
        </row>
        <row r="379">
          <cell r="A379" t="str">
            <v>3.2.06.001.001</v>
          </cell>
          <cell r="B379" t="str">
            <v>( - ) DEPRECIAÇÃO DO IMOBILIZADO</v>
          </cell>
          <cell r="C379">
            <v>149921.04999999999</v>
          </cell>
          <cell r="D379">
            <v>26660.3</v>
          </cell>
          <cell r="E379">
            <v>0</v>
          </cell>
          <cell r="F379">
            <v>-176581.35</v>
          </cell>
        </row>
        <row r="380">
          <cell r="A380" t="str">
            <v>3.2.06.001.002</v>
          </cell>
          <cell r="B380" t="str">
            <v>( - ) AMORTIZAÇÃO DO IMOBILIZADO</v>
          </cell>
          <cell r="C380">
            <v>833.62</v>
          </cell>
          <cell r="D380">
            <v>152.71</v>
          </cell>
          <cell r="E380">
            <v>0</v>
          </cell>
          <cell r="F380">
            <v>-986.33</v>
          </cell>
        </row>
        <row r="381">
          <cell r="A381">
            <v>4</v>
          </cell>
          <cell r="B381" t="str">
            <v>RECEITAS</v>
          </cell>
          <cell r="C381">
            <v>7623622.3600000003</v>
          </cell>
          <cell r="D381">
            <v>-114661.26</v>
          </cell>
          <cell r="E381">
            <v>3403455.7</v>
          </cell>
          <cell r="F381">
            <v>10912416.800000001</v>
          </cell>
        </row>
        <row r="382">
          <cell r="A382" t="str">
            <v>4.1</v>
          </cell>
          <cell r="B382" t="str">
            <v>RECEITAS OPERACIONAIS</v>
          </cell>
          <cell r="C382">
            <v>7624536.3499999996</v>
          </cell>
          <cell r="D382">
            <v>-114661.26</v>
          </cell>
          <cell r="E382">
            <v>3403455.7</v>
          </cell>
          <cell r="F382">
            <v>10913330.789999999</v>
          </cell>
        </row>
        <row r="383">
          <cell r="A383" t="str">
            <v>4.1.01</v>
          </cell>
          <cell r="B383" t="str">
            <v>RECEITA DE OBRAS POR EMPREITADA</v>
          </cell>
          <cell r="C383">
            <v>7487107.1699999999</v>
          </cell>
          <cell r="D383">
            <v>0</v>
          </cell>
          <cell r="E383">
            <v>3380687.75</v>
          </cell>
          <cell r="F383">
            <v>10867794.92</v>
          </cell>
        </row>
        <row r="384">
          <cell r="A384" t="str">
            <v>4.1.01.001</v>
          </cell>
          <cell r="B384" t="str">
            <v>RECEITAS FATURADAS</v>
          </cell>
          <cell r="C384">
            <v>7487107.1699999999</v>
          </cell>
          <cell r="D384">
            <v>0</v>
          </cell>
          <cell r="E384">
            <v>3380687.75</v>
          </cell>
          <cell r="F384">
            <v>10867794.92</v>
          </cell>
        </row>
        <row r="385">
          <cell r="A385" t="str">
            <v>4.1.01.001.001</v>
          </cell>
          <cell r="B385" t="str">
            <v>OBRAS POR EMPREITADAS</v>
          </cell>
          <cell r="C385">
            <v>7487107.1699999999</v>
          </cell>
          <cell r="D385">
            <v>0</v>
          </cell>
          <cell r="E385">
            <v>3380687.75</v>
          </cell>
          <cell r="F385">
            <v>10867794.92</v>
          </cell>
        </row>
        <row r="386">
          <cell r="A386" t="str">
            <v>4.1.07</v>
          </cell>
          <cell r="B386" t="str">
            <v>DEDUÇÕES DA RECEITA</v>
          </cell>
          <cell r="C386">
            <v>370950.52</v>
          </cell>
          <cell r="D386">
            <v>114661.26</v>
          </cell>
          <cell r="E386">
            <v>0</v>
          </cell>
          <cell r="F386">
            <v>485611.78</v>
          </cell>
        </row>
        <row r="387">
          <cell r="A387" t="str">
            <v>4.1.07.001</v>
          </cell>
          <cell r="B387" t="str">
            <v>IMPOSTO  INCIDENTES SOBRE VENDAS</v>
          </cell>
          <cell r="C387">
            <v>370950.52</v>
          </cell>
          <cell r="D387">
            <v>114661.26</v>
          </cell>
          <cell r="E387">
            <v>0</v>
          </cell>
          <cell r="F387">
            <v>485611.78</v>
          </cell>
        </row>
        <row r="388">
          <cell r="A388" t="str">
            <v>4.1.07.001.001</v>
          </cell>
          <cell r="B388" t="str">
            <v>(-) PIS CUMULATIVO</v>
          </cell>
          <cell r="C388">
            <v>47333.03</v>
          </cell>
          <cell r="D388">
            <v>14503.09</v>
          </cell>
          <cell r="E388">
            <v>0</v>
          </cell>
          <cell r="F388">
            <v>61836.12</v>
          </cell>
        </row>
        <row r="389">
          <cell r="A389" t="str">
            <v>4.1.07.001.003</v>
          </cell>
          <cell r="B389" t="str">
            <v>(-) COFINS CUMULATIVO</v>
          </cell>
          <cell r="C389">
            <v>218460.12</v>
          </cell>
          <cell r="D389">
            <v>66937.37</v>
          </cell>
          <cell r="E389">
            <v>0</v>
          </cell>
          <cell r="F389">
            <v>285397.49</v>
          </cell>
        </row>
        <row r="390">
          <cell r="A390" t="str">
            <v>4.1.07.001.005</v>
          </cell>
          <cell r="B390" t="str">
            <v>(-) ISSQN</v>
          </cell>
          <cell r="C390">
            <v>105157.37</v>
          </cell>
          <cell r="D390">
            <v>33220.800000000003</v>
          </cell>
          <cell r="E390">
            <v>0</v>
          </cell>
          <cell r="F390">
            <v>138378.17000000001</v>
          </cell>
        </row>
        <row r="391">
          <cell r="A391" t="str">
            <v>4.1.08</v>
          </cell>
          <cell r="B391" t="str">
            <v>RECEITAS FINANCEIRAS</v>
          </cell>
          <cell r="C391">
            <v>152303.92000000001</v>
          </cell>
          <cell r="D391">
            <v>0</v>
          </cell>
          <cell r="E391">
            <v>22767.95</v>
          </cell>
          <cell r="F391">
            <v>175071.87</v>
          </cell>
        </row>
        <row r="392">
          <cell r="A392" t="str">
            <v>4.1.08.001</v>
          </cell>
          <cell r="B392" t="str">
            <v>RECEITAS FINANCEIRAS</v>
          </cell>
          <cell r="C392">
            <v>152303.92000000001</v>
          </cell>
          <cell r="D392">
            <v>0</v>
          </cell>
          <cell r="E392">
            <v>22767.95</v>
          </cell>
          <cell r="F392">
            <v>175071.87</v>
          </cell>
        </row>
        <row r="393">
          <cell r="A393" t="str">
            <v>4.1.08.001.001</v>
          </cell>
          <cell r="B393" t="str">
            <v>RENDIMENTOS FINANCEIROS</v>
          </cell>
          <cell r="C393">
            <v>148989.59</v>
          </cell>
          <cell r="D393">
            <v>0</v>
          </cell>
          <cell r="E393">
            <v>22767.81</v>
          </cell>
          <cell r="F393">
            <v>171757.4</v>
          </cell>
        </row>
        <row r="394">
          <cell r="A394" t="str">
            <v>4.1.08.001.002</v>
          </cell>
          <cell r="B394" t="str">
            <v>DESCONTOS OBTIDOS</v>
          </cell>
          <cell r="C394">
            <v>3012.3</v>
          </cell>
          <cell r="D394">
            <v>0</v>
          </cell>
          <cell r="E394">
            <v>0.14000000000000001</v>
          </cell>
          <cell r="F394">
            <v>3012.44</v>
          </cell>
        </row>
        <row r="395">
          <cell r="A395" t="str">
            <v>4.1.08.001.003</v>
          </cell>
          <cell r="B395" t="str">
            <v>JUROS RECEBIDOS</v>
          </cell>
          <cell r="C395">
            <v>302.02999999999997</v>
          </cell>
          <cell r="D395">
            <v>0</v>
          </cell>
          <cell r="E395">
            <v>0</v>
          </cell>
          <cell r="F395">
            <v>302.02999999999997</v>
          </cell>
        </row>
        <row r="396">
          <cell r="A396" t="str">
            <v>4.1.09</v>
          </cell>
          <cell r="B396" t="str">
            <v>OUTRAS RECEITAS OPERACIONAIS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</v>
          </cell>
          <cell r="B397" t="str">
            <v>EQUIVALÊNCIA PATRIMONIAL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4.1.09.001.001</v>
          </cell>
          <cell r="B398" t="str">
            <v>LUCROS DE PARTICIPAÇÕES EM OUTRAS CIAS</v>
          </cell>
          <cell r="C398">
            <v>356075.78</v>
          </cell>
          <cell r="D398">
            <v>0</v>
          </cell>
          <cell r="E398">
            <v>0</v>
          </cell>
          <cell r="F398">
            <v>356075.78</v>
          </cell>
        </row>
        <row r="399">
          <cell r="A399" t="str">
            <v>4.2</v>
          </cell>
          <cell r="B399" t="str">
            <v>RESULTADOS NÃO OPERACIONAIS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</v>
          </cell>
          <cell r="B400" t="str">
            <v>GANHOS E PERDAS DE CAPITAL NA ALIENAÇÃO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</v>
          </cell>
          <cell r="B401" t="str">
            <v>GANHO NA VENDA DE IMOBILIZADO</v>
          </cell>
          <cell r="C401">
            <v>-913.99</v>
          </cell>
          <cell r="D401">
            <v>0</v>
          </cell>
          <cell r="E401">
            <v>0</v>
          </cell>
          <cell r="F401">
            <v>-913.99</v>
          </cell>
        </row>
        <row r="402">
          <cell r="A402" t="str">
            <v>4.2.01.001.001</v>
          </cell>
          <cell r="B402" t="str">
            <v>VALOR DA VENDA DO BEM</v>
          </cell>
          <cell r="C402">
            <v>2061.36</v>
          </cell>
          <cell r="D402">
            <v>0</v>
          </cell>
          <cell r="E402">
            <v>0</v>
          </cell>
          <cell r="F402">
            <v>2061.36</v>
          </cell>
        </row>
        <row r="403">
          <cell r="A403" t="str">
            <v>4.2.01.001.002</v>
          </cell>
          <cell r="B403" t="str">
            <v>(-) VALOR CONTABIL DO BEM VENDIDO</v>
          </cell>
          <cell r="C403">
            <v>2975.35</v>
          </cell>
          <cell r="D403">
            <v>0</v>
          </cell>
          <cell r="E403">
            <v>0</v>
          </cell>
          <cell r="F403">
            <v>2975.35</v>
          </cell>
        </row>
        <row r="404">
          <cell r="A404">
            <v>6</v>
          </cell>
          <cell r="B404" t="str">
            <v>TRANSITORIO</v>
          </cell>
          <cell r="C404">
            <v>384693.51</v>
          </cell>
          <cell r="D404">
            <v>173964.35</v>
          </cell>
          <cell r="E404">
            <v>-279.7</v>
          </cell>
          <cell r="F404">
            <v>558378.16</v>
          </cell>
        </row>
        <row r="405">
          <cell r="A405" t="str">
            <v>6.1</v>
          </cell>
          <cell r="B405" t="str">
            <v>CUSTOS DE OBRAS PROPRIAS - SEDE</v>
          </cell>
          <cell r="C405">
            <v>384693.51</v>
          </cell>
          <cell r="D405">
            <v>173964.35</v>
          </cell>
          <cell r="E405">
            <v>-279.7</v>
          </cell>
          <cell r="F405">
            <v>558378.16</v>
          </cell>
        </row>
        <row r="406">
          <cell r="A406" t="str">
            <v>6.1.02</v>
          </cell>
          <cell r="B406" t="str">
            <v>CUSTOS DE CONSTRUÇÃO DO IMOVEL</v>
          </cell>
          <cell r="C406">
            <v>384693.51</v>
          </cell>
          <cell r="D406">
            <v>173964.35</v>
          </cell>
          <cell r="E406">
            <v>-279.7</v>
          </cell>
          <cell r="F406">
            <v>558378.16</v>
          </cell>
        </row>
        <row r="407">
          <cell r="A407" t="str">
            <v>6.1.02.001</v>
          </cell>
          <cell r="B407" t="str">
            <v>MAO DE OBRA E ENCARGOS</v>
          </cell>
          <cell r="C407">
            <v>2987.44</v>
          </cell>
          <cell r="D407">
            <v>9484.07</v>
          </cell>
          <cell r="E407">
            <v>-279.7</v>
          </cell>
          <cell r="F407">
            <v>12191.81</v>
          </cell>
        </row>
        <row r="408">
          <cell r="A408" t="str">
            <v>6.1.02.001.001</v>
          </cell>
          <cell r="B408" t="str">
            <v>SALARIOS</v>
          </cell>
          <cell r="C408">
            <v>1702.33</v>
          </cell>
          <cell r="D408">
            <v>3999.99</v>
          </cell>
          <cell r="E408">
            <v>-121.15</v>
          </cell>
          <cell r="F408">
            <v>5581.17</v>
          </cell>
        </row>
        <row r="409">
          <cell r="A409" t="str">
            <v>6.1.02.001.007</v>
          </cell>
          <cell r="B409" t="str">
            <v>INSS</v>
          </cell>
          <cell r="C409">
            <v>513.6</v>
          </cell>
          <cell r="D409">
            <v>1170.25</v>
          </cell>
          <cell r="E409">
            <v>0</v>
          </cell>
          <cell r="F409">
            <v>1683.85</v>
          </cell>
        </row>
        <row r="410">
          <cell r="A410" t="str">
            <v>6.1.02.001.008</v>
          </cell>
          <cell r="B410" t="str">
            <v>FGTS</v>
          </cell>
          <cell r="C410">
            <v>136.19</v>
          </cell>
          <cell r="D410">
            <v>310.31</v>
          </cell>
          <cell r="E410">
            <v>0</v>
          </cell>
          <cell r="F410">
            <v>446.5</v>
          </cell>
        </row>
        <row r="411">
          <cell r="A411" t="str">
            <v>6.1.02.001.013</v>
          </cell>
          <cell r="B411" t="str">
            <v>ARREDONDAMENTO</v>
          </cell>
          <cell r="C411">
            <v>0.37</v>
          </cell>
          <cell r="D411">
            <v>5.35</v>
          </cell>
          <cell r="E411">
            <v>-1.34</v>
          </cell>
          <cell r="F411">
            <v>4.38</v>
          </cell>
        </row>
        <row r="412">
          <cell r="A412" t="str">
            <v>6.1.02.001.015</v>
          </cell>
          <cell r="B412" t="str">
            <v>AUXILIO ALIMENTAÇÃO</v>
          </cell>
          <cell r="C412">
            <v>-2</v>
          </cell>
          <cell r="D412">
            <v>1781.3</v>
          </cell>
          <cell r="E412">
            <v>-7</v>
          </cell>
          <cell r="F412">
            <v>1772.3</v>
          </cell>
        </row>
        <row r="413">
          <cell r="A413" t="str">
            <v>6.1.02.001.016</v>
          </cell>
          <cell r="B413" t="str">
            <v>VALE TRANSPORTE</v>
          </cell>
          <cell r="C413">
            <v>307.39</v>
          </cell>
          <cell r="D413">
            <v>936</v>
          </cell>
          <cell r="E413">
            <v>-150.21</v>
          </cell>
          <cell r="F413">
            <v>1093.18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0</v>
          </cell>
          <cell r="D414">
            <v>346.45</v>
          </cell>
          <cell r="E414">
            <v>0</v>
          </cell>
          <cell r="F414">
            <v>346.45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137.94999999999999</v>
          </cell>
          <cell r="D415">
            <v>308.77</v>
          </cell>
          <cell r="E415">
            <v>0</v>
          </cell>
          <cell r="F415">
            <v>446.72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100.59</v>
          </cell>
          <cell r="D416">
            <v>367.52</v>
          </cell>
          <cell r="E416">
            <v>0</v>
          </cell>
          <cell r="F416">
            <v>468.11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30.34</v>
          </cell>
          <cell r="D417">
            <v>110.88</v>
          </cell>
          <cell r="E417">
            <v>0</v>
          </cell>
          <cell r="F417">
            <v>141.22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41.61</v>
          </cell>
          <cell r="D418">
            <v>93.15</v>
          </cell>
          <cell r="E418">
            <v>0</v>
          </cell>
          <cell r="F418">
            <v>134.76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8.0399999999999991</v>
          </cell>
          <cell r="D419">
            <v>29.4</v>
          </cell>
          <cell r="E419">
            <v>0</v>
          </cell>
          <cell r="F419">
            <v>37.44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11.03</v>
          </cell>
          <cell r="D420">
            <v>24.7</v>
          </cell>
          <cell r="E420">
            <v>0</v>
          </cell>
          <cell r="F420">
            <v>35.729999999999997</v>
          </cell>
        </row>
        <row r="421">
          <cell r="A421" t="str">
            <v>6.1.02.002</v>
          </cell>
          <cell r="B421" t="str">
            <v>MATERIAIS APLICADOS</v>
          </cell>
          <cell r="C421">
            <v>22923.45</v>
          </cell>
          <cell r="D421">
            <v>164099.76999999999</v>
          </cell>
          <cell r="E421">
            <v>0</v>
          </cell>
          <cell r="F421">
            <v>187023.22</v>
          </cell>
        </row>
        <row r="422">
          <cell r="A422" t="str">
            <v>6.1.02.002.001</v>
          </cell>
          <cell r="B422" t="str">
            <v>MATERIAIS APLICADOS</v>
          </cell>
          <cell r="C422">
            <v>21765.27</v>
          </cell>
          <cell r="D422">
            <v>162341.53</v>
          </cell>
          <cell r="E422">
            <v>0</v>
          </cell>
          <cell r="F422">
            <v>184106.8</v>
          </cell>
        </row>
        <row r="423">
          <cell r="A423" t="str">
            <v>6.1.02.002.002</v>
          </cell>
          <cell r="B423" t="str">
            <v>MATERIAIS DE CONSUMO</v>
          </cell>
          <cell r="C423">
            <v>1158.18</v>
          </cell>
          <cell r="D423">
            <v>1758.24</v>
          </cell>
          <cell r="E423">
            <v>0</v>
          </cell>
          <cell r="F423">
            <v>2916.42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0</v>
          </cell>
          <cell r="E424">
            <v>0</v>
          </cell>
          <cell r="F424">
            <v>368090</v>
          </cell>
        </row>
        <row r="425">
          <cell r="A425" t="str">
            <v>6.1.02.003.003</v>
          </cell>
          <cell r="B425" t="str">
            <v>SERVIÇOS ESPECIFICOS</v>
          </cell>
          <cell r="C425">
            <v>368090</v>
          </cell>
          <cell r="D425">
            <v>0</v>
          </cell>
          <cell r="E425">
            <v>0</v>
          </cell>
          <cell r="F425">
            <v>368090</v>
          </cell>
        </row>
        <row r="426">
          <cell r="A426" t="str">
            <v>6.1.02.005</v>
          </cell>
          <cell r="B426" t="str">
            <v>DESPESAS GERAIS</v>
          </cell>
          <cell r="C426">
            <v>393.25</v>
          </cell>
          <cell r="D426">
            <v>380.51</v>
          </cell>
          <cell r="E426">
            <v>0</v>
          </cell>
          <cell r="F426">
            <v>773.76</v>
          </cell>
        </row>
        <row r="427">
          <cell r="A427" t="str">
            <v>6.1.02.005.003</v>
          </cell>
          <cell r="B427" t="str">
            <v>ENERGIA/AGUA/TELEFONE</v>
          </cell>
          <cell r="C427">
            <v>302.85000000000002</v>
          </cell>
          <cell r="D427">
            <v>71.17</v>
          </cell>
          <cell r="E427">
            <v>0</v>
          </cell>
          <cell r="F427">
            <v>374.02</v>
          </cell>
        </row>
        <row r="428">
          <cell r="A428" t="str">
            <v>6.1.02.005.004</v>
          </cell>
          <cell r="B428" t="str">
            <v>REPRODUÇÃO HELIOGRAFICAS</v>
          </cell>
          <cell r="C428">
            <v>87.5</v>
          </cell>
          <cell r="D428">
            <v>0</v>
          </cell>
          <cell r="E428">
            <v>0</v>
          </cell>
          <cell r="F428">
            <v>87.5</v>
          </cell>
        </row>
        <row r="429">
          <cell r="A429" t="str">
            <v>6.1.02.005.005</v>
          </cell>
          <cell r="B429" t="str">
            <v>COPA, COZINHA E REFEITORIO</v>
          </cell>
          <cell r="C429">
            <v>0</v>
          </cell>
          <cell r="D429">
            <v>113.3</v>
          </cell>
          <cell r="E429">
            <v>0</v>
          </cell>
          <cell r="F429">
            <v>113.3</v>
          </cell>
        </row>
        <row r="430">
          <cell r="A430" t="str">
            <v>6.1.02.005.006</v>
          </cell>
          <cell r="B430" t="str">
            <v>LEGAIS E JUDICIAIS</v>
          </cell>
          <cell r="C430">
            <v>2.9</v>
          </cell>
          <cell r="D430">
            <v>0</v>
          </cell>
          <cell r="E430">
            <v>0</v>
          </cell>
          <cell r="F430">
            <v>2.9</v>
          </cell>
        </row>
        <row r="431">
          <cell r="A431" t="str">
            <v>6.1.02.005.007</v>
          </cell>
          <cell r="B431" t="str">
            <v>TAXAS E EMOLUMENTOS</v>
          </cell>
          <cell r="C431">
            <v>0</v>
          </cell>
          <cell r="D431">
            <v>70.2</v>
          </cell>
          <cell r="E431">
            <v>0</v>
          </cell>
          <cell r="F431">
            <v>70.2</v>
          </cell>
        </row>
        <row r="432">
          <cell r="A432" t="str">
            <v>6.1.02.005.008</v>
          </cell>
          <cell r="B432" t="str">
            <v>ANUNCIOS E PUBLICAÇÕES</v>
          </cell>
          <cell r="C432">
            <v>0</v>
          </cell>
          <cell r="D432">
            <v>125.84</v>
          </cell>
          <cell r="E432">
            <v>0</v>
          </cell>
          <cell r="F432">
            <v>125.84</v>
          </cell>
        </row>
        <row r="433">
          <cell r="A433" t="str">
            <v>6.1.02.009</v>
          </cell>
          <cell r="B433" t="str">
            <v>(-) CUSTOS TRANSFERIDOS</v>
          </cell>
          <cell r="C433">
            <v>-9700.6299999999992</v>
          </cell>
          <cell r="D433">
            <v>0</v>
          </cell>
          <cell r="E433">
            <v>0</v>
          </cell>
          <cell r="F433">
            <v>-9700.6299999999992</v>
          </cell>
        </row>
        <row r="434">
          <cell r="A434" t="str">
            <v>6.1.02.009.002</v>
          </cell>
          <cell r="B434" t="str">
            <v>CUSTOS TRANSFERIDOS P/ O IMOBILIZADO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>
            <v>0</v>
          </cell>
          <cell r="B435">
            <v>0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8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12436598.08</v>
          </cell>
          <cell r="D2">
            <v>14813146.189999999</v>
          </cell>
          <cell r="E2">
            <v>-15682940.74</v>
          </cell>
          <cell r="F2">
            <v>11566803.529999999</v>
          </cell>
        </row>
        <row r="3">
          <cell r="A3" t="str">
            <v>1.1</v>
          </cell>
          <cell r="B3" t="str">
            <v>ATIVO CIRCULANTE</v>
          </cell>
          <cell r="C3">
            <v>15798891.23</v>
          </cell>
          <cell r="D3">
            <v>14795591.470000001</v>
          </cell>
          <cell r="E3">
            <v>-15435886.52</v>
          </cell>
          <cell r="F3">
            <v>15158596.18</v>
          </cell>
        </row>
        <row r="4">
          <cell r="A4" t="str">
            <v>1.1.01</v>
          </cell>
          <cell r="B4" t="str">
            <v>DISPONIVEL</v>
          </cell>
          <cell r="C4">
            <v>4254158.0599999996</v>
          </cell>
          <cell r="D4">
            <v>10618760.68</v>
          </cell>
          <cell r="E4">
            <v>-10256762.060000001</v>
          </cell>
          <cell r="F4">
            <v>4616156.68</v>
          </cell>
        </row>
        <row r="5">
          <cell r="A5" t="str">
            <v>1.1.01.001</v>
          </cell>
          <cell r="B5" t="str">
            <v>CAIXA</v>
          </cell>
          <cell r="C5">
            <v>17326.03</v>
          </cell>
          <cell r="D5">
            <v>23785.35</v>
          </cell>
          <cell r="E5">
            <v>-8735.31</v>
          </cell>
          <cell r="F5">
            <v>32376.07</v>
          </cell>
        </row>
        <row r="6">
          <cell r="A6" t="str">
            <v>1.1.01.001.001</v>
          </cell>
          <cell r="B6" t="str">
            <v>CAIXA - MATRIZ</v>
          </cell>
          <cell r="C6">
            <v>-19038.22</v>
          </cell>
          <cell r="D6">
            <v>2285.35</v>
          </cell>
          <cell r="E6">
            <v>0</v>
          </cell>
          <cell r="F6">
            <v>-16752.87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7110.73</v>
          </cell>
          <cell r="D10">
            <v>500</v>
          </cell>
          <cell r="E10">
            <v>-2138.92</v>
          </cell>
          <cell r="F10">
            <v>5471.81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-4226.2</v>
          </cell>
          <cell r="D15">
            <v>9000</v>
          </cell>
          <cell r="E15">
            <v>-1812.64</v>
          </cell>
          <cell r="F15">
            <v>2961.16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9332.61</v>
          </cell>
          <cell r="D16">
            <v>1000</v>
          </cell>
          <cell r="E16">
            <v>-485.7</v>
          </cell>
          <cell r="F16">
            <v>9846.91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9436.8700000000008</v>
          </cell>
          <cell r="D17">
            <v>500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0</v>
          </cell>
          <cell r="E18">
            <v>0</v>
          </cell>
          <cell r="F18">
            <v>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1950.46</v>
          </cell>
          <cell r="D19">
            <v>3000</v>
          </cell>
          <cell r="E19">
            <v>-1733.81</v>
          </cell>
          <cell r="F19">
            <v>3216.65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-4084</v>
          </cell>
          <cell r="D20">
            <v>7500</v>
          </cell>
          <cell r="E20">
            <v>-2564.2399999999998</v>
          </cell>
          <cell r="F20">
            <v>851.76</v>
          </cell>
        </row>
        <row r="21">
          <cell r="A21" t="str">
            <v>1.1.01.002</v>
          </cell>
          <cell r="B21" t="str">
            <v>BANCOS CONTA MOVIMENTO</v>
          </cell>
          <cell r="C21">
            <v>1582481.43</v>
          </cell>
          <cell r="D21">
            <v>10575462.08</v>
          </cell>
          <cell r="E21">
            <v>-9608301.1400000006</v>
          </cell>
          <cell r="F21">
            <v>2549642.37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367830.39</v>
          </cell>
          <cell r="D22">
            <v>727627.27</v>
          </cell>
          <cell r="E22">
            <v>-705398.7</v>
          </cell>
          <cell r="F22">
            <v>390058.96</v>
          </cell>
        </row>
        <row r="23">
          <cell r="A23" t="str">
            <v>1.1.01.002.005</v>
          </cell>
          <cell r="B23" t="str">
            <v>BANCO ITAU C/C 14070-1</v>
          </cell>
          <cell r="C23">
            <v>612154.66</v>
          </cell>
          <cell r="D23">
            <v>1517876.17</v>
          </cell>
          <cell r="E23">
            <v>-2044669.62</v>
          </cell>
          <cell r="F23">
            <v>85361.21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38467.71</v>
          </cell>
          <cell r="D25">
            <v>0</v>
          </cell>
          <cell r="E25">
            <v>-26296.04</v>
          </cell>
          <cell r="F25">
            <v>12171.67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210000</v>
          </cell>
          <cell r="E26">
            <v>-210000</v>
          </cell>
          <cell r="F26">
            <v>1088.18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16196.8</v>
          </cell>
          <cell r="D27">
            <v>243329.33</v>
          </cell>
          <cell r="E27">
            <v>-245029.66</v>
          </cell>
          <cell r="F27">
            <v>14496.47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917.57</v>
          </cell>
          <cell r="D28">
            <v>498115.96</v>
          </cell>
          <cell r="E28">
            <v>-341832.26</v>
          </cell>
          <cell r="F28">
            <v>157201.26999999999</v>
          </cell>
        </row>
        <row r="29">
          <cell r="A29" t="str">
            <v>1.1.01.002.015</v>
          </cell>
          <cell r="B29" t="str">
            <v>BANCO ENGECRED C/C 608-4</v>
          </cell>
          <cell r="C29">
            <v>117173.67</v>
          </cell>
          <cell r="D29">
            <v>0</v>
          </cell>
          <cell r="E29">
            <v>-70511.199999999997</v>
          </cell>
          <cell r="F29">
            <v>46662.47</v>
          </cell>
        </row>
        <row r="30">
          <cell r="A30" t="str">
            <v>1.1.01.002.017</v>
          </cell>
          <cell r="B30" t="str">
            <v>BANCO ENGECRED C/C 670</v>
          </cell>
          <cell r="C30">
            <v>12539.22</v>
          </cell>
          <cell r="D30">
            <v>10000</v>
          </cell>
          <cell r="E30">
            <v>-22742.31</v>
          </cell>
          <cell r="F30">
            <v>-203.09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28419.68</v>
          </cell>
          <cell r="D31">
            <v>1273428.8400000001</v>
          </cell>
          <cell r="E31">
            <v>-1026671.48</v>
          </cell>
          <cell r="F31">
            <v>275177.03999999998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101886.26</v>
          </cell>
          <cell r="D32">
            <v>632225.04</v>
          </cell>
          <cell r="E32">
            <v>-591160.29</v>
          </cell>
          <cell r="F32">
            <v>142951.01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120233.62</v>
          </cell>
          <cell r="D33">
            <v>3690409.03</v>
          </cell>
          <cell r="E33">
            <v>-3178671.15</v>
          </cell>
          <cell r="F33">
            <v>631971.5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146418.48000000001</v>
          </cell>
          <cell r="D34">
            <v>1230674.8400000001</v>
          </cell>
          <cell r="E34">
            <v>-847787.05</v>
          </cell>
          <cell r="F34">
            <v>529306.27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18951.39</v>
          </cell>
          <cell r="D35">
            <v>541775.6</v>
          </cell>
          <cell r="E35">
            <v>-297531.38</v>
          </cell>
          <cell r="F35">
            <v>263195.61</v>
          </cell>
        </row>
        <row r="36">
          <cell r="A36" t="str">
            <v>1.1.01.003</v>
          </cell>
          <cell r="B36" t="str">
            <v>APLICACOES FINANCEIRAS</v>
          </cell>
          <cell r="C36">
            <v>2654350.6</v>
          </cell>
          <cell r="D36">
            <v>19513.25</v>
          </cell>
          <cell r="E36">
            <v>-639725.61</v>
          </cell>
          <cell r="F36">
            <v>2034138.24</v>
          </cell>
        </row>
        <row r="37">
          <cell r="A37" t="str">
            <v>1.1.01.003.001</v>
          </cell>
          <cell r="B37" t="str">
            <v>BANCO ITAU C/C 36.666-7 APLIC.</v>
          </cell>
          <cell r="C37">
            <v>199448.41</v>
          </cell>
          <cell r="D37">
            <v>1502.97</v>
          </cell>
          <cell r="E37">
            <v>-200951.38</v>
          </cell>
          <cell r="F37">
            <v>0</v>
          </cell>
        </row>
        <row r="38">
          <cell r="A38" t="str">
            <v>1.1.01.003.003</v>
          </cell>
          <cell r="B38" t="str">
            <v>BANCO DO BRASIL/OURO CAP</v>
          </cell>
          <cell r="C38">
            <v>5000</v>
          </cell>
          <cell r="D38">
            <v>0</v>
          </cell>
          <cell r="E38">
            <v>0</v>
          </cell>
          <cell r="F38">
            <v>5000</v>
          </cell>
        </row>
        <row r="39">
          <cell r="A39" t="str">
            <v>1.1.01.003.004</v>
          </cell>
          <cell r="B39" t="str">
            <v>BANCO ENGECRED/APLIC INVESTCREDI</v>
          </cell>
          <cell r="C39">
            <v>2449902.19</v>
          </cell>
          <cell r="D39">
            <v>18010.28</v>
          </cell>
          <cell r="E39">
            <v>-438774.23</v>
          </cell>
          <cell r="F39">
            <v>2029138.24</v>
          </cell>
        </row>
        <row r="40">
          <cell r="A40" t="str">
            <v>1.1.02</v>
          </cell>
          <cell r="B40" t="str">
            <v>CONTAS A RECEBER</v>
          </cell>
          <cell r="C40">
            <v>4012536.97</v>
          </cell>
          <cell r="D40">
            <v>3629649.63</v>
          </cell>
          <cell r="E40">
            <v>-4897008.7300000004</v>
          </cell>
          <cell r="F40">
            <v>2745177.87</v>
          </cell>
        </row>
        <row r="41">
          <cell r="A41" t="str">
            <v>1.1.02.001</v>
          </cell>
          <cell r="B41" t="str">
            <v>DUPLICATAS A RECEBER</v>
          </cell>
          <cell r="C41">
            <v>3422896.57</v>
          </cell>
          <cell r="D41">
            <v>3629649.63</v>
          </cell>
          <cell r="E41">
            <v>-4897008.7300000004</v>
          </cell>
          <cell r="F41">
            <v>2155537.4700000002</v>
          </cell>
        </row>
        <row r="42">
          <cell r="A42" t="str">
            <v>1.1.02.001.001</v>
          </cell>
          <cell r="B42" t="str">
            <v>CLIENTES DIVERSOS (DUPLICATAS)</v>
          </cell>
          <cell r="C42">
            <v>3422896.57</v>
          </cell>
          <cell r="D42">
            <v>3629649.63</v>
          </cell>
          <cell r="E42">
            <v>-4897008.7300000004</v>
          </cell>
          <cell r="F42">
            <v>2155537.4700000002</v>
          </cell>
        </row>
        <row r="43">
          <cell r="A43" t="str">
            <v>1.1.02.002</v>
          </cell>
          <cell r="B43" t="str">
            <v>CAUCOES A RACEBER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1.1.02.002.001</v>
          </cell>
          <cell r="B44" t="str">
            <v>CLIENTES DIVERSOS</v>
          </cell>
          <cell r="C44">
            <v>4350</v>
          </cell>
          <cell r="D44">
            <v>0</v>
          </cell>
          <cell r="E44">
            <v>0</v>
          </cell>
          <cell r="F44">
            <v>4350</v>
          </cell>
        </row>
        <row r="45">
          <cell r="A45" t="str">
            <v>1.1.02.003</v>
          </cell>
          <cell r="B45" t="str">
            <v>SERVICOS A FATURAR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1.1.02.003.001</v>
          </cell>
          <cell r="B46" t="str">
            <v>CLIENTES DIVERSOS (DUPLICATAS)</v>
          </cell>
          <cell r="C46">
            <v>585290.4</v>
          </cell>
          <cell r="D46">
            <v>0</v>
          </cell>
          <cell r="E46">
            <v>0</v>
          </cell>
          <cell r="F46">
            <v>585290.4</v>
          </cell>
        </row>
        <row r="47">
          <cell r="A47" t="str">
            <v>1.1.03</v>
          </cell>
          <cell r="B47" t="str">
            <v>CREDITOS DIVERSOS</v>
          </cell>
          <cell r="C47">
            <v>787223.98</v>
          </cell>
          <cell r="D47">
            <v>184652</v>
          </cell>
          <cell r="E47">
            <v>-81199.679999999993</v>
          </cell>
          <cell r="F47">
            <v>890676.3</v>
          </cell>
        </row>
        <row r="48">
          <cell r="A48" t="str">
            <v>1.1.03.001</v>
          </cell>
          <cell r="B48" t="str">
            <v>ADIANTAMENTO DE SALARIOS</v>
          </cell>
          <cell r="C48">
            <v>0</v>
          </cell>
          <cell r="D48">
            <v>79776</v>
          </cell>
          <cell r="E48">
            <v>-79776</v>
          </cell>
          <cell r="F48">
            <v>0</v>
          </cell>
        </row>
        <row r="49">
          <cell r="A49" t="str">
            <v>1.1.03.001.001</v>
          </cell>
          <cell r="B49" t="str">
            <v>ANTECIPAÇÃO DE SALARIOS E ORDENADOS</v>
          </cell>
          <cell r="C49">
            <v>0</v>
          </cell>
          <cell r="D49">
            <v>69853</v>
          </cell>
          <cell r="E49">
            <v>-69853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0</v>
          </cell>
          <cell r="D50">
            <v>9923</v>
          </cell>
          <cell r="E50">
            <v>-9923</v>
          </cell>
          <cell r="F50">
            <v>0</v>
          </cell>
        </row>
        <row r="51">
          <cell r="A51" t="str">
            <v>1.1.03.002</v>
          </cell>
          <cell r="B51" t="str">
            <v>EMPRESTIMO A FUNCIONARIO</v>
          </cell>
          <cell r="C51">
            <v>3847.73</v>
          </cell>
          <cell r="D51">
            <v>560</v>
          </cell>
          <cell r="E51">
            <v>-999.68</v>
          </cell>
          <cell r="F51">
            <v>3408.05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3847.73</v>
          </cell>
          <cell r="D52">
            <v>560</v>
          </cell>
          <cell r="E52">
            <v>-999.68</v>
          </cell>
          <cell r="F52">
            <v>3408.05</v>
          </cell>
        </row>
        <row r="53">
          <cell r="A53" t="str">
            <v>1.1.03.004</v>
          </cell>
          <cell r="B53" t="str">
            <v>ADIANTAMENTO A FORNECEDORES</v>
          </cell>
          <cell r="C53">
            <v>765376.25</v>
          </cell>
          <cell r="D53">
            <v>104316</v>
          </cell>
          <cell r="E53">
            <v>-424</v>
          </cell>
          <cell r="F53">
            <v>869268.25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765376.25</v>
          </cell>
          <cell r="D54">
            <v>104316</v>
          </cell>
          <cell r="E54">
            <v>-424</v>
          </cell>
          <cell r="F54">
            <v>869268.25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239075.69</v>
          </cell>
          <cell r="D57">
            <v>362529.16</v>
          </cell>
          <cell r="E57">
            <v>-192879</v>
          </cell>
          <cell r="F57">
            <v>408725.85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237843.3</v>
          </cell>
          <cell r="D58">
            <v>331246.09999999998</v>
          </cell>
          <cell r="E58">
            <v>-161595.79</v>
          </cell>
          <cell r="F58">
            <v>407493.61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19316.099999999999</v>
          </cell>
          <cell r="D59">
            <v>41171.68</v>
          </cell>
          <cell r="E59">
            <v>0</v>
          </cell>
          <cell r="F59">
            <v>60487.78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4233.58</v>
          </cell>
          <cell r="D60">
            <v>3101.13</v>
          </cell>
          <cell r="E60">
            <v>0</v>
          </cell>
          <cell r="F60">
            <v>7334.71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9303.39</v>
          </cell>
          <cell r="E61">
            <v>-9303.39</v>
          </cell>
          <cell r="F61">
            <v>11.45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0</v>
          </cell>
          <cell r="F62">
            <v>882.13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31173.41</v>
          </cell>
          <cell r="D63">
            <v>123515.07</v>
          </cell>
          <cell r="E63">
            <v>-123515.07</v>
          </cell>
          <cell r="F63">
            <v>31173.41</v>
          </cell>
        </row>
        <row r="64">
          <cell r="A64" t="str">
            <v>1.1.04.001.009</v>
          </cell>
          <cell r="B64" t="str">
            <v>I.N.S.S - RETIDO</v>
          </cell>
          <cell r="C64">
            <v>146849.66</v>
          </cell>
          <cell r="D64">
            <v>64728.12</v>
          </cell>
          <cell r="E64">
            <v>0</v>
          </cell>
          <cell r="F64">
            <v>211577.78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28259.62</v>
          </cell>
          <cell r="D65">
            <v>53127.39</v>
          </cell>
          <cell r="E65">
            <v>0</v>
          </cell>
          <cell r="F65">
            <v>81387.009999999995</v>
          </cell>
        </row>
        <row r="66">
          <cell r="A66" t="str">
            <v>1.1.04.001.012</v>
          </cell>
          <cell r="B66" t="str">
            <v>I.R.R.F S/ RENDIMENTOS FINANCEIROS</v>
          </cell>
          <cell r="C66">
            <v>169.49</v>
          </cell>
          <cell r="D66">
            <v>7521.98</v>
          </cell>
          <cell r="E66">
            <v>0</v>
          </cell>
          <cell r="F66">
            <v>7691.47</v>
          </cell>
        </row>
        <row r="67">
          <cell r="A67" t="str">
            <v>1.1.04.001.013</v>
          </cell>
          <cell r="B67" t="str">
            <v>PIS RETIDO POR ORGAOS PUB. FEDERAL</v>
          </cell>
          <cell r="C67">
            <v>971.69</v>
          </cell>
          <cell r="D67">
            <v>26761.599999999999</v>
          </cell>
          <cell r="E67">
            <v>-26761.59</v>
          </cell>
          <cell r="F67">
            <v>971.7</v>
          </cell>
        </row>
        <row r="68">
          <cell r="A68" t="str">
            <v>1.1.04.001.014</v>
          </cell>
          <cell r="B68" t="str">
            <v>PIS RETIDO DEMAIS ENTIDADES P. FEDERAL</v>
          </cell>
          <cell r="C68">
            <v>5785.03</v>
          </cell>
          <cell r="D68">
            <v>2015.74</v>
          </cell>
          <cell r="E68">
            <v>-2015.74</v>
          </cell>
          <cell r="F68">
            <v>5785.03</v>
          </cell>
        </row>
        <row r="69">
          <cell r="A69" t="str">
            <v>1.1.04.001.015</v>
          </cell>
          <cell r="B69" t="str">
            <v>PIS RETIDO PESSOAS DIREITO PRIVADO</v>
          </cell>
          <cell r="C69">
            <v>191.14</v>
          </cell>
          <cell r="D69">
            <v>0</v>
          </cell>
          <cell r="E69">
            <v>0</v>
          </cell>
          <cell r="F69">
            <v>191.14</v>
          </cell>
        </row>
        <row r="70">
          <cell r="A70" t="str">
            <v>1.1.04.003</v>
          </cell>
          <cell r="B70" t="str">
            <v>TRIBUTOS A COMPENSAR E REC MUNICIPAL</v>
          </cell>
          <cell r="C70">
            <v>1232.3900000000001</v>
          </cell>
          <cell r="D70">
            <v>31283.06</v>
          </cell>
          <cell r="E70">
            <v>-31283.21</v>
          </cell>
          <cell r="F70">
            <v>1232.24</v>
          </cell>
        </row>
        <row r="71">
          <cell r="A71" t="str">
            <v>1.1.04.003.001</v>
          </cell>
          <cell r="B71" t="str">
            <v>I.S.S RETIDO</v>
          </cell>
          <cell r="C71">
            <v>1232.3900000000001</v>
          </cell>
          <cell r="D71">
            <v>31283.06</v>
          </cell>
          <cell r="E71">
            <v>-31283.21</v>
          </cell>
          <cell r="F71">
            <v>1232.24</v>
          </cell>
        </row>
        <row r="72">
          <cell r="A72" t="str">
            <v>1.1.05</v>
          </cell>
          <cell r="B72" t="str">
            <v>INVESTIMENTOS TEMPORARIOS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</v>
          </cell>
          <cell r="B73" t="str">
            <v>TITULOS E VALORES MOBILIARIOS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1.1.05.001.001</v>
          </cell>
          <cell r="B74" t="str">
            <v>TITULOS DE CAPITALIZAÇÃO</v>
          </cell>
          <cell r="C74">
            <v>7700</v>
          </cell>
          <cell r="D74">
            <v>0</v>
          </cell>
          <cell r="E74">
            <v>0</v>
          </cell>
          <cell r="F74">
            <v>7700</v>
          </cell>
        </row>
        <row r="75">
          <cell r="A75" t="str">
            <v>1.1.06</v>
          </cell>
          <cell r="B75" t="str">
            <v>ESTOQUES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</v>
          </cell>
          <cell r="B76" t="str">
            <v>IMOVEIS A COMERCIALIZAR</v>
          </cell>
          <cell r="C76">
            <v>6408740.5300000003</v>
          </cell>
          <cell r="D76">
            <v>0</v>
          </cell>
          <cell r="E76">
            <v>0</v>
          </cell>
          <cell r="F76">
            <v>6408740.5300000003</v>
          </cell>
        </row>
        <row r="77">
          <cell r="A77" t="str">
            <v>1.1.06.002.001</v>
          </cell>
          <cell r="B77" t="str">
            <v>CHACARA RIO DE ONDAS COLONIA V</v>
          </cell>
          <cell r="C77">
            <v>50000</v>
          </cell>
          <cell r="D77">
            <v>0</v>
          </cell>
          <cell r="E77">
            <v>0</v>
          </cell>
          <cell r="F77">
            <v>50000</v>
          </cell>
        </row>
        <row r="78">
          <cell r="A78" t="str">
            <v>1.1.06.002.002</v>
          </cell>
          <cell r="B78" t="str">
            <v>LT 18 QD 07 JD IMPERIAL</v>
          </cell>
          <cell r="C78">
            <v>30000</v>
          </cell>
          <cell r="D78">
            <v>0</v>
          </cell>
          <cell r="E78">
            <v>0</v>
          </cell>
          <cell r="F78">
            <v>30000</v>
          </cell>
        </row>
        <row r="79">
          <cell r="A79" t="str">
            <v>1.1.06.002.003</v>
          </cell>
          <cell r="B79" t="str">
            <v>LT 19 QD 07 JD IMPERIAL</v>
          </cell>
          <cell r="C79">
            <v>250000</v>
          </cell>
          <cell r="D79">
            <v>0</v>
          </cell>
          <cell r="E79">
            <v>0</v>
          </cell>
          <cell r="F79">
            <v>250000</v>
          </cell>
        </row>
        <row r="80">
          <cell r="A80" t="str">
            <v>1.1.06.002.004</v>
          </cell>
          <cell r="B80" t="str">
            <v>JARDIM DAS OLIVEIRAS QD 05</v>
          </cell>
          <cell r="C80">
            <v>551340.53</v>
          </cell>
          <cell r="D80">
            <v>0</v>
          </cell>
          <cell r="E80">
            <v>0</v>
          </cell>
          <cell r="F80">
            <v>551340.53</v>
          </cell>
        </row>
        <row r="81">
          <cell r="A81" t="str">
            <v>1.1.06.002.005</v>
          </cell>
          <cell r="B81" t="str">
            <v>LT 02 QD 406 RECANTO DAS EMAS-DF</v>
          </cell>
          <cell r="C81">
            <v>2270000</v>
          </cell>
          <cell r="D81">
            <v>0</v>
          </cell>
          <cell r="E81">
            <v>0</v>
          </cell>
          <cell r="F81">
            <v>2270000</v>
          </cell>
        </row>
        <row r="82">
          <cell r="A82" t="str">
            <v>1.1.06.002.006</v>
          </cell>
          <cell r="B82" t="str">
            <v>LT 03 QD 406 RECANTO DAS EMAS-DF</v>
          </cell>
          <cell r="C82">
            <v>1670000</v>
          </cell>
          <cell r="D82">
            <v>0</v>
          </cell>
          <cell r="E82">
            <v>0</v>
          </cell>
          <cell r="F82">
            <v>1670000</v>
          </cell>
        </row>
        <row r="83">
          <cell r="A83" t="str">
            <v>1.1.06.002.007</v>
          </cell>
          <cell r="B83" t="str">
            <v>TERRENO EUCALIPTOS</v>
          </cell>
          <cell r="C83">
            <v>1587400</v>
          </cell>
          <cell r="D83">
            <v>0</v>
          </cell>
          <cell r="E83">
            <v>0</v>
          </cell>
          <cell r="F83">
            <v>1587400</v>
          </cell>
        </row>
        <row r="84">
          <cell r="A84" t="str">
            <v>1.1.07</v>
          </cell>
          <cell r="B84" t="str">
            <v>DESPESAS DO EXERCICIO SEGUINTE PAGAS AN</v>
          </cell>
          <cell r="C84">
            <v>89456</v>
          </cell>
          <cell r="D84">
            <v>0</v>
          </cell>
          <cell r="E84">
            <v>-8037.05</v>
          </cell>
          <cell r="F84">
            <v>81418.95</v>
          </cell>
        </row>
        <row r="85">
          <cell r="A85" t="str">
            <v>1.1.07.001</v>
          </cell>
          <cell r="B85" t="str">
            <v>DESPESAS PAGAS ANTECIPAMENTE</v>
          </cell>
          <cell r="C85">
            <v>89456</v>
          </cell>
          <cell r="D85">
            <v>0</v>
          </cell>
          <cell r="E85">
            <v>-8037.05</v>
          </cell>
          <cell r="F85">
            <v>81418.95</v>
          </cell>
        </row>
        <row r="86">
          <cell r="A86" t="str">
            <v>1.1.07.001.001</v>
          </cell>
          <cell r="B86" t="str">
            <v>PREMIOS DE SEGUROS A APROPRIAR</v>
          </cell>
          <cell r="C86">
            <v>78892.479999999996</v>
          </cell>
          <cell r="D86">
            <v>0</v>
          </cell>
          <cell r="E86">
            <v>-6568.58</v>
          </cell>
          <cell r="F86">
            <v>72323.899999999994</v>
          </cell>
        </row>
        <row r="87">
          <cell r="A87" t="str">
            <v>1.1.07.001.005</v>
          </cell>
          <cell r="B87" t="str">
            <v>CARTA DE FIANÇA A APROPRIAR</v>
          </cell>
          <cell r="C87">
            <v>10563.52</v>
          </cell>
          <cell r="D87">
            <v>0</v>
          </cell>
          <cell r="E87">
            <v>-1468.47</v>
          </cell>
          <cell r="F87">
            <v>9095.0499999999993</v>
          </cell>
        </row>
        <row r="88">
          <cell r="A88" t="str">
            <v>1.2</v>
          </cell>
          <cell r="B88" t="str">
            <v>ATIVO NÃO CIRCULANTE</v>
          </cell>
          <cell r="C88">
            <v>-3362293.15</v>
          </cell>
          <cell r="D88">
            <v>17554.72</v>
          </cell>
          <cell r="E88">
            <v>-247054.22</v>
          </cell>
          <cell r="F88">
            <v>-3591792.65</v>
          </cell>
        </row>
        <row r="89">
          <cell r="A89" t="str">
            <v>1.2.01</v>
          </cell>
          <cell r="B89" t="str">
            <v>REALIZÁVEL A LONGO PRAZO</v>
          </cell>
          <cell r="C89">
            <v>279734.12</v>
          </cell>
          <cell r="D89">
            <v>0</v>
          </cell>
          <cell r="E89">
            <v>0</v>
          </cell>
          <cell r="F89">
            <v>279734.12</v>
          </cell>
        </row>
        <row r="90">
          <cell r="A90" t="str">
            <v>1.2.01.005</v>
          </cell>
          <cell r="B90" t="str">
            <v>CREDITOS DE COLIGADAS E CONTROLADAS</v>
          </cell>
          <cell r="C90">
            <v>263055.59999999998</v>
          </cell>
          <cell r="D90">
            <v>0</v>
          </cell>
          <cell r="E90">
            <v>0</v>
          </cell>
          <cell r="F90">
            <v>263055.59999999998</v>
          </cell>
        </row>
        <row r="91">
          <cell r="A91" t="str">
            <v>1.2.01.005.002</v>
          </cell>
          <cell r="B91" t="str">
            <v>SCP/CCGO</v>
          </cell>
          <cell r="C91">
            <v>22389.48</v>
          </cell>
          <cell r="D91">
            <v>0</v>
          </cell>
          <cell r="E91">
            <v>0</v>
          </cell>
          <cell r="F91">
            <v>22389.48</v>
          </cell>
        </row>
        <row r="92">
          <cell r="A92" t="str">
            <v>1.2.01.005.005</v>
          </cell>
          <cell r="B92" t="str">
            <v>SCP-PB/PALACIO DO PLANALTO</v>
          </cell>
          <cell r="C92">
            <v>48830.45</v>
          </cell>
          <cell r="D92">
            <v>0</v>
          </cell>
          <cell r="E92">
            <v>0</v>
          </cell>
          <cell r="F92">
            <v>48830.45</v>
          </cell>
        </row>
        <row r="93">
          <cell r="A93" t="str">
            <v>1.2.01.005.006</v>
          </cell>
          <cell r="B93" t="str">
            <v>SCP/ALEXANIA</v>
          </cell>
          <cell r="C93">
            <v>191835.67</v>
          </cell>
          <cell r="D93">
            <v>0</v>
          </cell>
          <cell r="E93">
            <v>0</v>
          </cell>
          <cell r="F93">
            <v>191835.67</v>
          </cell>
        </row>
        <row r="94">
          <cell r="A94" t="str">
            <v>1.2.01.007</v>
          </cell>
          <cell r="B94" t="str">
            <v>APOLICE DE DIVIDA PIBLICA</v>
          </cell>
          <cell r="C94">
            <v>7260</v>
          </cell>
          <cell r="D94">
            <v>0</v>
          </cell>
          <cell r="E94">
            <v>0</v>
          </cell>
          <cell r="F94">
            <v>7260</v>
          </cell>
        </row>
        <row r="95">
          <cell r="A95" t="str">
            <v>1.2.01.007.001</v>
          </cell>
          <cell r="B95" t="str">
            <v>APOLICE DE DIVIDA PUBLICA/GOV. FEDERAL</v>
          </cell>
          <cell r="C95">
            <v>2200</v>
          </cell>
          <cell r="D95">
            <v>0</v>
          </cell>
          <cell r="E95">
            <v>0</v>
          </cell>
          <cell r="F95">
            <v>2200</v>
          </cell>
        </row>
        <row r="96">
          <cell r="A96" t="str">
            <v>1.2.01.007.002</v>
          </cell>
          <cell r="B96" t="str">
            <v>APOLICE DE DIVIDA PUBLICA/MG</v>
          </cell>
          <cell r="C96">
            <v>5060</v>
          </cell>
          <cell r="D96">
            <v>0</v>
          </cell>
          <cell r="E96">
            <v>0</v>
          </cell>
          <cell r="F96">
            <v>5060</v>
          </cell>
        </row>
        <row r="97">
          <cell r="A97" t="str">
            <v>1.2.01.008</v>
          </cell>
          <cell r="B97" t="str">
            <v>DEPOSITOS JUDICIAIS</v>
          </cell>
          <cell r="C97">
            <v>9418.52</v>
          </cell>
          <cell r="D97">
            <v>0</v>
          </cell>
          <cell r="E97">
            <v>0</v>
          </cell>
          <cell r="F97">
            <v>9418.52</v>
          </cell>
        </row>
        <row r="98">
          <cell r="A98" t="str">
            <v>1.2.01.008.001</v>
          </cell>
          <cell r="B98" t="str">
            <v>TRABALHISTAS</v>
          </cell>
          <cell r="C98">
            <v>9418.52</v>
          </cell>
          <cell r="D98">
            <v>0</v>
          </cell>
          <cell r="E98">
            <v>0</v>
          </cell>
          <cell r="F98">
            <v>9418.52</v>
          </cell>
        </row>
        <row r="99">
          <cell r="A99" t="str">
            <v>1.2.02</v>
          </cell>
          <cell r="B99" t="str">
            <v>INVESTIMENTOS</v>
          </cell>
          <cell r="C99">
            <v>-5447682.29</v>
          </cell>
          <cell r="D99">
            <v>0</v>
          </cell>
          <cell r="E99">
            <v>-210000</v>
          </cell>
          <cell r="F99">
            <v>-5657682.29</v>
          </cell>
        </row>
        <row r="100">
          <cell r="A100" t="str">
            <v>1.2.02.001</v>
          </cell>
          <cell r="B100" t="str">
            <v>PARTICIPAÇÕES SOCIETARIAS-CAPITAL</v>
          </cell>
          <cell r="C100">
            <v>-5955631.6399999997</v>
          </cell>
          <cell r="D100">
            <v>0</v>
          </cell>
          <cell r="E100">
            <v>-210000</v>
          </cell>
          <cell r="F100">
            <v>-6165631.6399999997</v>
          </cell>
        </row>
        <row r="101">
          <cell r="A101" t="str">
            <v>1.2.02.001.001</v>
          </cell>
          <cell r="B101" t="str">
            <v>AÇÕES BRASIL TELECOM</v>
          </cell>
          <cell r="C101">
            <v>18426.939999999999</v>
          </cell>
          <cell r="D101">
            <v>0</v>
          </cell>
          <cell r="E101">
            <v>0</v>
          </cell>
          <cell r="F101">
            <v>18426.939999999999</v>
          </cell>
        </row>
        <row r="102">
          <cell r="A102" t="str">
            <v>1.2.02.001.004</v>
          </cell>
          <cell r="B102" t="str">
            <v>SCP-PG/CCG</v>
          </cell>
          <cell r="C102">
            <v>-263413.46999999997</v>
          </cell>
          <cell r="D102">
            <v>0</v>
          </cell>
          <cell r="E102">
            <v>0</v>
          </cell>
          <cell r="F102">
            <v>-263413.46999999997</v>
          </cell>
        </row>
        <row r="103">
          <cell r="A103" t="str">
            <v>1.2.02.001.005</v>
          </cell>
          <cell r="B103" t="str">
            <v>CRÉDITO MUTUO ENGECRED</v>
          </cell>
          <cell r="C103">
            <v>552764.79</v>
          </cell>
          <cell r="D103">
            <v>0</v>
          </cell>
          <cell r="E103">
            <v>0</v>
          </cell>
          <cell r="F103">
            <v>552764.79</v>
          </cell>
        </row>
        <row r="104">
          <cell r="A104" t="str">
            <v>1.2.02.001.006</v>
          </cell>
          <cell r="B104" t="str">
            <v>SCP-PB/LUZIANA</v>
          </cell>
          <cell r="C104">
            <v>-1241161.1299999999</v>
          </cell>
          <cell r="D104">
            <v>0</v>
          </cell>
          <cell r="E104">
            <v>0</v>
          </cell>
          <cell r="F104">
            <v>-1241161.1299999999</v>
          </cell>
        </row>
        <row r="105">
          <cell r="A105" t="str">
            <v>1.2.02.001.007</v>
          </cell>
          <cell r="B105" t="str">
            <v>SCP-PB/ALEXANIA</v>
          </cell>
          <cell r="C105">
            <v>-72689.47</v>
          </cell>
          <cell r="D105">
            <v>0</v>
          </cell>
          <cell r="E105">
            <v>0</v>
          </cell>
          <cell r="F105">
            <v>-72689.47</v>
          </cell>
        </row>
        <row r="106">
          <cell r="A106" t="str">
            <v>1.2.02.001.010</v>
          </cell>
          <cell r="B106" t="str">
            <v>SCP-PB/PALACIO DO PLANALTO</v>
          </cell>
          <cell r="C106">
            <v>-4949559.3</v>
          </cell>
          <cell r="D106">
            <v>0</v>
          </cell>
          <cell r="E106">
            <v>-210000</v>
          </cell>
          <cell r="F106">
            <v>-5159559.3</v>
          </cell>
        </row>
        <row r="107">
          <cell r="A107" t="str">
            <v>1.2.02.002</v>
          </cell>
          <cell r="B107" t="str">
            <v>PARTICIPAÇÕES SOCIETÁRIAS-APORTES</v>
          </cell>
          <cell r="C107">
            <v>507949.35</v>
          </cell>
          <cell r="D107">
            <v>0</v>
          </cell>
          <cell r="E107">
            <v>0</v>
          </cell>
          <cell r="F107">
            <v>507949.35</v>
          </cell>
        </row>
        <row r="108">
          <cell r="A108" t="str">
            <v>1.2.02.002.008</v>
          </cell>
          <cell r="B108" t="str">
            <v>SCP/FUAD RASSI</v>
          </cell>
          <cell r="C108">
            <v>-289000</v>
          </cell>
          <cell r="D108">
            <v>0</v>
          </cell>
          <cell r="E108">
            <v>0</v>
          </cell>
          <cell r="F108">
            <v>-289000</v>
          </cell>
        </row>
        <row r="109">
          <cell r="A109" t="str">
            <v>1.2.02.002.011</v>
          </cell>
          <cell r="B109" t="str">
            <v>SPE/PB</v>
          </cell>
          <cell r="C109">
            <v>796949.35</v>
          </cell>
          <cell r="D109">
            <v>0</v>
          </cell>
          <cell r="E109">
            <v>0</v>
          </cell>
          <cell r="F109">
            <v>796949.35</v>
          </cell>
        </row>
        <row r="110">
          <cell r="A110" t="str">
            <v>1.2.03</v>
          </cell>
          <cell r="B110" t="str">
            <v>IMOBILIZADO</v>
          </cell>
          <cell r="C110">
            <v>1798517.42</v>
          </cell>
          <cell r="D110">
            <v>17554.72</v>
          </cell>
          <cell r="E110">
            <v>-36901.51</v>
          </cell>
          <cell r="F110">
            <v>1779170.63</v>
          </cell>
        </row>
        <row r="111">
          <cell r="A111" t="str">
            <v>1.2.03.001</v>
          </cell>
          <cell r="B111" t="str">
            <v>BENS EM OPERAÇÃO-CUSTO</v>
          </cell>
          <cell r="C111">
            <v>2861089.22</v>
          </cell>
          <cell r="D111">
            <v>17554.72</v>
          </cell>
          <cell r="E111">
            <v>-10067.25</v>
          </cell>
          <cell r="F111">
            <v>2868576.69</v>
          </cell>
        </row>
        <row r="112">
          <cell r="A112" t="str">
            <v>1.2.03.001.002</v>
          </cell>
          <cell r="B112" t="str">
            <v>SISTEMA DE COMUNICAÇÃO</v>
          </cell>
          <cell r="C112">
            <v>66445.22</v>
          </cell>
          <cell r="D112">
            <v>3320</v>
          </cell>
          <cell r="E112">
            <v>0</v>
          </cell>
          <cell r="F112">
            <v>69765.22</v>
          </cell>
        </row>
        <row r="113">
          <cell r="A113" t="str">
            <v>1.2.03.001.003</v>
          </cell>
          <cell r="B113" t="str">
            <v>INSTALAÇÕES</v>
          </cell>
          <cell r="C113">
            <v>1295.47</v>
          </cell>
          <cell r="D113">
            <v>0</v>
          </cell>
          <cell r="E113">
            <v>0</v>
          </cell>
          <cell r="F113">
            <v>1295.47</v>
          </cell>
        </row>
        <row r="114">
          <cell r="A114" t="str">
            <v>1.2.03.001.004</v>
          </cell>
          <cell r="B114" t="str">
            <v>MAQUINAS, APARELHOS E EQUIPAMENTOS</v>
          </cell>
          <cell r="C114">
            <v>338252.32</v>
          </cell>
          <cell r="D114">
            <v>9782.49</v>
          </cell>
          <cell r="E114">
            <v>0</v>
          </cell>
          <cell r="F114">
            <v>348034.81</v>
          </cell>
        </row>
        <row r="115">
          <cell r="A115" t="str">
            <v>1.2.03.001.005</v>
          </cell>
          <cell r="B115" t="str">
            <v>EQUIPAMENTOS DE PROC.ELETRONICO DE DADO</v>
          </cell>
          <cell r="C115">
            <v>419243.12</v>
          </cell>
          <cell r="D115">
            <v>0</v>
          </cell>
          <cell r="E115">
            <v>-10067.25</v>
          </cell>
          <cell r="F115">
            <v>409175.87</v>
          </cell>
        </row>
        <row r="116">
          <cell r="A116" t="str">
            <v>1.2.03.001.006</v>
          </cell>
          <cell r="B116" t="str">
            <v>MOVEIS E UTENSILIOS</v>
          </cell>
          <cell r="C116">
            <v>181930.63</v>
          </cell>
          <cell r="D116">
            <v>2498</v>
          </cell>
          <cell r="E116">
            <v>0</v>
          </cell>
          <cell r="F116">
            <v>184428.63</v>
          </cell>
        </row>
        <row r="117">
          <cell r="A117" t="str">
            <v>1.2.03.001.007</v>
          </cell>
          <cell r="B117" t="str">
            <v>VEICULOS LEVES</v>
          </cell>
          <cell r="C117">
            <v>1323095.79</v>
          </cell>
          <cell r="D117">
            <v>0</v>
          </cell>
          <cell r="E117">
            <v>0</v>
          </cell>
          <cell r="F117">
            <v>1323095.79</v>
          </cell>
        </row>
        <row r="118">
          <cell r="A118" t="str">
            <v>1.2.03.001.008</v>
          </cell>
          <cell r="B118" t="str">
            <v>FERRAMENTAS</v>
          </cell>
          <cell r="C118">
            <v>48408.02</v>
          </cell>
          <cell r="D118">
            <v>1954.23</v>
          </cell>
          <cell r="E118">
            <v>0</v>
          </cell>
          <cell r="F118">
            <v>50362.25</v>
          </cell>
        </row>
        <row r="119">
          <cell r="A119" t="str">
            <v>1.2.03.001.010</v>
          </cell>
          <cell r="B119" t="str">
            <v>VEICULOS DE CARGAS</v>
          </cell>
          <cell r="C119">
            <v>482418.65</v>
          </cell>
          <cell r="D119">
            <v>0</v>
          </cell>
          <cell r="E119">
            <v>0</v>
          </cell>
          <cell r="F119">
            <v>482418.65</v>
          </cell>
        </row>
        <row r="120">
          <cell r="A120" t="str">
            <v>1.2.03.002</v>
          </cell>
          <cell r="B120" t="str">
            <v>(-) DEPRECIAÇÃO AMORTIZAÇÃO ACUMULADA</v>
          </cell>
          <cell r="C120">
            <v>-1103048.93</v>
          </cell>
          <cell r="D120">
            <v>0</v>
          </cell>
          <cell r="E120">
            <v>-26834.26</v>
          </cell>
          <cell r="F120">
            <v>-1129883.19</v>
          </cell>
        </row>
        <row r="121">
          <cell r="A121" t="str">
            <v>1.2.03.002.002</v>
          </cell>
          <cell r="B121" t="str">
            <v>INSTALAÇÕES</v>
          </cell>
          <cell r="C121">
            <v>-1295.47</v>
          </cell>
          <cell r="D121">
            <v>0</v>
          </cell>
          <cell r="E121">
            <v>0</v>
          </cell>
          <cell r="F121">
            <v>-1295.47</v>
          </cell>
        </row>
        <row r="122">
          <cell r="A122" t="str">
            <v>1.2.03.002.003</v>
          </cell>
          <cell r="B122" t="str">
            <v>MAQUINAS, APARELHOS E EQUIPAMENTOS</v>
          </cell>
          <cell r="C122">
            <v>-160027.71</v>
          </cell>
          <cell r="D122">
            <v>0</v>
          </cell>
          <cell r="E122">
            <v>-2060.87</v>
          </cell>
          <cell r="F122">
            <v>-162088.57999999999</v>
          </cell>
        </row>
        <row r="123">
          <cell r="A123" t="str">
            <v>1.2.03.002.004</v>
          </cell>
          <cell r="B123" t="str">
            <v>EQUIPAMENTOS DE PROC.ELETRONICO DE DADO</v>
          </cell>
          <cell r="C123">
            <v>-307130.38</v>
          </cell>
          <cell r="D123">
            <v>0</v>
          </cell>
          <cell r="E123">
            <v>-3587.24</v>
          </cell>
          <cell r="F123">
            <v>-310717.62</v>
          </cell>
        </row>
        <row r="124">
          <cell r="A124" t="str">
            <v>1.2.03.002.005</v>
          </cell>
          <cell r="B124" t="str">
            <v>MOVEIS E UTENSILIOS</v>
          </cell>
          <cell r="C124">
            <v>-83727.990000000005</v>
          </cell>
          <cell r="D124">
            <v>0</v>
          </cell>
          <cell r="E124">
            <v>-1574.92</v>
          </cell>
          <cell r="F124">
            <v>-85302.91</v>
          </cell>
        </row>
        <row r="125">
          <cell r="A125" t="str">
            <v>1.2.03.002.006</v>
          </cell>
          <cell r="B125" t="str">
            <v>VEICULOS LEVES</v>
          </cell>
          <cell r="C125">
            <v>-49791.360000000001</v>
          </cell>
          <cell r="D125">
            <v>0</v>
          </cell>
          <cell r="E125">
            <v>-2887.43</v>
          </cell>
          <cell r="F125">
            <v>-52678.79</v>
          </cell>
        </row>
        <row r="126">
          <cell r="A126" t="str">
            <v>1.2.03.002.007</v>
          </cell>
          <cell r="B126" t="str">
            <v>FERRAMENTAS</v>
          </cell>
          <cell r="C126">
            <v>-640.76</v>
          </cell>
          <cell r="D126">
            <v>0</v>
          </cell>
          <cell r="E126">
            <v>0</v>
          </cell>
          <cell r="F126">
            <v>-640.76</v>
          </cell>
        </row>
        <row r="127">
          <cell r="A127" t="str">
            <v>1.2.03.002.009</v>
          </cell>
          <cell r="B127" t="str">
            <v>VEICULOS DE CARGAS</v>
          </cell>
          <cell r="C127">
            <v>-477389.86</v>
          </cell>
          <cell r="D127">
            <v>0</v>
          </cell>
          <cell r="E127">
            <v>-15890.23</v>
          </cell>
          <cell r="F127">
            <v>-493280.09</v>
          </cell>
        </row>
        <row r="128">
          <cell r="A128" t="str">
            <v>1.2.03.002.010</v>
          </cell>
          <cell r="B128" t="str">
            <v>SISTEMA DE COMUNICAÇÃO</v>
          </cell>
          <cell r="C128">
            <v>-20782.689999999999</v>
          </cell>
          <cell r="D128">
            <v>0</v>
          </cell>
          <cell r="E128">
            <v>-413.89</v>
          </cell>
          <cell r="F128">
            <v>-21196.58</v>
          </cell>
        </row>
        <row r="129">
          <cell r="A129" t="str">
            <v>1.2.03.002.011</v>
          </cell>
          <cell r="B129" t="str">
            <v>MOVEIS E EQUIPAMENTOS DE REPOSIÇÃO</v>
          </cell>
          <cell r="C129">
            <v>-2262.71</v>
          </cell>
          <cell r="D129">
            <v>0</v>
          </cell>
          <cell r="E129">
            <v>-419.68</v>
          </cell>
          <cell r="F129">
            <v>-2682.39</v>
          </cell>
        </row>
        <row r="130">
          <cell r="A130" t="str">
            <v>1.2.03.003</v>
          </cell>
          <cell r="B130" t="str">
            <v>IMOBILIZADO EM ANDAMENTO-CUSTO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1.2.03.003.001</v>
          </cell>
          <cell r="B131" t="str">
            <v>CONSTRUÇÕES EM ANDAMENTO</v>
          </cell>
          <cell r="C131">
            <v>40477.129999999997</v>
          </cell>
          <cell r="D131">
            <v>0</v>
          </cell>
          <cell r="E131">
            <v>0</v>
          </cell>
          <cell r="F131">
            <v>40477.129999999997</v>
          </cell>
        </row>
        <row r="132">
          <cell r="A132" t="str">
            <v>1.2.04</v>
          </cell>
          <cell r="B132" t="str">
            <v>INTANGIVEL</v>
          </cell>
          <cell r="C132">
            <v>7137.6</v>
          </cell>
          <cell r="D132">
            <v>0</v>
          </cell>
          <cell r="E132">
            <v>-152.71</v>
          </cell>
          <cell r="F132">
            <v>6984.89</v>
          </cell>
        </row>
        <row r="133">
          <cell r="A133" t="str">
            <v>1.2.04.001</v>
          </cell>
          <cell r="B133" t="str">
            <v>CUSTO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1.2.04.001.001</v>
          </cell>
          <cell r="B134" t="str">
            <v>SISTEMAS APLICATIVOS - SOFTWARE</v>
          </cell>
          <cell r="C134">
            <v>10868.23</v>
          </cell>
          <cell r="D134">
            <v>0</v>
          </cell>
          <cell r="E134">
            <v>0</v>
          </cell>
          <cell r="F134">
            <v>10868.23</v>
          </cell>
        </row>
        <row r="135">
          <cell r="A135" t="str">
            <v>1.2.04.002</v>
          </cell>
          <cell r="B135" t="str">
            <v>(-) AMORTIZAÇÃO ACUMULADA</v>
          </cell>
          <cell r="C135">
            <v>3730.63</v>
          </cell>
          <cell r="D135">
            <v>0</v>
          </cell>
          <cell r="E135">
            <v>152.71</v>
          </cell>
          <cell r="F135">
            <v>3883.34</v>
          </cell>
        </row>
        <row r="136">
          <cell r="A136" t="str">
            <v>1.2.04.002.001</v>
          </cell>
          <cell r="B136" t="str">
            <v>(-) SISTEMAS APLICATIVOS-SOFTWARE</v>
          </cell>
          <cell r="C136">
            <v>-3730.63</v>
          </cell>
          <cell r="D136">
            <v>0</v>
          </cell>
          <cell r="E136">
            <v>-152.71</v>
          </cell>
          <cell r="F136">
            <v>-3883.34</v>
          </cell>
        </row>
        <row r="137">
          <cell r="A137">
            <v>2</v>
          </cell>
          <cell r="B137" t="str">
            <v>PASSIVO</v>
          </cell>
          <cell r="C137">
            <v>24492159.25</v>
          </cell>
          <cell r="D137">
            <v>-6707859.8700000001</v>
          </cell>
          <cell r="E137">
            <v>7347412.75</v>
          </cell>
          <cell r="F137">
            <v>25131712.129999999</v>
          </cell>
        </row>
        <row r="138">
          <cell r="A138" t="str">
            <v>2.1</v>
          </cell>
          <cell r="B138" t="str">
            <v>PASSIVO CIRCULANTE</v>
          </cell>
          <cell r="C138">
            <v>8142123.6900000004</v>
          </cell>
          <cell r="D138">
            <v>-5731932.4500000002</v>
          </cell>
          <cell r="E138">
            <v>5848664.2800000003</v>
          </cell>
          <cell r="F138">
            <v>8258855.5199999996</v>
          </cell>
        </row>
        <row r="139">
          <cell r="A139" t="str">
            <v>2.1.01</v>
          </cell>
          <cell r="B139" t="str">
            <v>EMPRESTIMOS E FINANCIAMENTOS</v>
          </cell>
          <cell r="C139">
            <v>1242954.56</v>
          </cell>
          <cell r="D139">
            <v>-315257.58</v>
          </cell>
          <cell r="E139">
            <v>58149.26</v>
          </cell>
          <cell r="F139">
            <v>985846.24</v>
          </cell>
        </row>
        <row r="140">
          <cell r="A140" t="str">
            <v>2.1.01.002</v>
          </cell>
          <cell r="B140" t="str">
            <v>EMPRESTIMOS E FINANCIAMENTOS NACIONAIS</v>
          </cell>
          <cell r="C140">
            <v>1242954.56</v>
          </cell>
          <cell r="D140">
            <v>-315257.58</v>
          </cell>
          <cell r="E140">
            <v>58149.26</v>
          </cell>
          <cell r="F140">
            <v>985846.24</v>
          </cell>
        </row>
        <row r="141">
          <cell r="A141" t="str">
            <v>2.1.01.002.001</v>
          </cell>
          <cell r="B141" t="str">
            <v>BANCO ITAULEASING S/A</v>
          </cell>
          <cell r="C141">
            <v>175834.13</v>
          </cell>
          <cell r="D141">
            <v>-11380.74</v>
          </cell>
          <cell r="E141">
            <v>0</v>
          </cell>
          <cell r="F141">
            <v>164453.39000000001</v>
          </cell>
        </row>
        <row r="142">
          <cell r="A142" t="str">
            <v>2.1.01.002.002</v>
          </cell>
          <cell r="B142" t="str">
            <v>CATERPILLAR FINANCIAL S/A</v>
          </cell>
          <cell r="C142">
            <v>112537.81</v>
          </cell>
          <cell r="D142">
            <v>-8766.7900000000009</v>
          </cell>
          <cell r="E142">
            <v>0</v>
          </cell>
          <cell r="F142">
            <v>103771.02</v>
          </cell>
        </row>
        <row r="143">
          <cell r="A143" t="str">
            <v>2.1.01.002.004</v>
          </cell>
          <cell r="B143" t="str">
            <v>BANCO CNH CAPITAL S/A</v>
          </cell>
          <cell r="C143">
            <v>189982.51</v>
          </cell>
          <cell r="D143">
            <v>-12700.92</v>
          </cell>
          <cell r="E143">
            <v>0</v>
          </cell>
          <cell r="F143">
            <v>177281.59</v>
          </cell>
        </row>
        <row r="144">
          <cell r="A144" t="str">
            <v>2.1.01.002.006</v>
          </cell>
          <cell r="B144" t="str">
            <v>(-) ENCARGOS FINANCEIROS A TRANSCORRER</v>
          </cell>
          <cell r="C144">
            <v>874507.54</v>
          </cell>
          <cell r="D144">
            <v>0</v>
          </cell>
          <cell r="E144">
            <v>-58149.26</v>
          </cell>
          <cell r="F144">
            <v>816358.28</v>
          </cell>
        </row>
        <row r="145">
          <cell r="A145" t="str">
            <v>2.1.01.002.007</v>
          </cell>
          <cell r="B145" t="str">
            <v>UNIBANCO-UNIAO DE BANCOS BRASILEIROS</v>
          </cell>
          <cell r="C145">
            <v>165741.32999999999</v>
          </cell>
          <cell r="D145">
            <v>-10038.969999999999</v>
          </cell>
          <cell r="E145">
            <v>0</v>
          </cell>
          <cell r="F145">
            <v>155702.35999999999</v>
          </cell>
        </row>
        <row r="146">
          <cell r="A146" t="str">
            <v>2.1.01.002.008</v>
          </cell>
          <cell r="B146" t="str">
            <v>BANCO ITAU S/A</v>
          </cell>
          <cell r="C146">
            <v>198107.56</v>
          </cell>
          <cell r="D146">
            <v>-198107.56</v>
          </cell>
          <cell r="E146">
            <v>0</v>
          </cell>
          <cell r="F146">
            <v>0</v>
          </cell>
        </row>
        <row r="147">
          <cell r="A147" t="str">
            <v>2.1.01.002.009</v>
          </cell>
          <cell r="B147" t="str">
            <v>BANCO VOTORANTIM S/A</v>
          </cell>
          <cell r="C147">
            <v>96196.97</v>
          </cell>
          <cell r="D147">
            <v>-6054.65</v>
          </cell>
          <cell r="E147">
            <v>0</v>
          </cell>
          <cell r="F147">
            <v>90142.32</v>
          </cell>
        </row>
        <row r="148">
          <cell r="A148" t="str">
            <v>2.1.01.002.011</v>
          </cell>
          <cell r="B148" t="str">
            <v>TERRACAP - CIA IMOBILIARIA DE BRASILIA</v>
          </cell>
          <cell r="C148">
            <v>1179061.79</v>
          </cell>
          <cell r="D148">
            <v>-68207.95</v>
          </cell>
          <cell r="E148">
            <v>0</v>
          </cell>
          <cell r="F148">
            <v>1110853.8400000001</v>
          </cell>
        </row>
        <row r="149">
          <cell r="A149" t="str">
            <v>2.1.02</v>
          </cell>
          <cell r="B149" t="str">
            <v>FORNECEDORES</v>
          </cell>
          <cell r="C149">
            <v>4766563.76</v>
          </cell>
          <cell r="D149">
            <v>-3983085.42</v>
          </cell>
          <cell r="E149">
            <v>4186909.57</v>
          </cell>
          <cell r="F149">
            <v>4970387.91</v>
          </cell>
        </row>
        <row r="150">
          <cell r="A150" t="str">
            <v>2.1.02.001</v>
          </cell>
          <cell r="B150" t="str">
            <v>FORNECEDORES DE MATERIAIS E SERVIÇOS</v>
          </cell>
          <cell r="C150">
            <v>4766563.76</v>
          </cell>
          <cell r="D150">
            <v>-3983085.42</v>
          </cell>
          <cell r="E150">
            <v>4186909.57</v>
          </cell>
          <cell r="F150">
            <v>4970387.91</v>
          </cell>
        </row>
        <row r="151">
          <cell r="A151" t="str">
            <v>2.1.02.001.001</v>
          </cell>
          <cell r="B151" t="str">
            <v>FORNECEDORES DIVERSOS</v>
          </cell>
          <cell r="C151">
            <v>4766563.76</v>
          </cell>
          <cell r="D151">
            <v>-3983085.42</v>
          </cell>
          <cell r="E151">
            <v>4186909.57</v>
          </cell>
          <cell r="F151">
            <v>4970387.91</v>
          </cell>
        </row>
        <row r="152">
          <cell r="A152" t="str">
            <v>2.1.03</v>
          </cell>
          <cell r="B152" t="str">
            <v>OBRIGAÇÕES TRIBUTARIAS</v>
          </cell>
          <cell r="C152">
            <v>83006.460000000006</v>
          </cell>
          <cell r="D152">
            <v>-281586.65999999997</v>
          </cell>
          <cell r="E152">
            <v>265581.53000000003</v>
          </cell>
          <cell r="F152">
            <v>67001.33</v>
          </cell>
        </row>
        <row r="153">
          <cell r="A153" t="str">
            <v>2.1.03.001</v>
          </cell>
          <cell r="B153" t="str">
            <v>TRIBUTOS E CONTRIBUIÇÕES A PAGAR</v>
          </cell>
          <cell r="C153">
            <v>24542.37</v>
          </cell>
          <cell r="D153">
            <v>-217421.37</v>
          </cell>
          <cell r="E153">
            <v>229999.81</v>
          </cell>
          <cell r="F153">
            <v>37120.81</v>
          </cell>
        </row>
        <row r="154">
          <cell r="A154" t="str">
            <v>2.1.03.001.003</v>
          </cell>
          <cell r="B154" t="str">
            <v>PIS A PAGAR</v>
          </cell>
          <cell r="C154">
            <v>0</v>
          </cell>
          <cell r="D154">
            <v>-28777.33</v>
          </cell>
          <cell r="E154">
            <v>31830.55</v>
          </cell>
          <cell r="F154">
            <v>3053.22</v>
          </cell>
        </row>
        <row r="155">
          <cell r="A155" t="str">
            <v>2.1.03.001.004</v>
          </cell>
          <cell r="B155" t="str">
            <v>COFINS A PAGAR</v>
          </cell>
          <cell r="C155">
            <v>0</v>
          </cell>
          <cell r="D155">
            <v>-132818.46</v>
          </cell>
          <cell r="E155">
            <v>146910.26</v>
          </cell>
          <cell r="F155">
            <v>14091.8</v>
          </cell>
        </row>
        <row r="156">
          <cell r="A156" t="str">
            <v>2.1.03.001.005</v>
          </cell>
          <cell r="B156" t="str">
            <v>I.S.S. A PAGAR</v>
          </cell>
          <cell r="C156">
            <v>24542.37</v>
          </cell>
          <cell r="D156">
            <v>-55825.58</v>
          </cell>
          <cell r="E156">
            <v>51259</v>
          </cell>
          <cell r="F156">
            <v>19975.79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58464.09</v>
          </cell>
          <cell r="D157">
            <v>-64165.29</v>
          </cell>
          <cell r="E157">
            <v>35581.72</v>
          </cell>
          <cell r="F157">
            <v>29880.52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14385.59</v>
          </cell>
          <cell r="D158">
            <v>-19844.53</v>
          </cell>
          <cell r="E158">
            <v>7338.03</v>
          </cell>
          <cell r="F158">
            <v>1879.09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16957.66</v>
          </cell>
          <cell r="D159">
            <v>-13013.5</v>
          </cell>
          <cell r="E159">
            <v>7746.78</v>
          </cell>
          <cell r="F159">
            <v>11690.94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4846.2700000000004</v>
          </cell>
          <cell r="D160">
            <v>-5798.84</v>
          </cell>
          <cell r="E160">
            <v>2723.68</v>
          </cell>
          <cell r="F160">
            <v>1771.11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14602.98</v>
          </cell>
          <cell r="D161">
            <v>-17364.53</v>
          </cell>
          <cell r="E161">
            <v>14545.6</v>
          </cell>
          <cell r="F161">
            <v>11784.05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7671.59</v>
          </cell>
          <cell r="D162">
            <v>-8143.89</v>
          </cell>
          <cell r="E162">
            <v>3227.63</v>
          </cell>
          <cell r="F162">
            <v>2755.33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2033254.26</v>
          </cell>
          <cell r="D163">
            <v>-1137823.33</v>
          </cell>
          <cell r="E163">
            <v>1322769.79</v>
          </cell>
          <cell r="F163">
            <v>2218200.7200000002</v>
          </cell>
        </row>
        <row r="164">
          <cell r="A164" t="str">
            <v>2.1.04.001</v>
          </cell>
          <cell r="B164" t="str">
            <v>DEBITOS COM PESSOAL</v>
          </cell>
          <cell r="C164">
            <v>553016.72</v>
          </cell>
          <cell r="D164">
            <v>-676576.57</v>
          </cell>
          <cell r="E164">
            <v>712077.01</v>
          </cell>
          <cell r="F164">
            <v>588517.16</v>
          </cell>
        </row>
        <row r="165">
          <cell r="A165" t="str">
            <v>2.1.04.001.001</v>
          </cell>
          <cell r="B165" t="str">
            <v>SALARIOS A PAGAR</v>
          </cell>
          <cell r="C165">
            <v>542281.28</v>
          </cell>
          <cell r="D165">
            <v>-556800.28</v>
          </cell>
          <cell r="E165">
            <v>597680.28</v>
          </cell>
          <cell r="F165">
            <v>583161.28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291.14</v>
          </cell>
          <cell r="D166">
            <v>-291.14</v>
          </cell>
          <cell r="E166">
            <v>291.14</v>
          </cell>
          <cell r="F166">
            <v>291.14</v>
          </cell>
        </row>
        <row r="167">
          <cell r="A167" t="str">
            <v>2.1.04.001.005</v>
          </cell>
          <cell r="B167" t="str">
            <v>RESCISÕES A PAGAR</v>
          </cell>
          <cell r="C167">
            <v>10444.299999999999</v>
          </cell>
          <cell r="D167">
            <v>-119485.15</v>
          </cell>
          <cell r="E167">
            <v>114105.59</v>
          </cell>
          <cell r="F167">
            <v>5064.74</v>
          </cell>
        </row>
        <row r="168">
          <cell r="A168" t="str">
            <v>2.1.04.002</v>
          </cell>
          <cell r="B168" t="str">
            <v>ENCARGOS SOCIAIS E TAXAS A PAGAR</v>
          </cell>
          <cell r="C168">
            <v>386697.38</v>
          </cell>
          <cell r="D168">
            <v>-359700.72</v>
          </cell>
          <cell r="E168">
            <v>387432.88</v>
          </cell>
          <cell r="F168">
            <v>414429.54</v>
          </cell>
        </row>
        <row r="169">
          <cell r="A169" t="str">
            <v>2.1.04.002.001</v>
          </cell>
          <cell r="B169" t="str">
            <v>I.N.S.S. A PAGAR</v>
          </cell>
          <cell r="C169">
            <v>324865.03000000003</v>
          </cell>
          <cell r="D169">
            <v>-293658.14</v>
          </cell>
          <cell r="E169">
            <v>322329.34000000003</v>
          </cell>
          <cell r="F169">
            <v>353536.23</v>
          </cell>
        </row>
        <row r="170">
          <cell r="A170" t="str">
            <v>2.1.04.002.002</v>
          </cell>
          <cell r="B170" t="str">
            <v>F.G.T.S. A PAGAR</v>
          </cell>
          <cell r="C170">
            <v>50113.02</v>
          </cell>
          <cell r="D170">
            <v>-61441.599999999999</v>
          </cell>
          <cell r="E170">
            <v>59763</v>
          </cell>
          <cell r="F170">
            <v>48434.42</v>
          </cell>
        </row>
        <row r="171">
          <cell r="A171" t="str">
            <v>2.1.04.002.004</v>
          </cell>
          <cell r="B171" t="str">
            <v>CONTRIBUIÇÃO SINDICAL EMPREGADOS A RECO</v>
          </cell>
          <cell r="C171">
            <v>11657.33</v>
          </cell>
          <cell r="D171">
            <v>-4600.9799999999996</v>
          </cell>
          <cell r="E171">
            <v>5340.54</v>
          </cell>
          <cell r="F171">
            <v>12396.89</v>
          </cell>
        </row>
        <row r="172">
          <cell r="A172" t="str">
            <v>2.1.04.002.005</v>
          </cell>
          <cell r="B172" t="str">
            <v>CONTRIBUIÇÃO ASSISTENCIAL EMP A RECOLHE</v>
          </cell>
          <cell r="C172">
            <v>62</v>
          </cell>
          <cell r="D172">
            <v>0</v>
          </cell>
          <cell r="E172">
            <v>0</v>
          </cell>
          <cell r="F172">
            <v>62</v>
          </cell>
        </row>
        <row r="173">
          <cell r="A173" t="str">
            <v>2.1.04.003</v>
          </cell>
          <cell r="B173" t="str">
            <v>PROVISÕES TRABALHISTAS</v>
          </cell>
          <cell r="C173">
            <v>1093540.1599999999</v>
          </cell>
          <cell r="D173">
            <v>-101546.04</v>
          </cell>
          <cell r="E173">
            <v>223259.9</v>
          </cell>
          <cell r="F173">
            <v>1215254.02</v>
          </cell>
        </row>
        <row r="174">
          <cell r="A174" t="str">
            <v>2.1.04.003.001</v>
          </cell>
          <cell r="B174" t="str">
            <v>PROVISÃO DE FÉRIAS</v>
          </cell>
          <cell r="C174">
            <v>554447.02</v>
          </cell>
          <cell r="D174">
            <v>-49820.18</v>
          </cell>
          <cell r="E174">
            <v>90945.33</v>
          </cell>
          <cell r="F174">
            <v>595572.17000000004</v>
          </cell>
        </row>
        <row r="175">
          <cell r="A175" t="str">
            <v>2.1.04.003.002</v>
          </cell>
          <cell r="B175" t="str">
            <v>PROVISÃO DE 13 SALARIO</v>
          </cell>
          <cell r="C175">
            <v>243086.15</v>
          </cell>
          <cell r="D175">
            <v>-25342.78</v>
          </cell>
          <cell r="E175">
            <v>71122.11</v>
          </cell>
          <cell r="F175">
            <v>288865.48</v>
          </cell>
        </row>
        <row r="176">
          <cell r="A176" t="str">
            <v>2.1.04.003.003</v>
          </cell>
          <cell r="B176" t="str">
            <v>PROVISÃO INSS SOBRE FÉRIAS</v>
          </cell>
          <cell r="C176">
            <v>160819.32</v>
          </cell>
          <cell r="D176">
            <v>-14733.63</v>
          </cell>
          <cell r="E176">
            <v>26945.94</v>
          </cell>
          <cell r="F176">
            <v>173031.63</v>
          </cell>
        </row>
        <row r="177">
          <cell r="A177" t="str">
            <v>2.1.04.003.004</v>
          </cell>
          <cell r="B177" t="str">
            <v>PROVISÃO FGTS SOBRE FERIAS</v>
          </cell>
          <cell r="C177">
            <v>28775.57</v>
          </cell>
          <cell r="D177">
            <v>-3893.2</v>
          </cell>
          <cell r="E177">
            <v>7114.3</v>
          </cell>
          <cell r="F177">
            <v>31996.67</v>
          </cell>
        </row>
        <row r="178">
          <cell r="A178" t="str">
            <v>2.1.04.003.005</v>
          </cell>
          <cell r="B178" t="str">
            <v>PROVISÃO INSS SOBRE 13 SALARIO</v>
          </cell>
          <cell r="C178">
            <v>82581.62</v>
          </cell>
          <cell r="D178">
            <v>-7677.99</v>
          </cell>
          <cell r="E178">
            <v>21463.89</v>
          </cell>
          <cell r="F178">
            <v>96367.52</v>
          </cell>
        </row>
        <row r="179">
          <cell r="A179" t="str">
            <v>2.1.04.003.006</v>
          </cell>
          <cell r="B179" t="str">
            <v>PROVISÃO FGTS SOBRE 13 SALARIO</v>
          </cell>
          <cell r="C179">
            <v>23830.48</v>
          </cell>
          <cell r="D179">
            <v>-78.260000000000005</v>
          </cell>
          <cell r="E179">
            <v>5668.33</v>
          </cell>
          <cell r="F179">
            <v>29420.55</v>
          </cell>
        </row>
        <row r="180">
          <cell r="A180" t="str">
            <v>2.1.05</v>
          </cell>
          <cell r="B180" t="str">
            <v>OUTRAS OBRIGAÇÕES A PAGAR</v>
          </cell>
          <cell r="C180">
            <v>16344.65</v>
          </cell>
          <cell r="D180">
            <v>0</v>
          </cell>
          <cell r="E180">
            <v>1074.67</v>
          </cell>
          <cell r="F180">
            <v>17419.32</v>
          </cell>
        </row>
        <row r="181">
          <cell r="A181" t="str">
            <v>2.1.05.001</v>
          </cell>
          <cell r="B181" t="str">
            <v>CONTAS DIVERSAS</v>
          </cell>
          <cell r="C181">
            <v>16344.65</v>
          </cell>
          <cell r="D181">
            <v>0</v>
          </cell>
          <cell r="E181">
            <v>1074.67</v>
          </cell>
          <cell r="F181">
            <v>17419.32</v>
          </cell>
        </row>
        <row r="182">
          <cell r="A182" t="str">
            <v>2.1.05.001.003</v>
          </cell>
          <cell r="B182" t="str">
            <v>CHEQUES A COMPENSAR</v>
          </cell>
          <cell r="C182">
            <v>16344.65</v>
          </cell>
          <cell r="D182">
            <v>0</v>
          </cell>
          <cell r="E182">
            <v>1074.67</v>
          </cell>
          <cell r="F182">
            <v>17419.32</v>
          </cell>
        </row>
        <row r="183">
          <cell r="A183" t="str">
            <v>2.1.06</v>
          </cell>
          <cell r="B183" t="str">
            <v>OUTRAS OBRIGAÇÕES</v>
          </cell>
          <cell r="C183">
            <v>0</v>
          </cell>
          <cell r="D183">
            <v>-14179.46</v>
          </cell>
          <cell r="E183">
            <v>14179.46</v>
          </cell>
          <cell r="F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-14179.46</v>
          </cell>
          <cell r="E184">
            <v>14179.46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-3915.03</v>
          </cell>
          <cell r="E185">
            <v>3915.03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-10264.43</v>
          </cell>
          <cell r="E186">
            <v>10264.43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5314776.34</v>
          </cell>
          <cell r="D187">
            <v>-525927.42000000004</v>
          </cell>
          <cell r="E187">
            <v>1498748.47</v>
          </cell>
          <cell r="F187">
            <v>6287597.3899999997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1408728.32</v>
          </cell>
          <cell r="D197">
            <v>-525927.42000000004</v>
          </cell>
          <cell r="E197">
            <v>1498748.47</v>
          </cell>
          <cell r="F197">
            <v>2381549.37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1408728.32</v>
          </cell>
          <cell r="D198">
            <v>-525927.42000000004</v>
          </cell>
          <cell r="E198">
            <v>1498748.47</v>
          </cell>
          <cell r="F198">
            <v>2381549.37</v>
          </cell>
        </row>
        <row r="199">
          <cell r="A199" t="str">
            <v>2.2.02.002.001</v>
          </cell>
          <cell r="B199" t="str">
            <v>SCP - PB/LUZIANIA</v>
          </cell>
          <cell r="C199">
            <v>215508.05</v>
          </cell>
          <cell r="D199">
            <v>0</v>
          </cell>
          <cell r="E199">
            <v>196126.7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1193220.27</v>
          </cell>
          <cell r="D200">
            <v>-525927.42000000004</v>
          </cell>
          <cell r="E200">
            <v>1302621.77</v>
          </cell>
          <cell r="F200">
            <v>1969914.62</v>
          </cell>
        </row>
        <row r="201">
          <cell r="A201" t="str">
            <v>2.3</v>
          </cell>
          <cell r="B201" t="str">
            <v>PATRIMÔNIO LÍQUIDO</v>
          </cell>
          <cell r="C201">
            <v>11035259.220000001</v>
          </cell>
          <cell r="D201">
            <v>-450000</v>
          </cell>
          <cell r="E201">
            <v>0</v>
          </cell>
          <cell r="F201">
            <v>10585259.220000001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-3076500</v>
          </cell>
          <cell r="D210">
            <v>-450000</v>
          </cell>
          <cell r="E210">
            <v>0</v>
          </cell>
          <cell r="F210">
            <v>-3526500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3076500</v>
          </cell>
          <cell r="D211">
            <v>450000</v>
          </cell>
          <cell r="E211">
            <v>0</v>
          </cell>
          <cell r="F211">
            <v>3526500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825500</v>
          </cell>
          <cell r="D212">
            <v>150000</v>
          </cell>
          <cell r="E212">
            <v>0</v>
          </cell>
          <cell r="F212">
            <v>975500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825500</v>
          </cell>
          <cell r="D213">
            <v>150000</v>
          </cell>
          <cell r="E213">
            <v>0</v>
          </cell>
          <cell r="F213">
            <v>975500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1425500</v>
          </cell>
          <cell r="D214">
            <v>150000</v>
          </cell>
          <cell r="E214">
            <v>0</v>
          </cell>
          <cell r="F214">
            <v>1575500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22409599.809999999</v>
          </cell>
          <cell r="D218">
            <v>5792273.25</v>
          </cell>
          <cell r="E218">
            <v>-936785.51</v>
          </cell>
          <cell r="F218">
            <v>-27265087.550000001</v>
          </cell>
        </row>
        <row r="219">
          <cell r="A219" t="str">
            <v>3.1</v>
          </cell>
          <cell r="B219" t="str">
            <v>CUSTOS OPERACIONAIS</v>
          </cell>
          <cell r="C219">
            <v>19475611.82</v>
          </cell>
          <cell r="D219">
            <v>5344016.95</v>
          </cell>
          <cell r="E219">
            <v>-929391.9</v>
          </cell>
          <cell r="F219">
            <v>-23890236.870000001</v>
          </cell>
        </row>
        <row r="220">
          <cell r="A220" t="str">
            <v>3.1.01</v>
          </cell>
          <cell r="B220" t="str">
            <v>CUSTO INCORRIDO</v>
          </cell>
          <cell r="C220">
            <v>19475611.82</v>
          </cell>
          <cell r="D220">
            <v>5344016.95</v>
          </cell>
          <cell r="E220">
            <v>-929391.9</v>
          </cell>
          <cell r="F220">
            <v>-23890236.870000001</v>
          </cell>
        </row>
        <row r="221">
          <cell r="A221" t="str">
            <v>3.1.01.001</v>
          </cell>
          <cell r="B221" t="str">
            <v>MÃO DE OBRA DIRETA</v>
          </cell>
          <cell r="C221">
            <v>4741403.78</v>
          </cell>
          <cell r="D221">
            <v>1158854.53</v>
          </cell>
          <cell r="E221">
            <v>-38051.64</v>
          </cell>
          <cell r="F221">
            <v>-5862206.6699999999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3003352.87</v>
          </cell>
          <cell r="D222">
            <v>708799.22</v>
          </cell>
          <cell r="E222">
            <v>-27864.43</v>
          </cell>
          <cell r="F222">
            <v>-3684287.66</v>
          </cell>
        </row>
        <row r="223">
          <cell r="A223" t="str">
            <v>3.1.01.001.002</v>
          </cell>
          <cell r="B223" t="str">
            <v>ESTAGIÁRIOS</v>
          </cell>
          <cell r="C223">
            <v>1803</v>
          </cell>
          <cell r="D223">
            <v>2000</v>
          </cell>
          <cell r="E223">
            <v>0</v>
          </cell>
          <cell r="F223">
            <v>-3803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552.26</v>
          </cell>
          <cell r="D224">
            <v>614.35</v>
          </cell>
          <cell r="E224">
            <v>-585.17999999999995</v>
          </cell>
          <cell r="F224">
            <v>-581.42999999999995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14801.32</v>
          </cell>
          <cell r="D227">
            <v>141.66999999999999</v>
          </cell>
          <cell r="E227">
            <v>0</v>
          </cell>
          <cell r="F227">
            <v>-14942.99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76230.13</v>
          </cell>
          <cell r="D228">
            <v>27638.720000000001</v>
          </cell>
          <cell r="E228">
            <v>0</v>
          </cell>
          <cell r="F228">
            <v>-103868.85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21334.880000000001</v>
          </cell>
          <cell r="D229">
            <v>2632.2</v>
          </cell>
          <cell r="E229">
            <v>0</v>
          </cell>
          <cell r="F229">
            <v>-23967.08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6290.2</v>
          </cell>
          <cell r="D230">
            <v>2430.81</v>
          </cell>
          <cell r="E230">
            <v>0</v>
          </cell>
          <cell r="F230">
            <v>-8721.01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363108.12</v>
          </cell>
          <cell r="D231">
            <v>105789.73</v>
          </cell>
          <cell r="E231">
            <v>-1591.4</v>
          </cell>
          <cell r="F231">
            <v>-467306.45</v>
          </cell>
        </row>
        <row r="232">
          <cell r="A232" t="str">
            <v>3.1.01.001.012</v>
          </cell>
          <cell r="B232" t="str">
            <v>VALE TRANSPORTE</v>
          </cell>
          <cell r="C232">
            <v>353474.18</v>
          </cell>
          <cell r="D232">
            <v>83493.850000000006</v>
          </cell>
          <cell r="E232">
            <v>-4514.34</v>
          </cell>
          <cell r="F232">
            <v>-432453.69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10429.200000000001</v>
          </cell>
          <cell r="D233">
            <v>6413.15</v>
          </cell>
          <cell r="E233">
            <v>0</v>
          </cell>
          <cell r="F233">
            <v>-16842.349999999999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213407.75</v>
          </cell>
          <cell r="D234">
            <v>34464.370000000003</v>
          </cell>
          <cell r="E234">
            <v>0</v>
          </cell>
          <cell r="F234">
            <v>-247872.12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24097.5</v>
          </cell>
          <cell r="D235">
            <v>7022.3</v>
          </cell>
          <cell r="E235">
            <v>0</v>
          </cell>
          <cell r="F235">
            <v>-31119.8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256773.48</v>
          </cell>
          <cell r="D236">
            <v>62211.56</v>
          </cell>
          <cell r="E236">
            <v>-978.41</v>
          </cell>
          <cell r="F236">
            <v>-318006.63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333194.44</v>
          </cell>
          <cell r="D237">
            <v>77270.31</v>
          </cell>
          <cell r="E237">
            <v>-2517.88</v>
          </cell>
          <cell r="F237">
            <v>-407946.87</v>
          </cell>
        </row>
        <row r="238">
          <cell r="A238" t="str">
            <v>3.1.01.001.018</v>
          </cell>
          <cell r="B238" t="str">
            <v>MULTA FGTS RESCISÃO</v>
          </cell>
          <cell r="C238">
            <v>56793.67</v>
          </cell>
          <cell r="D238">
            <v>14034.87</v>
          </cell>
          <cell r="E238">
            <v>0</v>
          </cell>
          <cell r="F238">
            <v>-70828.539999999994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0</v>
          </cell>
          <cell r="E239">
            <v>0</v>
          </cell>
          <cell r="F239">
            <v>-601.77</v>
          </cell>
        </row>
        <row r="240">
          <cell r="A240" t="str">
            <v>3.1.01.001.020</v>
          </cell>
          <cell r="B240" t="str">
            <v>DISSIDIO TRABALHISTA</v>
          </cell>
          <cell r="C240">
            <v>4016.63</v>
          </cell>
          <cell r="D240">
            <v>18387.73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5509.69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1346255.98</v>
          </cell>
          <cell r="D242">
            <v>317581.38</v>
          </cell>
          <cell r="E242">
            <v>-15089.49</v>
          </cell>
          <cell r="F242">
            <v>-1648747.87</v>
          </cell>
        </row>
        <row r="243">
          <cell r="A243" t="str">
            <v>3.1.01.002.001</v>
          </cell>
          <cell r="B243" t="str">
            <v>INSS SOBRE FOLHA</v>
          </cell>
          <cell r="C243">
            <v>908126.56</v>
          </cell>
          <cell r="D243">
            <v>212386.17</v>
          </cell>
          <cell r="E243">
            <v>0</v>
          </cell>
          <cell r="F243">
            <v>-1120512.73</v>
          </cell>
        </row>
        <row r="244">
          <cell r="A244" t="str">
            <v>3.1.01.002.002</v>
          </cell>
          <cell r="B244" t="str">
            <v>FGTS SOBRE FOLHA</v>
          </cell>
          <cell r="C244">
            <v>243786.89</v>
          </cell>
          <cell r="D244">
            <v>52051.1</v>
          </cell>
          <cell r="E244">
            <v>0</v>
          </cell>
          <cell r="F244">
            <v>-295837.99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74404.44</v>
          </cell>
          <cell r="D245">
            <v>23139.18</v>
          </cell>
          <cell r="E245">
            <v>-11631.77</v>
          </cell>
          <cell r="F245">
            <v>-85911.85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77468.28</v>
          </cell>
          <cell r="D246">
            <v>18775.64</v>
          </cell>
          <cell r="E246">
            <v>-295.17</v>
          </cell>
          <cell r="F246">
            <v>-95948.75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19708.84</v>
          </cell>
          <cell r="D247">
            <v>6129.93</v>
          </cell>
          <cell r="E247">
            <v>-3084.29</v>
          </cell>
          <cell r="F247">
            <v>-22754.48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22760.97</v>
          </cell>
          <cell r="D248">
            <v>5099.3599999999997</v>
          </cell>
          <cell r="E248">
            <v>-78.260000000000005</v>
          </cell>
          <cell r="F248">
            <v>-27782.07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12898602.890000001</v>
          </cell>
          <cell r="D249">
            <v>3716009.73</v>
          </cell>
          <cell r="E249">
            <v>-815507.93</v>
          </cell>
          <cell r="F249">
            <v>-15799104.689999999</v>
          </cell>
        </row>
        <row r="250">
          <cell r="A250" t="str">
            <v>3.1.01.003.001</v>
          </cell>
          <cell r="B250" t="str">
            <v>MATERIAIS APLICADOS</v>
          </cell>
          <cell r="C250">
            <v>9277486.5</v>
          </cell>
          <cell r="D250">
            <v>2538092.84</v>
          </cell>
          <cell r="E250">
            <v>-644221.11</v>
          </cell>
          <cell r="F250">
            <v>-11171358.23</v>
          </cell>
        </row>
        <row r="251">
          <cell r="A251" t="str">
            <v>3.1.01.003.002</v>
          </cell>
          <cell r="B251" t="str">
            <v>MATERIAIS DE CONSUMO</v>
          </cell>
          <cell r="C251">
            <v>430330.94</v>
          </cell>
          <cell r="D251">
            <v>106930.72</v>
          </cell>
          <cell r="E251">
            <v>-12720.32</v>
          </cell>
          <cell r="F251">
            <v>-524541.34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1495159.46</v>
          </cell>
          <cell r="D252">
            <v>248569.01</v>
          </cell>
          <cell r="E252">
            <v>0</v>
          </cell>
          <cell r="F252">
            <v>-1743728.47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847347.62</v>
          </cell>
          <cell r="D253">
            <v>583505.31999999995</v>
          </cell>
          <cell r="E253">
            <v>-154900</v>
          </cell>
          <cell r="F253">
            <v>-1275952.94</v>
          </cell>
        </row>
        <row r="254">
          <cell r="A254" t="str">
            <v>3.1.01.003.005</v>
          </cell>
          <cell r="B254" t="str">
            <v>FERRAMENTAS</v>
          </cell>
          <cell r="C254">
            <v>14028.51</v>
          </cell>
          <cell r="D254">
            <v>902.5</v>
          </cell>
          <cell r="E254">
            <v>0</v>
          </cell>
          <cell r="F254">
            <v>-14931.01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18800</v>
          </cell>
          <cell r="D255">
            <v>10262.26</v>
          </cell>
          <cell r="E255">
            <v>0</v>
          </cell>
          <cell r="F255">
            <v>-29062.26</v>
          </cell>
        </row>
        <row r="256">
          <cell r="A256" t="str">
            <v>3.1.01.003.007</v>
          </cell>
          <cell r="B256" t="str">
            <v>ÁGUA E ESGOTO</v>
          </cell>
          <cell r="C256">
            <v>27201.17</v>
          </cell>
          <cell r="D256">
            <v>7604.35</v>
          </cell>
          <cell r="E256">
            <v>-225.6</v>
          </cell>
          <cell r="F256">
            <v>-34579.919999999998</v>
          </cell>
        </row>
        <row r="257">
          <cell r="A257" t="str">
            <v>3.1.01.003.008</v>
          </cell>
          <cell r="B257" t="str">
            <v>ENERGIA ELETRICA</v>
          </cell>
          <cell r="C257">
            <v>32985.51</v>
          </cell>
          <cell r="D257">
            <v>11541.98</v>
          </cell>
          <cell r="E257">
            <v>0</v>
          </cell>
          <cell r="F257">
            <v>-44527.49</v>
          </cell>
        </row>
        <row r="258">
          <cell r="A258" t="str">
            <v>3.1.01.003.009</v>
          </cell>
          <cell r="B258" t="str">
            <v>TELEFONE/INTERNET</v>
          </cell>
          <cell r="C258">
            <v>13701.67</v>
          </cell>
          <cell r="D258">
            <v>3662.5</v>
          </cell>
          <cell r="E258">
            <v>0</v>
          </cell>
          <cell r="F258">
            <v>-17364.169999999998</v>
          </cell>
        </row>
        <row r="259">
          <cell r="A259" t="str">
            <v>3.1.01.003.010</v>
          </cell>
          <cell r="B259" t="str">
            <v>GÁS</v>
          </cell>
          <cell r="C259">
            <v>301.31</v>
          </cell>
          <cell r="D259">
            <v>64.95</v>
          </cell>
          <cell r="E259">
            <v>0</v>
          </cell>
          <cell r="F259">
            <v>-366.26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691.9</v>
          </cell>
          <cell r="D260">
            <v>16.899999999999999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11578.16</v>
          </cell>
          <cell r="D261">
            <v>967.9</v>
          </cell>
          <cell r="E261">
            <v>-828</v>
          </cell>
          <cell r="F261">
            <v>-11718.06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3.1.01.003.015</v>
          </cell>
          <cell r="B263" t="str">
            <v>SERVIÇOS ESPECIFICOS POR PJ</v>
          </cell>
          <cell r="C263">
            <v>400023.82</v>
          </cell>
          <cell r="D263">
            <v>115471.37</v>
          </cell>
          <cell r="E263">
            <v>0</v>
          </cell>
          <cell r="F263">
            <v>-515495.19</v>
          </cell>
        </row>
        <row r="264">
          <cell r="A264" t="str">
            <v>3.1.01.003.016</v>
          </cell>
          <cell r="B264" t="str">
            <v>DESPESAS C/ VEICULOS</v>
          </cell>
          <cell r="C264">
            <v>19299.89</v>
          </cell>
          <cell r="D264">
            <v>4608.58</v>
          </cell>
          <cell r="E264">
            <v>0</v>
          </cell>
          <cell r="F264">
            <v>-23908.47</v>
          </cell>
        </row>
        <row r="265">
          <cell r="A265" t="str">
            <v>3.1.01.003.017</v>
          </cell>
          <cell r="B265" t="str">
            <v>FRETES E CARRETOS</v>
          </cell>
          <cell r="C265">
            <v>141974.10999999999</v>
          </cell>
          <cell r="D265">
            <v>26045.95</v>
          </cell>
          <cell r="E265">
            <v>-250</v>
          </cell>
          <cell r="F265">
            <v>-167770.06</v>
          </cell>
        </row>
        <row r="266">
          <cell r="A266" t="str">
            <v>3.1.01.003.018</v>
          </cell>
          <cell r="B266" t="str">
            <v>COMBUSTIVEIS E LUBRIFICANTES</v>
          </cell>
          <cell r="C266">
            <v>157097.85</v>
          </cell>
          <cell r="D266">
            <v>56500.61</v>
          </cell>
          <cell r="E266">
            <v>-2362.9</v>
          </cell>
          <cell r="F266">
            <v>-211235.56</v>
          </cell>
        </row>
        <row r="267">
          <cell r="A267" t="str">
            <v>3.1.01.003.019</v>
          </cell>
          <cell r="B267" t="str">
            <v>BENS DE NATUREZA PERMANENTE</v>
          </cell>
          <cell r="C267">
            <v>6280.96</v>
          </cell>
          <cell r="D267">
            <v>1261.99</v>
          </cell>
          <cell r="E267">
            <v>0</v>
          </cell>
          <cell r="F267">
            <v>-7542.95</v>
          </cell>
        </row>
        <row r="268">
          <cell r="A268" t="str">
            <v>3.1.01.004</v>
          </cell>
          <cell r="B268" t="str">
            <v>CUSTOS DE SUPORTE DE OBRAS</v>
          </cell>
          <cell r="C268">
            <v>489349.17</v>
          </cell>
          <cell r="D268">
            <v>151571.31</v>
          </cell>
          <cell r="E268">
            <v>-60742.84</v>
          </cell>
          <cell r="F268">
            <v>-580177.64</v>
          </cell>
        </row>
        <row r="269">
          <cell r="A269" t="str">
            <v>3.1.01.004.001</v>
          </cell>
          <cell r="B269" t="str">
            <v>ÁGUA E ESGOTO</v>
          </cell>
          <cell r="C269">
            <v>1068.7</v>
          </cell>
          <cell r="D269">
            <v>826.8</v>
          </cell>
          <cell r="E269">
            <v>0</v>
          </cell>
          <cell r="F269">
            <v>-1895.5</v>
          </cell>
        </row>
        <row r="270">
          <cell r="A270" t="str">
            <v>3.1.01.004.002</v>
          </cell>
          <cell r="B270" t="str">
            <v>ENERGIA ELÉTRICA</v>
          </cell>
          <cell r="C270">
            <v>7216.66</v>
          </cell>
          <cell r="D270">
            <v>2772.21</v>
          </cell>
          <cell r="E270">
            <v>0</v>
          </cell>
          <cell r="F270">
            <v>-9988.8700000000008</v>
          </cell>
        </row>
        <row r="271">
          <cell r="A271" t="str">
            <v>3.1.01.004.003</v>
          </cell>
          <cell r="B271" t="str">
            <v>TELEFONE</v>
          </cell>
          <cell r="C271">
            <v>6277.88</v>
          </cell>
          <cell r="D271">
            <v>882.25</v>
          </cell>
          <cell r="E271">
            <v>0</v>
          </cell>
          <cell r="F271">
            <v>-7160.13</v>
          </cell>
        </row>
        <row r="272">
          <cell r="A272" t="str">
            <v>3.1.01.004.004</v>
          </cell>
          <cell r="B272" t="str">
            <v>GÁS</v>
          </cell>
          <cell r="C272">
            <v>126</v>
          </cell>
          <cell r="D272">
            <v>0</v>
          </cell>
          <cell r="E272">
            <v>0</v>
          </cell>
          <cell r="F272">
            <v>-126</v>
          </cell>
        </row>
        <row r="273">
          <cell r="A273" t="str">
            <v>3.1.01.004.005</v>
          </cell>
          <cell r="B273" t="str">
            <v>CORREIOS E MALOTES</v>
          </cell>
          <cell r="C273">
            <v>20437.919999999998</v>
          </cell>
          <cell r="D273">
            <v>4512.09</v>
          </cell>
          <cell r="E273">
            <v>0</v>
          </cell>
          <cell r="F273">
            <v>-24950.01</v>
          </cell>
        </row>
        <row r="274">
          <cell r="A274" t="str">
            <v>3.1.01.004.006</v>
          </cell>
          <cell r="B274" t="str">
            <v>CONSERVAÇÃO E LIMPEZA</v>
          </cell>
          <cell r="C274">
            <v>3295.1</v>
          </cell>
          <cell r="D274">
            <v>9.9700000000000006</v>
          </cell>
          <cell r="E274">
            <v>0</v>
          </cell>
          <cell r="F274">
            <v>-3305.07</v>
          </cell>
        </row>
        <row r="275">
          <cell r="A275" t="str">
            <v>3.1.01.004.008</v>
          </cell>
          <cell r="B275" t="str">
            <v>ALUGUEIS E CONDOMINIOS</v>
          </cell>
          <cell r="C275">
            <v>69594.95</v>
          </cell>
          <cell r="D275">
            <v>15611.94</v>
          </cell>
          <cell r="E275">
            <v>0</v>
          </cell>
          <cell r="F275">
            <v>-85206.89</v>
          </cell>
        </row>
        <row r="276">
          <cell r="A276" t="str">
            <v>3.1.01.004.009</v>
          </cell>
          <cell r="B276" t="str">
            <v>LANCHES E REFEIÇÕES</v>
          </cell>
          <cell r="C276">
            <v>72353.39</v>
          </cell>
          <cell r="D276">
            <v>7844.26</v>
          </cell>
          <cell r="E276">
            <v>0</v>
          </cell>
          <cell r="F276">
            <v>-80197.649999999994</v>
          </cell>
        </row>
        <row r="277">
          <cell r="A277" t="str">
            <v>3.1.01.004.011</v>
          </cell>
          <cell r="B277" t="str">
            <v>SEGURANÇA E VIGILANCIA</v>
          </cell>
          <cell r="C277">
            <v>8.75</v>
          </cell>
          <cell r="D277">
            <v>0</v>
          </cell>
          <cell r="E277">
            <v>0</v>
          </cell>
          <cell r="F277">
            <v>-8.75</v>
          </cell>
        </row>
        <row r="278">
          <cell r="A278" t="str">
            <v>3.1.01.004.012</v>
          </cell>
          <cell r="B278" t="str">
            <v>COMBUSTIVEIS E LUBRIFICANTES</v>
          </cell>
          <cell r="C278">
            <v>69938.63</v>
          </cell>
          <cell r="D278">
            <v>2138.62</v>
          </cell>
          <cell r="E278">
            <v>0</v>
          </cell>
          <cell r="F278">
            <v>-72077.25</v>
          </cell>
        </row>
        <row r="279">
          <cell r="A279" t="str">
            <v>3.1.01.004.013</v>
          </cell>
          <cell r="B279" t="str">
            <v>MANUTENÇÃO E REPAROS</v>
          </cell>
          <cell r="C279">
            <v>46603.18</v>
          </cell>
          <cell r="D279">
            <v>11461.64</v>
          </cell>
          <cell r="E279">
            <v>-75</v>
          </cell>
          <cell r="F279">
            <v>-57989.82</v>
          </cell>
        </row>
        <row r="280">
          <cell r="A280" t="str">
            <v>3.1.01.004.014</v>
          </cell>
          <cell r="B280" t="str">
            <v>ASSOCIAÇÃO DE CLASSE</v>
          </cell>
          <cell r="C280">
            <v>3245.61</v>
          </cell>
          <cell r="D280">
            <v>3351.01</v>
          </cell>
          <cell r="E280">
            <v>0</v>
          </cell>
          <cell r="F280">
            <v>-6596.62</v>
          </cell>
        </row>
        <row r="281">
          <cell r="A281" t="str">
            <v>3.1.01.004.016</v>
          </cell>
          <cell r="B281" t="str">
            <v>VIAGENS E HOSPEDAGEM</v>
          </cell>
          <cell r="C281">
            <v>31602.22</v>
          </cell>
          <cell r="D281">
            <v>8131.77</v>
          </cell>
          <cell r="E281">
            <v>-537.84</v>
          </cell>
          <cell r="F281">
            <v>-39196.15</v>
          </cell>
        </row>
        <row r="282">
          <cell r="A282" t="str">
            <v>3.1.01.004.017</v>
          </cell>
          <cell r="B282" t="str">
            <v>TAXAS E EMOLUMENTOS</v>
          </cell>
          <cell r="C282">
            <v>35240.9</v>
          </cell>
          <cell r="D282">
            <v>4140.33</v>
          </cell>
          <cell r="E282">
            <v>0</v>
          </cell>
          <cell r="F282">
            <v>-39381.230000000003</v>
          </cell>
        </row>
        <row r="283">
          <cell r="A283" t="str">
            <v>3.1.01.004.018</v>
          </cell>
          <cell r="B283" t="str">
            <v>LEGAIS E JUDICIAIS</v>
          </cell>
          <cell r="C283">
            <v>2091.6</v>
          </cell>
          <cell r="D283">
            <v>30.9</v>
          </cell>
          <cell r="E283">
            <v>0</v>
          </cell>
          <cell r="F283">
            <v>-2122.5</v>
          </cell>
        </row>
        <row r="284">
          <cell r="A284" t="str">
            <v>3.1.01.004.019</v>
          </cell>
          <cell r="B284" t="str">
            <v>COPIAS/HELIOGRAFICAS</v>
          </cell>
          <cell r="C284">
            <v>7269.93</v>
          </cell>
          <cell r="D284">
            <v>828.22</v>
          </cell>
          <cell r="E284">
            <v>-25</v>
          </cell>
          <cell r="F284">
            <v>-8073.15</v>
          </cell>
        </row>
        <row r="285">
          <cell r="A285" t="str">
            <v>3.1.01.004.020</v>
          </cell>
          <cell r="B285" t="str">
            <v>CARTÃO CORPORATIVO</v>
          </cell>
          <cell r="C285">
            <v>34431.78</v>
          </cell>
          <cell r="D285">
            <v>0</v>
          </cell>
          <cell r="E285">
            <v>0</v>
          </cell>
          <cell r="F285">
            <v>-34431.78</v>
          </cell>
        </row>
        <row r="286">
          <cell r="A286" t="str">
            <v>3.1.01.004.021</v>
          </cell>
          <cell r="B286" t="str">
            <v>MATERIAL DE EXPEDIENTE</v>
          </cell>
          <cell r="C286">
            <v>17411.900000000001</v>
          </cell>
          <cell r="D286">
            <v>1834.01</v>
          </cell>
          <cell r="E286">
            <v>0</v>
          </cell>
          <cell r="F286">
            <v>-19245.91</v>
          </cell>
        </row>
        <row r="287">
          <cell r="A287" t="str">
            <v>3.1.01.004.022</v>
          </cell>
          <cell r="B287" t="str">
            <v>IMPRESSOS/ENCADERNAÇÕES</v>
          </cell>
          <cell r="C287">
            <v>12656</v>
          </cell>
          <cell r="D287">
            <v>3167</v>
          </cell>
          <cell r="E287">
            <v>0</v>
          </cell>
          <cell r="F287">
            <v>-15823</v>
          </cell>
        </row>
        <row r="288">
          <cell r="A288" t="str">
            <v>3.1.01.004.023</v>
          </cell>
          <cell r="B288" t="str">
            <v>ANUNCIOS E PUBLICAÇÕES</v>
          </cell>
          <cell r="C288">
            <v>3354.63</v>
          </cell>
          <cell r="D288">
            <v>634</v>
          </cell>
          <cell r="E288">
            <v>-105</v>
          </cell>
          <cell r="F288">
            <v>-3883.63</v>
          </cell>
        </row>
        <row r="289">
          <cell r="A289" t="str">
            <v>3.1.01.004.024</v>
          </cell>
          <cell r="B289" t="str">
            <v>CONSULTORIA E ASSESSORIA</v>
          </cell>
          <cell r="C289">
            <v>45123.44</v>
          </cell>
          <cell r="D289">
            <v>83394.289999999994</v>
          </cell>
          <cell r="E289">
            <v>-60000</v>
          </cell>
          <cell r="F289">
            <v>-68517.73</v>
          </cell>
        </row>
        <row r="290">
          <cell r="A290" t="str">
            <v>3.2</v>
          </cell>
          <cell r="B290" t="str">
            <v>DESPESAS</v>
          </cell>
          <cell r="C290">
            <v>2933987.99</v>
          </cell>
          <cell r="D290">
            <v>448256.3</v>
          </cell>
          <cell r="E290">
            <v>-7393.61</v>
          </cell>
          <cell r="F290">
            <v>-3374850.68</v>
          </cell>
        </row>
        <row r="291">
          <cell r="A291" t="str">
            <v>3.2.01</v>
          </cell>
          <cell r="B291" t="str">
            <v>DESPESAS ADMINISTRATIVAS</v>
          </cell>
          <cell r="C291">
            <v>2011918.34</v>
          </cell>
          <cell r="D291">
            <v>328886.94</v>
          </cell>
          <cell r="E291">
            <v>-7360.73</v>
          </cell>
          <cell r="F291">
            <v>-2333444.5499999998</v>
          </cell>
        </row>
        <row r="292">
          <cell r="A292" t="str">
            <v>3.2.01.001</v>
          </cell>
          <cell r="B292" t="str">
            <v>DESPESAS COM PESSOAL</v>
          </cell>
          <cell r="C292">
            <v>854909.83</v>
          </cell>
          <cell r="D292">
            <v>126429.71</v>
          </cell>
          <cell r="E292">
            <v>-6388.53</v>
          </cell>
          <cell r="F292">
            <v>-974951.01</v>
          </cell>
        </row>
        <row r="293">
          <cell r="A293" t="str">
            <v>3.2.01.001.001</v>
          </cell>
          <cell r="B293" t="str">
            <v>PRO-LABORE</v>
          </cell>
          <cell r="C293">
            <v>20244</v>
          </cell>
          <cell r="D293">
            <v>2892</v>
          </cell>
          <cell r="E293">
            <v>0</v>
          </cell>
          <cell r="F293">
            <v>-23136</v>
          </cell>
        </row>
        <row r="294">
          <cell r="A294" t="str">
            <v>3.2.01.001.002</v>
          </cell>
          <cell r="B294" t="str">
            <v>SALÁRIOS E ORDENADOS</v>
          </cell>
          <cell r="C294">
            <v>464648.8</v>
          </cell>
          <cell r="D294">
            <v>78356.539999999994</v>
          </cell>
          <cell r="E294">
            <v>-1613.17</v>
          </cell>
          <cell r="F294">
            <v>-541392.17000000004</v>
          </cell>
        </row>
        <row r="295">
          <cell r="A295" t="str">
            <v>3.2.01.001.003</v>
          </cell>
          <cell r="B295" t="str">
            <v>ESTAGIÁRIOS</v>
          </cell>
          <cell r="C295">
            <v>12780.41</v>
          </cell>
          <cell r="D295">
            <v>3083.97</v>
          </cell>
          <cell r="E295">
            <v>0</v>
          </cell>
          <cell r="F295">
            <v>-15864.38</v>
          </cell>
        </row>
        <row r="296">
          <cell r="A296" t="str">
            <v>3.2.01.001.005</v>
          </cell>
          <cell r="B296" t="str">
            <v>ARREDONDAMENTO DE FOLHA</v>
          </cell>
          <cell r="C296">
            <v>1778.29</v>
          </cell>
          <cell r="D296">
            <v>3563.8</v>
          </cell>
          <cell r="E296">
            <v>-3562.92</v>
          </cell>
          <cell r="F296">
            <v>-1779.17</v>
          </cell>
        </row>
        <row r="297">
          <cell r="A297" t="str">
            <v>3.2.01.001.006</v>
          </cell>
          <cell r="B297" t="str">
            <v>DECIMO TERCEIRO SALARIO</v>
          </cell>
          <cell r="C297">
            <v>243.88</v>
          </cell>
          <cell r="D297">
            <v>0</v>
          </cell>
          <cell r="E297">
            <v>0</v>
          </cell>
          <cell r="F297">
            <v>-243.88</v>
          </cell>
        </row>
        <row r="298">
          <cell r="A298" t="str">
            <v>3.2.01.001.007</v>
          </cell>
          <cell r="B298" t="str">
            <v>FÉRIAS</v>
          </cell>
          <cell r="C298">
            <v>4199.53</v>
          </cell>
          <cell r="D298">
            <v>0</v>
          </cell>
          <cell r="E298">
            <v>0</v>
          </cell>
          <cell r="F298">
            <v>-4199.53</v>
          </cell>
        </row>
        <row r="299">
          <cell r="A299" t="str">
            <v>3.2.01.001.008</v>
          </cell>
          <cell r="B299" t="str">
            <v>FÉRIAS INDENIZADAS</v>
          </cell>
          <cell r="C299">
            <v>9029.26</v>
          </cell>
          <cell r="D299">
            <v>0</v>
          </cell>
          <cell r="E299">
            <v>0</v>
          </cell>
          <cell r="F299">
            <v>-9029.26</v>
          </cell>
        </row>
        <row r="300">
          <cell r="A300" t="str">
            <v>3.2.01.001.009</v>
          </cell>
          <cell r="B300" t="str">
            <v>AVISO PREVIO INDENIZADO</v>
          </cell>
          <cell r="C300">
            <v>4516.96</v>
          </cell>
          <cell r="D300">
            <v>0</v>
          </cell>
          <cell r="E300">
            <v>0</v>
          </cell>
          <cell r="F300">
            <v>-4516.96</v>
          </cell>
        </row>
        <row r="301">
          <cell r="A301" t="str">
            <v>3.2.01.001.010</v>
          </cell>
          <cell r="B301" t="str">
            <v>MULTAS E INDENIZAÇÕES TRABALHISTAS</v>
          </cell>
          <cell r="C301">
            <v>115.95</v>
          </cell>
          <cell r="D301">
            <v>0</v>
          </cell>
          <cell r="E301">
            <v>0</v>
          </cell>
          <cell r="F301">
            <v>-115.95</v>
          </cell>
        </row>
        <row r="302">
          <cell r="A302" t="str">
            <v>3.2.01.001.011</v>
          </cell>
          <cell r="B302" t="str">
            <v>ASSISTENCIA MEDICA SOCIAL</v>
          </cell>
          <cell r="C302">
            <v>870</v>
          </cell>
          <cell r="D302">
            <v>380</v>
          </cell>
          <cell r="E302">
            <v>0</v>
          </cell>
          <cell r="F302">
            <v>-1250</v>
          </cell>
        </row>
        <row r="303">
          <cell r="A303" t="str">
            <v>3.2.01.001.012</v>
          </cell>
          <cell r="B303" t="str">
            <v>AUXILIO ALIMENTAÇÃO</v>
          </cell>
          <cell r="C303">
            <v>53770.57</v>
          </cell>
          <cell r="D303">
            <v>11181.1</v>
          </cell>
          <cell r="E303">
            <v>-34.72</v>
          </cell>
          <cell r="F303">
            <v>-64916.95</v>
          </cell>
        </row>
        <row r="304">
          <cell r="A304" t="str">
            <v>3.2.01.001.013</v>
          </cell>
          <cell r="B304" t="str">
            <v>VALE TRANSPORTE</v>
          </cell>
          <cell r="C304">
            <v>23577.39</v>
          </cell>
          <cell r="D304">
            <v>4714.8</v>
          </cell>
          <cell r="E304">
            <v>-1177.72</v>
          </cell>
          <cell r="F304">
            <v>-27114.47</v>
          </cell>
        </row>
        <row r="305">
          <cell r="A305" t="str">
            <v>3.2.01.001.014</v>
          </cell>
          <cell r="B305" t="str">
            <v>SEGURO DE VIDA EM GRUPO</v>
          </cell>
          <cell r="C305">
            <v>3850.22</v>
          </cell>
          <cell r="D305">
            <v>359.37</v>
          </cell>
          <cell r="E305">
            <v>0</v>
          </cell>
          <cell r="F305">
            <v>-4209.59</v>
          </cell>
        </row>
        <row r="306">
          <cell r="A306" t="str">
            <v>3.2.01.001.015</v>
          </cell>
          <cell r="B306" t="str">
            <v>UNIFORMES E EQUIPAMENTOS DE SEGURANÇA</v>
          </cell>
          <cell r="C306">
            <v>4436.8</v>
          </cell>
          <cell r="D306">
            <v>684.25</v>
          </cell>
          <cell r="E306">
            <v>0</v>
          </cell>
          <cell r="F306">
            <v>-5121.05</v>
          </cell>
        </row>
        <row r="307">
          <cell r="A307" t="str">
            <v>3.2.01.001.016</v>
          </cell>
          <cell r="B307" t="str">
            <v>PROVISÃO DE FÉRIAS</v>
          </cell>
          <cell r="C307">
            <v>206344.5</v>
          </cell>
          <cell r="D307">
            <v>12859.23</v>
          </cell>
          <cell r="E307">
            <v>0</v>
          </cell>
          <cell r="F307">
            <v>-219203.73</v>
          </cell>
        </row>
        <row r="308">
          <cell r="A308" t="str">
            <v>3.2.01.001.017</v>
          </cell>
          <cell r="B308" t="str">
            <v>PROVISÃO DE 13º SALARIO</v>
          </cell>
          <cell r="C308">
            <v>43781.4</v>
          </cell>
          <cell r="D308">
            <v>8354.65</v>
          </cell>
          <cell r="E308">
            <v>0</v>
          </cell>
          <cell r="F308">
            <v>-52136.05</v>
          </cell>
        </row>
        <row r="309">
          <cell r="A309" t="str">
            <v>3.2.01.001.018</v>
          </cell>
          <cell r="B309" t="str">
            <v>MULTA FGTS RESCISÃO</v>
          </cell>
          <cell r="C309">
            <v>541.02</v>
          </cell>
          <cell r="D309">
            <v>0</v>
          </cell>
          <cell r="E309">
            <v>0</v>
          </cell>
          <cell r="F309">
            <v>-541.02</v>
          </cell>
        </row>
        <row r="310">
          <cell r="A310" t="str">
            <v>3.2.01.001.020</v>
          </cell>
          <cell r="B310" t="str">
            <v>DECIMO TERCEIRO SALÁRIO INDENIZADO</v>
          </cell>
          <cell r="C310">
            <v>180.85</v>
          </cell>
          <cell r="D310">
            <v>0</v>
          </cell>
          <cell r="E310">
            <v>0</v>
          </cell>
          <cell r="F310">
            <v>-180.85</v>
          </cell>
        </row>
        <row r="311">
          <cell r="A311" t="str">
            <v>3.2.01.002</v>
          </cell>
          <cell r="B311" t="str">
            <v>ENCARGOS SOBRE A MÃO DE OBRA</v>
          </cell>
          <cell r="C311">
            <v>245472.96</v>
          </cell>
          <cell r="D311">
            <v>39312.61</v>
          </cell>
          <cell r="E311">
            <v>-437.19</v>
          </cell>
          <cell r="F311">
            <v>-284348.38</v>
          </cell>
        </row>
        <row r="312">
          <cell r="A312" t="str">
            <v>3.2.01.002.001</v>
          </cell>
          <cell r="B312" t="str">
            <v>INSS SOBRE FOLHA</v>
          </cell>
          <cell r="C312">
            <v>135202.98000000001</v>
          </cell>
          <cell r="D312">
            <v>25314.02</v>
          </cell>
          <cell r="E312">
            <v>0</v>
          </cell>
          <cell r="F312">
            <v>-160517</v>
          </cell>
        </row>
        <row r="313">
          <cell r="A313" t="str">
            <v>3.2.01.002.002</v>
          </cell>
          <cell r="B313" t="str">
            <v>FGTS SOBRE FOLHA</v>
          </cell>
          <cell r="C313">
            <v>31595.49</v>
          </cell>
          <cell r="D313">
            <v>6331.14</v>
          </cell>
          <cell r="E313">
            <v>0</v>
          </cell>
          <cell r="F313">
            <v>-37926.629999999997</v>
          </cell>
        </row>
        <row r="314">
          <cell r="A314" t="str">
            <v>3.2.01.002.003</v>
          </cell>
          <cell r="B314" t="str">
            <v>INSS SOBRE FÉRIAS PROVISIONADAS</v>
          </cell>
          <cell r="C314">
            <v>58540.59</v>
          </cell>
          <cell r="D314">
            <v>3574.56</v>
          </cell>
          <cell r="E314">
            <v>-356.31</v>
          </cell>
          <cell r="F314">
            <v>-61758.84</v>
          </cell>
        </row>
        <row r="315">
          <cell r="A315" t="str">
            <v>3.2.01.002.004</v>
          </cell>
          <cell r="B315" t="str">
            <v>INSS SOBRE 13º SALÁRIO PROVISIONADO</v>
          </cell>
          <cell r="C315">
            <v>13208.43</v>
          </cell>
          <cell r="D315">
            <v>2520.54</v>
          </cell>
          <cell r="E315">
            <v>0</v>
          </cell>
          <cell r="F315">
            <v>-15728.97</v>
          </cell>
        </row>
        <row r="316">
          <cell r="A316" t="str">
            <v>3.2.01.002.005</v>
          </cell>
          <cell r="B316" t="str">
            <v>FGTS SOBRE FÉRIAS PROVISIONADA</v>
          </cell>
          <cell r="C316">
            <v>3456.35</v>
          </cell>
          <cell r="D316">
            <v>922.8</v>
          </cell>
          <cell r="E316">
            <v>-80.88</v>
          </cell>
          <cell r="F316">
            <v>-4298.2700000000004</v>
          </cell>
        </row>
        <row r="317">
          <cell r="A317" t="str">
            <v>3.2.01.002.006</v>
          </cell>
          <cell r="B317" t="str">
            <v>FGTS SOBRE 13º SALÁRIO PROVISIONADO</v>
          </cell>
          <cell r="C317">
            <v>3469.12</v>
          </cell>
          <cell r="D317">
            <v>649.54999999999995</v>
          </cell>
          <cell r="E317">
            <v>0</v>
          </cell>
          <cell r="F317">
            <v>-4118.67</v>
          </cell>
        </row>
        <row r="318">
          <cell r="A318" t="str">
            <v>3.2.01.003</v>
          </cell>
          <cell r="B318" t="str">
            <v>DESPESAS ADMINISTRATIVAS GERAIS</v>
          </cell>
          <cell r="C318">
            <v>911535.55</v>
          </cell>
          <cell r="D318">
            <v>163144.62</v>
          </cell>
          <cell r="E318">
            <v>-535.01</v>
          </cell>
          <cell r="F318">
            <v>-1074145.1599999999</v>
          </cell>
        </row>
        <row r="319">
          <cell r="A319" t="str">
            <v>3.2.01.003.001</v>
          </cell>
          <cell r="B319" t="str">
            <v>ÁGUA E ESGOTO</v>
          </cell>
          <cell r="C319">
            <v>344.1</v>
          </cell>
          <cell r="D319">
            <v>20.5</v>
          </cell>
          <cell r="E319">
            <v>0</v>
          </cell>
          <cell r="F319">
            <v>-364.6</v>
          </cell>
        </row>
        <row r="320">
          <cell r="A320" t="str">
            <v>3.2.01.003.002</v>
          </cell>
          <cell r="B320" t="str">
            <v>ENERGIA ELÉTRICA</v>
          </cell>
          <cell r="C320">
            <v>7556.67</v>
          </cell>
          <cell r="D320">
            <v>1347.75</v>
          </cell>
          <cell r="E320">
            <v>0</v>
          </cell>
          <cell r="F320">
            <v>-8904.42</v>
          </cell>
        </row>
        <row r="321">
          <cell r="A321" t="str">
            <v>3.2.01.003.003</v>
          </cell>
          <cell r="B321" t="str">
            <v>TELEFONE/INTERNET</v>
          </cell>
          <cell r="C321">
            <v>107739.77</v>
          </cell>
          <cell r="D321">
            <v>6966.67</v>
          </cell>
          <cell r="E321">
            <v>0</v>
          </cell>
          <cell r="F321">
            <v>-114706.44</v>
          </cell>
        </row>
        <row r="322">
          <cell r="A322" t="str">
            <v>3.2.01.003.005</v>
          </cell>
          <cell r="B322" t="str">
            <v>CORREIOS E MALOTES</v>
          </cell>
          <cell r="C322">
            <v>6222.63</v>
          </cell>
          <cell r="D322">
            <v>497.93</v>
          </cell>
          <cell r="E322">
            <v>0</v>
          </cell>
          <cell r="F322">
            <v>-6720.56</v>
          </cell>
        </row>
        <row r="323">
          <cell r="A323" t="str">
            <v>3.2.01.003.006</v>
          </cell>
          <cell r="B323" t="str">
            <v>CONSERVAÇÃO E LIMPEZA</v>
          </cell>
          <cell r="C323">
            <v>158.04</v>
          </cell>
          <cell r="D323">
            <v>0</v>
          </cell>
          <cell r="E323">
            <v>0</v>
          </cell>
          <cell r="F323">
            <v>-158.04</v>
          </cell>
        </row>
        <row r="324">
          <cell r="A324" t="str">
            <v>3.2.01.003.007</v>
          </cell>
          <cell r="B324" t="str">
            <v>DESPESAS C/ CAUÇÃO DE OBRAS</v>
          </cell>
          <cell r="C324">
            <v>593</v>
          </cell>
          <cell r="D324">
            <v>0</v>
          </cell>
          <cell r="E324">
            <v>0</v>
          </cell>
          <cell r="F324">
            <v>-593</v>
          </cell>
        </row>
        <row r="325">
          <cell r="A325" t="str">
            <v>3.2.01.003.008</v>
          </cell>
          <cell r="B325" t="str">
            <v>DESPESAS C/ COMP PERIFÉRICOS</v>
          </cell>
          <cell r="C325">
            <v>1507.71</v>
          </cell>
          <cell r="D325">
            <v>17</v>
          </cell>
          <cell r="E325">
            <v>0</v>
          </cell>
          <cell r="F325">
            <v>-1524.71</v>
          </cell>
        </row>
        <row r="326">
          <cell r="A326" t="str">
            <v>3.2.01.003.009</v>
          </cell>
          <cell r="B326" t="str">
            <v>DESPESAS C/ MÁQUINAS E EQUIPAMENTOS</v>
          </cell>
          <cell r="C326">
            <v>5193.93</v>
          </cell>
          <cell r="D326">
            <v>767</v>
          </cell>
          <cell r="E326">
            <v>0</v>
          </cell>
          <cell r="F326">
            <v>-5960.93</v>
          </cell>
        </row>
        <row r="327">
          <cell r="A327" t="str">
            <v>3.2.01.003.010</v>
          </cell>
          <cell r="B327" t="str">
            <v>MATERIAL DE EXPEDIENTE</v>
          </cell>
          <cell r="C327">
            <v>19596.78</v>
          </cell>
          <cell r="D327">
            <v>599.71</v>
          </cell>
          <cell r="E327">
            <v>0</v>
          </cell>
          <cell r="F327">
            <v>-20196.490000000002</v>
          </cell>
        </row>
        <row r="328">
          <cell r="A328" t="str">
            <v>3.2.01.003.012</v>
          </cell>
          <cell r="B328" t="str">
            <v>CONSULTORIA E ASSESSORIA</v>
          </cell>
          <cell r="C328">
            <v>251799.87</v>
          </cell>
          <cell r="D328">
            <v>39396.26</v>
          </cell>
          <cell r="E328">
            <v>0</v>
          </cell>
          <cell r="F328">
            <v>-291196.13</v>
          </cell>
        </row>
        <row r="329">
          <cell r="A329" t="str">
            <v>3.2.01.003.013</v>
          </cell>
          <cell r="B329" t="str">
            <v>DESPESAS C/ VEICULOS</v>
          </cell>
          <cell r="C329">
            <v>26636.76</v>
          </cell>
          <cell r="D329">
            <v>4840.0200000000004</v>
          </cell>
          <cell r="E329">
            <v>0</v>
          </cell>
          <cell r="F329">
            <v>-31476.78</v>
          </cell>
        </row>
        <row r="330">
          <cell r="A330" t="str">
            <v>3.2.01.003.014</v>
          </cell>
          <cell r="B330" t="str">
            <v>FRETES E CARRETES</v>
          </cell>
          <cell r="C330">
            <v>677.55</v>
          </cell>
          <cell r="D330">
            <v>31.5</v>
          </cell>
          <cell r="E330">
            <v>0</v>
          </cell>
          <cell r="F330">
            <v>-709.05</v>
          </cell>
        </row>
        <row r="331">
          <cell r="A331" t="str">
            <v>3.2.01.003.015</v>
          </cell>
          <cell r="B331" t="str">
            <v>ALUGUEIS E CONDOMINIOS</v>
          </cell>
          <cell r="C331">
            <v>31537.200000000001</v>
          </cell>
          <cell r="D331">
            <v>4015.13</v>
          </cell>
          <cell r="E331">
            <v>0</v>
          </cell>
          <cell r="F331">
            <v>-35552.33</v>
          </cell>
        </row>
        <row r="332">
          <cell r="A332" t="str">
            <v>3.2.01.003.016</v>
          </cell>
          <cell r="B332" t="str">
            <v>LANCHES E REFEIÇÕES</v>
          </cell>
          <cell r="C332">
            <v>15964</v>
          </cell>
          <cell r="D332">
            <v>2094.13</v>
          </cell>
          <cell r="E332">
            <v>0</v>
          </cell>
          <cell r="F332">
            <v>-18058.13</v>
          </cell>
        </row>
        <row r="333">
          <cell r="A333" t="str">
            <v>3.2.01.003.017</v>
          </cell>
          <cell r="B333" t="str">
            <v>SEGURANÇA E VIGILÂNCIA</v>
          </cell>
          <cell r="C333">
            <v>1082.1600000000001</v>
          </cell>
          <cell r="D333">
            <v>274.68</v>
          </cell>
          <cell r="E333">
            <v>0</v>
          </cell>
          <cell r="F333">
            <v>-1356.84</v>
          </cell>
        </row>
        <row r="334">
          <cell r="A334" t="str">
            <v>3.2.01.003.018</v>
          </cell>
          <cell r="B334" t="str">
            <v>COMBUSTIVEL E LUBRIFICANTES</v>
          </cell>
          <cell r="C334">
            <v>37768.769999999997</v>
          </cell>
          <cell r="D334">
            <v>5640.42</v>
          </cell>
          <cell r="E334">
            <v>-425.01</v>
          </cell>
          <cell r="F334">
            <v>-42984.18</v>
          </cell>
        </row>
        <row r="335">
          <cell r="A335" t="str">
            <v>3.2.01.003.019</v>
          </cell>
          <cell r="B335" t="str">
            <v>MANUTENÇÃO E REPAROS</v>
          </cell>
          <cell r="C335">
            <v>16948.29</v>
          </cell>
          <cell r="D335">
            <v>1567.79</v>
          </cell>
          <cell r="E335">
            <v>-110</v>
          </cell>
          <cell r="F335">
            <v>-18406.080000000002</v>
          </cell>
        </row>
        <row r="336">
          <cell r="A336" t="str">
            <v>3.2.01.003.020</v>
          </cell>
          <cell r="B336" t="str">
            <v>ASSOCIAÇÃO DE CLASSE</v>
          </cell>
          <cell r="C336">
            <v>47718.12</v>
          </cell>
          <cell r="D336">
            <v>8282.39</v>
          </cell>
          <cell r="E336">
            <v>0</v>
          </cell>
          <cell r="F336">
            <v>-56000.51</v>
          </cell>
        </row>
        <row r="337">
          <cell r="A337" t="str">
            <v>3.2.01.003.021</v>
          </cell>
          <cell r="B337" t="str">
            <v>SEGUROS</v>
          </cell>
          <cell r="C337">
            <v>42343.37</v>
          </cell>
          <cell r="D337">
            <v>6568.58</v>
          </cell>
          <cell r="E337">
            <v>0</v>
          </cell>
          <cell r="F337">
            <v>-48911.95</v>
          </cell>
        </row>
        <row r="338">
          <cell r="A338" t="str">
            <v>3.2.01.003.022</v>
          </cell>
          <cell r="B338" t="str">
            <v>VIAGENS E HOSPEDAGENS</v>
          </cell>
          <cell r="C338">
            <v>23991.81</v>
          </cell>
          <cell r="D338">
            <v>10509.13</v>
          </cell>
          <cell r="E338">
            <v>0</v>
          </cell>
          <cell r="F338">
            <v>-34500.94</v>
          </cell>
        </row>
        <row r="339">
          <cell r="A339" t="str">
            <v>3.2.01.003.023</v>
          </cell>
          <cell r="B339" t="str">
            <v>TAXAS E EMOLUMENTOS</v>
          </cell>
          <cell r="C339">
            <v>97984.03</v>
          </cell>
          <cell r="D339">
            <v>1474.04</v>
          </cell>
          <cell r="E339">
            <v>0</v>
          </cell>
          <cell r="F339">
            <v>-99458.07</v>
          </cell>
        </row>
        <row r="340">
          <cell r="A340" t="str">
            <v>3.2.01.003.024</v>
          </cell>
          <cell r="B340" t="str">
            <v>BENS DE NATUREZA PERMANENTE</v>
          </cell>
          <cell r="C340">
            <v>13143.47</v>
          </cell>
          <cell r="D340">
            <v>24</v>
          </cell>
          <cell r="E340">
            <v>0</v>
          </cell>
          <cell r="F340">
            <v>-13167.47</v>
          </cell>
        </row>
        <row r="341">
          <cell r="A341" t="str">
            <v>3.2.01.003.025</v>
          </cell>
          <cell r="B341" t="str">
            <v>LEGAIS E JUDICIAIS</v>
          </cell>
          <cell r="C341">
            <v>4519.1899999999996</v>
          </cell>
          <cell r="D341">
            <v>1875.9</v>
          </cell>
          <cell r="E341">
            <v>0</v>
          </cell>
          <cell r="F341">
            <v>-6395.09</v>
          </cell>
        </row>
        <row r="342">
          <cell r="A342" t="str">
            <v>3.2.01.003.026</v>
          </cell>
          <cell r="B342" t="str">
            <v>COPIAS/HELIOGRAFICAS</v>
          </cell>
          <cell r="C342">
            <v>13891.65</v>
          </cell>
          <cell r="D342">
            <v>598.29999999999995</v>
          </cell>
          <cell r="E342">
            <v>0</v>
          </cell>
          <cell r="F342">
            <v>-14489.95</v>
          </cell>
        </row>
        <row r="343">
          <cell r="A343" t="str">
            <v>3.2.01.003.027</v>
          </cell>
          <cell r="B343" t="str">
            <v>IMPRESSOS/ENCADERNAÇÕES</v>
          </cell>
          <cell r="C343">
            <v>2190</v>
          </cell>
          <cell r="D343">
            <v>66</v>
          </cell>
          <cell r="E343">
            <v>0</v>
          </cell>
          <cell r="F343">
            <v>-2256</v>
          </cell>
        </row>
        <row r="344">
          <cell r="A344" t="str">
            <v>3.2.01.003.028</v>
          </cell>
          <cell r="B344" t="str">
            <v>REVISTAS E PUBLICAÇÕES</v>
          </cell>
          <cell r="C344">
            <v>3396</v>
          </cell>
          <cell r="D344">
            <v>126.62</v>
          </cell>
          <cell r="E344">
            <v>0</v>
          </cell>
          <cell r="F344">
            <v>-3522.62</v>
          </cell>
        </row>
        <row r="345">
          <cell r="A345" t="str">
            <v>3.2.01.003.029</v>
          </cell>
          <cell r="B345" t="str">
            <v>CARTORIOS/LEGALIZAÇÕES</v>
          </cell>
          <cell r="C345">
            <v>207.54</v>
          </cell>
          <cell r="D345">
            <v>0</v>
          </cell>
          <cell r="E345">
            <v>0</v>
          </cell>
          <cell r="F345">
            <v>-207.54</v>
          </cell>
        </row>
        <row r="346">
          <cell r="A346" t="str">
            <v>3.2.01.003.030</v>
          </cell>
          <cell r="B346" t="str">
            <v>COMEMORAÇÕES FESTIVAS</v>
          </cell>
          <cell r="C346">
            <v>1051.17</v>
          </cell>
          <cell r="D346">
            <v>341.8</v>
          </cell>
          <cell r="E346">
            <v>0</v>
          </cell>
          <cell r="F346">
            <v>-1392.97</v>
          </cell>
        </row>
        <row r="347">
          <cell r="A347" t="str">
            <v>3.2.01.003.031</v>
          </cell>
          <cell r="B347" t="str">
            <v>HIGIENE E LIMPEZA</v>
          </cell>
          <cell r="C347">
            <v>128.13</v>
          </cell>
          <cell r="D347">
            <v>0</v>
          </cell>
          <cell r="E347">
            <v>0</v>
          </cell>
          <cell r="F347">
            <v>-128.13</v>
          </cell>
        </row>
        <row r="348">
          <cell r="A348" t="str">
            <v>3.2.01.003.032</v>
          </cell>
          <cell r="B348" t="str">
            <v>CARTÃO CORPORATIVO</v>
          </cell>
          <cell r="C348">
            <v>68834.429999999993</v>
          </cell>
          <cell r="D348">
            <v>19141.3</v>
          </cell>
          <cell r="E348">
            <v>0</v>
          </cell>
          <cell r="F348">
            <v>-87975.73</v>
          </cell>
        </row>
        <row r="349">
          <cell r="A349" t="str">
            <v>3.2.01.003.033</v>
          </cell>
          <cell r="B349" t="str">
            <v>SERVIÇOS ESPECIFICOS POR-PJ</v>
          </cell>
          <cell r="C349">
            <v>34536</v>
          </cell>
          <cell r="D349">
            <v>4590</v>
          </cell>
          <cell r="E349">
            <v>0</v>
          </cell>
          <cell r="F349">
            <v>-39126</v>
          </cell>
        </row>
        <row r="350">
          <cell r="A350" t="str">
            <v>3.2.01.003.034</v>
          </cell>
          <cell r="B350" t="str">
            <v>LOCAÇÃO DE BENS MOVEIS</v>
          </cell>
          <cell r="C350">
            <v>12363.41</v>
          </cell>
          <cell r="D350">
            <v>37736</v>
          </cell>
          <cell r="E350">
            <v>0</v>
          </cell>
          <cell r="F350">
            <v>-50099.41</v>
          </cell>
        </row>
        <row r="351">
          <cell r="A351" t="str">
            <v>3.2.01.003.100</v>
          </cell>
          <cell r="B351" t="str">
            <v>CURSOS E TREINAMENTOS</v>
          </cell>
          <cell r="C351">
            <v>13910</v>
          </cell>
          <cell r="D351">
            <v>3734.07</v>
          </cell>
          <cell r="E351">
            <v>0</v>
          </cell>
          <cell r="F351">
            <v>-17644.07</v>
          </cell>
        </row>
        <row r="352">
          <cell r="A352" t="str">
            <v>3.2.02</v>
          </cell>
          <cell r="B352" t="str">
            <v>DESPESAS TRIBUTÁRIAS</v>
          </cell>
          <cell r="C352">
            <v>412807.02</v>
          </cell>
          <cell r="D352">
            <v>25825.95</v>
          </cell>
          <cell r="E352">
            <v>0</v>
          </cell>
          <cell r="F352">
            <v>-438632.97</v>
          </cell>
        </row>
        <row r="353">
          <cell r="A353" t="str">
            <v>3.2.02.001</v>
          </cell>
          <cell r="B353" t="str">
            <v>DESPESAS DEDUTIVEIS</v>
          </cell>
          <cell r="C353">
            <v>412858.1</v>
          </cell>
          <cell r="D353">
            <v>17427.8</v>
          </cell>
          <cell r="E353">
            <v>0</v>
          </cell>
          <cell r="F353">
            <v>-430285.9</v>
          </cell>
        </row>
        <row r="354">
          <cell r="A354" t="str">
            <v>3.2.02.001.002</v>
          </cell>
          <cell r="B354" t="str">
            <v>IMPOSTO DE RENDA - LUCRO PRESUMIDO</v>
          </cell>
          <cell r="C354">
            <v>170116.31</v>
          </cell>
          <cell r="D354">
            <v>0</v>
          </cell>
          <cell r="E354">
            <v>0</v>
          </cell>
          <cell r="F354">
            <v>-170116.31</v>
          </cell>
        </row>
        <row r="355">
          <cell r="A355" t="str">
            <v>3.2.02.001.004</v>
          </cell>
          <cell r="B355" t="str">
            <v>CONTRIBUIÇÃO SOCIAL - LUCRO PRESUMIDO</v>
          </cell>
          <cell r="C355">
            <v>91661.82</v>
          </cell>
          <cell r="D355">
            <v>0</v>
          </cell>
          <cell r="E355">
            <v>0</v>
          </cell>
          <cell r="F355">
            <v>-91661.82</v>
          </cell>
        </row>
        <row r="356">
          <cell r="A356" t="str">
            <v>3.2.02.001.007</v>
          </cell>
          <cell r="B356" t="str">
            <v>COFINS CUMULATIVO</v>
          </cell>
          <cell r="C356">
            <v>19.28</v>
          </cell>
          <cell r="D356">
            <v>0</v>
          </cell>
          <cell r="E356">
            <v>0</v>
          </cell>
          <cell r="F356">
            <v>-19.28</v>
          </cell>
        </row>
        <row r="357">
          <cell r="A357" t="str">
            <v>3.2.02.001.009</v>
          </cell>
          <cell r="B357" t="str">
            <v>IPTU/ITU</v>
          </cell>
          <cell r="C357">
            <v>8168.72</v>
          </cell>
          <cell r="D357">
            <v>4435.26</v>
          </cell>
          <cell r="E357">
            <v>0</v>
          </cell>
          <cell r="F357">
            <v>-12603.98</v>
          </cell>
        </row>
        <row r="358">
          <cell r="A358" t="str">
            <v>3.2.02.001.010</v>
          </cell>
          <cell r="B358" t="str">
            <v>IMPOSTO SINDICAL</v>
          </cell>
          <cell r="C358">
            <v>58913.64</v>
          </cell>
          <cell r="D358">
            <v>8661.52</v>
          </cell>
          <cell r="E358">
            <v>0</v>
          </cell>
          <cell r="F358">
            <v>-67575.16</v>
          </cell>
        </row>
        <row r="359">
          <cell r="A359" t="str">
            <v>3.2.02.001.012</v>
          </cell>
          <cell r="B359" t="str">
            <v>IPVA</v>
          </cell>
          <cell r="C359">
            <v>7182.19</v>
          </cell>
          <cell r="D359">
            <v>1824.59</v>
          </cell>
          <cell r="E359">
            <v>0</v>
          </cell>
          <cell r="F359">
            <v>-9006.7800000000007</v>
          </cell>
        </row>
        <row r="360">
          <cell r="A360" t="str">
            <v>3.2.02.001.013</v>
          </cell>
          <cell r="B360" t="str">
            <v>ICMS</v>
          </cell>
          <cell r="C360">
            <v>67937.2</v>
          </cell>
          <cell r="D360">
            <v>0</v>
          </cell>
          <cell r="E360">
            <v>0</v>
          </cell>
          <cell r="F360">
            <v>-67937.2</v>
          </cell>
        </row>
        <row r="361">
          <cell r="A361" t="str">
            <v>3.2.02.001.014</v>
          </cell>
          <cell r="B361" t="str">
            <v>MULTAS SOBRE RECOLHIMENTO TRIBUTOS</v>
          </cell>
          <cell r="C361">
            <v>4125.12</v>
          </cell>
          <cell r="D361">
            <v>1158.8699999999999</v>
          </cell>
          <cell r="E361">
            <v>0</v>
          </cell>
          <cell r="F361">
            <v>-5283.99</v>
          </cell>
        </row>
        <row r="362">
          <cell r="A362" t="str">
            <v>3.2.02.001.015</v>
          </cell>
          <cell r="B362" t="str">
            <v>TAXAS ESTADUAIS E MUNICIPAIS</v>
          </cell>
          <cell r="C362">
            <v>4733.82</v>
          </cell>
          <cell r="D362">
            <v>1347.56</v>
          </cell>
          <cell r="E362">
            <v>0</v>
          </cell>
          <cell r="F362">
            <v>-6081.38</v>
          </cell>
        </row>
        <row r="363">
          <cell r="A363" t="str">
            <v>3.2.02.002</v>
          </cell>
          <cell r="B363" t="str">
            <v>DESPESAS TRIBUTARIAS NÃO DEDUTIVEIS</v>
          </cell>
          <cell r="C363">
            <v>-51.08</v>
          </cell>
          <cell r="D363">
            <v>8398.15</v>
          </cell>
          <cell r="E363">
            <v>0</v>
          </cell>
          <cell r="F363">
            <v>-8347.07</v>
          </cell>
        </row>
        <row r="364">
          <cell r="A364" t="str">
            <v>3.2.02.002.002</v>
          </cell>
          <cell r="B364" t="str">
            <v>INFRAÇÕES TRABALHISTAS</v>
          </cell>
          <cell r="C364">
            <v>0</v>
          </cell>
          <cell r="D364">
            <v>8398.15</v>
          </cell>
          <cell r="E364">
            <v>0</v>
          </cell>
          <cell r="F364">
            <v>-8398.15</v>
          </cell>
        </row>
        <row r="365">
          <cell r="A365" t="str">
            <v>3.2.02.002.003</v>
          </cell>
          <cell r="B365" t="str">
            <v>INFRAÇÕES DE TRANSITO</v>
          </cell>
          <cell r="C365">
            <v>-51.08</v>
          </cell>
          <cell r="D365">
            <v>0</v>
          </cell>
          <cell r="E365">
            <v>0</v>
          </cell>
          <cell r="F365">
            <v>51.08</v>
          </cell>
        </row>
        <row r="366">
          <cell r="A366" t="str">
            <v>3.2.04</v>
          </cell>
          <cell r="B366" t="str">
            <v>DESPESAS COMERCIAIS</v>
          </cell>
          <cell r="C366">
            <v>3141.06</v>
          </cell>
          <cell r="D366">
            <v>3273.6</v>
          </cell>
          <cell r="E366">
            <v>0</v>
          </cell>
          <cell r="F366">
            <v>-6414.66</v>
          </cell>
        </row>
        <row r="367">
          <cell r="A367" t="str">
            <v>3.2.04.001</v>
          </cell>
          <cell r="B367" t="str">
            <v>DESPESAS COM DIVULGAÇÃO</v>
          </cell>
          <cell r="C367">
            <v>3141.06</v>
          </cell>
          <cell r="D367">
            <v>3273.6</v>
          </cell>
          <cell r="E367">
            <v>0</v>
          </cell>
          <cell r="F367">
            <v>-6414.66</v>
          </cell>
        </row>
        <row r="368">
          <cell r="A368" t="str">
            <v>3.2.04.001.001</v>
          </cell>
          <cell r="B368" t="str">
            <v>PROPAGANDA E PUBLICIDADE</v>
          </cell>
          <cell r="C368">
            <v>1952.06</v>
          </cell>
          <cell r="D368">
            <v>0</v>
          </cell>
          <cell r="E368">
            <v>0</v>
          </cell>
          <cell r="F368">
            <v>-1952.06</v>
          </cell>
        </row>
        <row r="369">
          <cell r="A369" t="str">
            <v>3.2.04.001.004</v>
          </cell>
          <cell r="B369" t="str">
            <v>SERVIÇOS PRESTADOS POR TECEIROS</v>
          </cell>
          <cell r="C369">
            <v>1189</v>
          </cell>
          <cell r="D369">
            <v>3273.6</v>
          </cell>
          <cell r="E369">
            <v>0</v>
          </cell>
          <cell r="F369">
            <v>-4462.6000000000004</v>
          </cell>
        </row>
        <row r="370">
          <cell r="A370" t="str">
            <v>3.2.05</v>
          </cell>
          <cell r="B370" t="str">
            <v>DESPESAS FINANCEIRAS</v>
          </cell>
          <cell r="C370">
            <v>328553.89</v>
          </cell>
          <cell r="D370">
            <v>63282.84</v>
          </cell>
          <cell r="E370">
            <v>-32.880000000000003</v>
          </cell>
          <cell r="F370">
            <v>-391803.85</v>
          </cell>
        </row>
        <row r="371">
          <cell r="A371" t="str">
            <v>3.2.05.001</v>
          </cell>
          <cell r="B371" t="str">
            <v>DESPESAS FINACEIRAS</v>
          </cell>
          <cell r="C371">
            <v>328553.89</v>
          </cell>
          <cell r="D371">
            <v>63282.84</v>
          </cell>
          <cell r="E371">
            <v>-32.880000000000003</v>
          </cell>
          <cell r="F371">
            <v>-391803.85</v>
          </cell>
        </row>
        <row r="372">
          <cell r="A372" t="str">
            <v>3.2.05.001.001</v>
          </cell>
          <cell r="B372" t="str">
            <v>DOC</v>
          </cell>
          <cell r="C372">
            <v>3987.42</v>
          </cell>
          <cell r="D372">
            <v>1330.02</v>
          </cell>
          <cell r="E372">
            <v>-32.880000000000003</v>
          </cell>
          <cell r="F372">
            <v>-5284.56</v>
          </cell>
        </row>
        <row r="373">
          <cell r="A373" t="str">
            <v>3.2.05.001.002</v>
          </cell>
          <cell r="B373" t="str">
            <v>IOF</v>
          </cell>
          <cell r="C373">
            <v>1013.19</v>
          </cell>
          <cell r="D373">
            <v>151.19</v>
          </cell>
          <cell r="E373">
            <v>0</v>
          </cell>
          <cell r="F373">
            <v>-1164.3800000000001</v>
          </cell>
        </row>
        <row r="374">
          <cell r="A374" t="str">
            <v>3.2.05.001.004</v>
          </cell>
          <cell r="B374" t="str">
            <v>COMISSÕES E DESPESAS BANCARIAS</v>
          </cell>
          <cell r="C374">
            <v>14693.07</v>
          </cell>
          <cell r="D374">
            <v>2499</v>
          </cell>
          <cell r="E374">
            <v>0</v>
          </cell>
          <cell r="F374">
            <v>-17192.07</v>
          </cell>
        </row>
        <row r="375">
          <cell r="A375" t="str">
            <v>3.2.05.001.005</v>
          </cell>
          <cell r="B375" t="str">
            <v>JUROS PAGOS OU INCORRIDOS</v>
          </cell>
          <cell r="C375">
            <v>308860.21000000002</v>
          </cell>
          <cell r="D375">
            <v>59302.63</v>
          </cell>
          <cell r="E375">
            <v>0</v>
          </cell>
          <cell r="F375">
            <v>-368162.84</v>
          </cell>
        </row>
        <row r="376">
          <cell r="A376" t="str">
            <v>3.2.06</v>
          </cell>
          <cell r="B376" t="str">
            <v>DESPESAS DE DEPRECIAÇÕES E AMORTIZAÇÕES</v>
          </cell>
          <cell r="C376">
            <v>177567.68</v>
          </cell>
          <cell r="D376">
            <v>26986.97</v>
          </cell>
          <cell r="E376">
            <v>0</v>
          </cell>
          <cell r="F376">
            <v>-204554.65</v>
          </cell>
        </row>
        <row r="377">
          <cell r="A377" t="str">
            <v>3.2.06.001</v>
          </cell>
          <cell r="B377" t="str">
            <v>DESPESAS ADMINISTRATIVAS</v>
          </cell>
          <cell r="C377">
            <v>177567.68</v>
          </cell>
          <cell r="D377">
            <v>26986.97</v>
          </cell>
          <cell r="E377">
            <v>0</v>
          </cell>
          <cell r="F377">
            <v>-204554.65</v>
          </cell>
        </row>
        <row r="378">
          <cell r="A378" t="str">
            <v>3.2.06.001.001</v>
          </cell>
          <cell r="B378" t="str">
            <v>( - ) DEPRECIAÇÃO DO IMOBILIZADO</v>
          </cell>
          <cell r="C378">
            <v>176581.35</v>
          </cell>
          <cell r="D378">
            <v>26834.26</v>
          </cell>
          <cell r="E378">
            <v>0</v>
          </cell>
          <cell r="F378">
            <v>-203415.61</v>
          </cell>
        </row>
        <row r="379">
          <cell r="A379" t="str">
            <v>3.2.06.001.002</v>
          </cell>
          <cell r="B379" t="str">
            <v>( - ) AMORTIZAÇÃO DO IMOBILIZADO</v>
          </cell>
          <cell r="C379">
            <v>986.33</v>
          </cell>
          <cell r="D379">
            <v>152.71</v>
          </cell>
          <cell r="E379">
            <v>0</v>
          </cell>
          <cell r="F379">
            <v>-1139.04</v>
          </cell>
        </row>
        <row r="380">
          <cell r="A380">
            <v>4</v>
          </cell>
          <cell r="B380" t="str">
            <v>RECEITAS</v>
          </cell>
          <cell r="C380">
            <v>10912416.800000001</v>
          </cell>
          <cell r="D380">
            <v>-245533.98</v>
          </cell>
          <cell r="E380">
            <v>3650817.91</v>
          </cell>
          <cell r="F380">
            <v>14317700.73</v>
          </cell>
        </row>
        <row r="381">
          <cell r="A381" t="str">
            <v>4.1</v>
          </cell>
          <cell r="B381" t="str">
            <v>RECEITAS OPERACIONAIS</v>
          </cell>
          <cell r="C381">
            <v>10913330.789999999</v>
          </cell>
          <cell r="D381">
            <v>-245533.98</v>
          </cell>
          <cell r="E381">
            <v>3650817.91</v>
          </cell>
          <cell r="F381">
            <v>14318614.720000001</v>
          </cell>
        </row>
        <row r="382">
          <cell r="A382" t="str">
            <v>4.1.01</v>
          </cell>
          <cell r="B382" t="str">
            <v>RECEITA DE OBRAS POR EMPREITADA</v>
          </cell>
          <cell r="C382">
            <v>10867794.92</v>
          </cell>
          <cell r="D382">
            <v>0</v>
          </cell>
          <cell r="E382">
            <v>3629649.63</v>
          </cell>
          <cell r="F382">
            <v>14497444.550000001</v>
          </cell>
        </row>
        <row r="383">
          <cell r="A383" t="str">
            <v>4.1.01.001</v>
          </cell>
          <cell r="B383" t="str">
            <v>RECEITAS FATURADAS</v>
          </cell>
          <cell r="C383">
            <v>10867794.92</v>
          </cell>
          <cell r="D383">
            <v>0</v>
          </cell>
          <cell r="E383">
            <v>3629649.63</v>
          </cell>
          <cell r="F383">
            <v>14497444.550000001</v>
          </cell>
        </row>
        <row r="384">
          <cell r="A384" t="str">
            <v>4.1.01.001.001</v>
          </cell>
          <cell r="B384" t="str">
            <v>OBRAS POR EMPREITADAS</v>
          </cell>
          <cell r="C384">
            <v>10867794.92</v>
          </cell>
          <cell r="D384">
            <v>0</v>
          </cell>
          <cell r="E384">
            <v>3629649.63</v>
          </cell>
          <cell r="F384">
            <v>14497444.550000001</v>
          </cell>
        </row>
        <row r="385">
          <cell r="A385" t="str">
            <v>4.1.07</v>
          </cell>
          <cell r="B385" t="str">
            <v>DEDUÇÕES DA RECEITA</v>
          </cell>
          <cell r="C385">
            <v>485611.78</v>
          </cell>
          <cell r="D385">
            <v>245533.98</v>
          </cell>
          <cell r="E385">
            <v>0</v>
          </cell>
          <cell r="F385">
            <v>731145.76</v>
          </cell>
        </row>
        <row r="386">
          <cell r="A386" t="str">
            <v>4.1.07.001</v>
          </cell>
          <cell r="B386" t="str">
            <v>IMPOSTO  INCIDENTES SOBRE VENDAS</v>
          </cell>
          <cell r="C386">
            <v>485611.78</v>
          </cell>
          <cell r="D386">
            <v>245533.98</v>
          </cell>
          <cell r="E386">
            <v>0</v>
          </cell>
          <cell r="F386">
            <v>731145.76</v>
          </cell>
        </row>
        <row r="387">
          <cell r="A387" t="str">
            <v>4.1.07.001.001</v>
          </cell>
          <cell r="B387" t="str">
            <v>(-) PIS CUMULATIVO</v>
          </cell>
          <cell r="C387">
            <v>61836.12</v>
          </cell>
          <cell r="D387">
            <v>31830.55</v>
          </cell>
          <cell r="E387">
            <v>0</v>
          </cell>
          <cell r="F387">
            <v>93666.67</v>
          </cell>
        </row>
        <row r="388">
          <cell r="A388" t="str">
            <v>4.1.07.001.003</v>
          </cell>
          <cell r="B388" t="str">
            <v>(-) COFINS CUMULATIVO</v>
          </cell>
          <cell r="C388">
            <v>285397.49</v>
          </cell>
          <cell r="D388">
            <v>146910.26</v>
          </cell>
          <cell r="E388">
            <v>0</v>
          </cell>
          <cell r="F388">
            <v>432307.75</v>
          </cell>
        </row>
        <row r="389">
          <cell r="A389" t="str">
            <v>4.1.07.001.005</v>
          </cell>
          <cell r="B389" t="str">
            <v>(-) ISSQN</v>
          </cell>
          <cell r="C389">
            <v>138378.17000000001</v>
          </cell>
          <cell r="D389">
            <v>66793.17</v>
          </cell>
          <cell r="E389">
            <v>0</v>
          </cell>
          <cell r="F389">
            <v>205171.34</v>
          </cell>
        </row>
        <row r="390">
          <cell r="A390" t="str">
            <v>4.1.08</v>
          </cell>
          <cell r="B390" t="str">
            <v>RECEITAS FINANCEIRAS</v>
          </cell>
          <cell r="C390">
            <v>175071.87</v>
          </cell>
          <cell r="D390">
            <v>0</v>
          </cell>
          <cell r="E390">
            <v>21168.28</v>
          </cell>
          <cell r="F390">
            <v>196240.15</v>
          </cell>
        </row>
        <row r="391">
          <cell r="A391" t="str">
            <v>4.1.08.001</v>
          </cell>
          <cell r="B391" t="str">
            <v>RECEITAS FINANCEIRAS</v>
          </cell>
          <cell r="C391">
            <v>175071.87</v>
          </cell>
          <cell r="D391">
            <v>0</v>
          </cell>
          <cell r="E391">
            <v>21168.28</v>
          </cell>
          <cell r="F391">
            <v>196240.15</v>
          </cell>
        </row>
        <row r="392">
          <cell r="A392" t="str">
            <v>4.1.08.001.001</v>
          </cell>
          <cell r="B392" t="str">
            <v>RENDIMENTOS FINANCEIROS</v>
          </cell>
          <cell r="C392">
            <v>171757.4</v>
          </cell>
          <cell r="D392">
            <v>0</v>
          </cell>
          <cell r="E392">
            <v>21051.7</v>
          </cell>
          <cell r="F392">
            <v>192809.1</v>
          </cell>
        </row>
        <row r="393">
          <cell r="A393" t="str">
            <v>4.1.08.001.002</v>
          </cell>
          <cell r="B393" t="str">
            <v>DESCONTOS OBTIDOS</v>
          </cell>
          <cell r="C393">
            <v>3012.44</v>
          </cell>
          <cell r="D393">
            <v>0</v>
          </cell>
          <cell r="E393">
            <v>116.58</v>
          </cell>
          <cell r="F393">
            <v>3129.02</v>
          </cell>
        </row>
        <row r="394">
          <cell r="A394" t="str">
            <v>4.1.08.001.003</v>
          </cell>
          <cell r="B394" t="str">
            <v>JUROS RECEBIDOS</v>
          </cell>
          <cell r="C394">
            <v>302.02999999999997</v>
          </cell>
          <cell r="D394">
            <v>0</v>
          </cell>
          <cell r="E394">
            <v>0</v>
          </cell>
          <cell r="F394">
            <v>302.02999999999997</v>
          </cell>
        </row>
        <row r="395">
          <cell r="A395" t="str">
            <v>4.1.09</v>
          </cell>
          <cell r="B395" t="str">
            <v>OUTRAS RECEITAS OPERACIONAIS</v>
          </cell>
          <cell r="C395">
            <v>356075.78</v>
          </cell>
          <cell r="D395">
            <v>0</v>
          </cell>
          <cell r="E395">
            <v>0</v>
          </cell>
          <cell r="F395">
            <v>356075.78</v>
          </cell>
        </row>
        <row r="396">
          <cell r="A396" t="str">
            <v>4.1.09.001</v>
          </cell>
          <cell r="B396" t="str">
            <v>EQUIVALÊNCIA PATRIMONIAL</v>
          </cell>
          <cell r="C396">
            <v>356075.78</v>
          </cell>
          <cell r="D396">
            <v>0</v>
          </cell>
          <cell r="E396">
            <v>0</v>
          </cell>
          <cell r="F396">
            <v>356075.78</v>
          </cell>
        </row>
        <row r="397">
          <cell r="A397" t="str">
            <v>4.1.09.001.001</v>
          </cell>
          <cell r="B397" t="str">
            <v>LUCROS DE PARTICIPAÇÕES EM OUTRAS CIAS</v>
          </cell>
          <cell r="C397">
            <v>356075.78</v>
          </cell>
          <cell r="D397">
            <v>0</v>
          </cell>
          <cell r="E397">
            <v>0</v>
          </cell>
          <cell r="F397">
            <v>356075.78</v>
          </cell>
        </row>
        <row r="398">
          <cell r="A398" t="str">
            <v>4.2</v>
          </cell>
          <cell r="B398" t="str">
            <v>RESULTADOS NÃO OPERACIONAIS</v>
          </cell>
          <cell r="C398">
            <v>-913.99</v>
          </cell>
          <cell r="D398">
            <v>0</v>
          </cell>
          <cell r="E398">
            <v>0</v>
          </cell>
          <cell r="F398">
            <v>-913.99</v>
          </cell>
        </row>
        <row r="399">
          <cell r="A399" t="str">
            <v>4.2.01</v>
          </cell>
          <cell r="B399" t="str">
            <v>GANHOS E PERDAS DE CAPITAL NA ALIENAÇÃO</v>
          </cell>
          <cell r="C399">
            <v>-913.99</v>
          </cell>
          <cell r="D399">
            <v>0</v>
          </cell>
          <cell r="E399">
            <v>0</v>
          </cell>
          <cell r="F399">
            <v>-913.99</v>
          </cell>
        </row>
        <row r="400">
          <cell r="A400" t="str">
            <v>4.2.01.001</v>
          </cell>
          <cell r="B400" t="str">
            <v>GANHO NA VENDA DE IMOBILIZADO</v>
          </cell>
          <cell r="C400">
            <v>-913.99</v>
          </cell>
          <cell r="D400">
            <v>0</v>
          </cell>
          <cell r="E400">
            <v>0</v>
          </cell>
          <cell r="F400">
            <v>-913.99</v>
          </cell>
        </row>
        <row r="401">
          <cell r="A401" t="str">
            <v>4.2.01.001.001</v>
          </cell>
          <cell r="B401" t="str">
            <v>VALOR DA VENDA DO BEM</v>
          </cell>
          <cell r="C401">
            <v>2061.36</v>
          </cell>
          <cell r="D401">
            <v>0</v>
          </cell>
          <cell r="E401">
            <v>0</v>
          </cell>
          <cell r="F401">
            <v>2061.36</v>
          </cell>
        </row>
        <row r="402">
          <cell r="A402" t="str">
            <v>4.2.01.001.002</v>
          </cell>
          <cell r="B402" t="str">
            <v>(-) VALOR CONTABIL DO BEM VENDIDO</v>
          </cell>
          <cell r="C402">
            <v>2975.35</v>
          </cell>
          <cell r="D402">
            <v>0</v>
          </cell>
          <cell r="E402">
            <v>0</v>
          </cell>
          <cell r="F402">
            <v>2975.35</v>
          </cell>
        </row>
        <row r="403">
          <cell r="A403">
            <v>6</v>
          </cell>
          <cell r="B403" t="str">
            <v>TRANSITORIO</v>
          </cell>
          <cell r="C403">
            <v>558378.16</v>
          </cell>
          <cell r="D403">
            <v>59964.04</v>
          </cell>
          <cell r="E403">
            <v>-820.42</v>
          </cell>
          <cell r="F403">
            <v>617521.78</v>
          </cell>
        </row>
        <row r="404">
          <cell r="A404" t="str">
            <v>6.1</v>
          </cell>
          <cell r="B404" t="str">
            <v>CUSTOS DE OBRAS PROPRIAS - SEDE</v>
          </cell>
          <cell r="C404">
            <v>558378.16</v>
          </cell>
          <cell r="D404">
            <v>59964.04</v>
          </cell>
          <cell r="E404">
            <v>-820.42</v>
          </cell>
          <cell r="F404">
            <v>617521.78</v>
          </cell>
        </row>
        <row r="405">
          <cell r="A405" t="str">
            <v>6.1.02</v>
          </cell>
          <cell r="B405" t="str">
            <v>CUSTOS DE CONSTRUÇÃO DO IMOVEL</v>
          </cell>
          <cell r="C405">
            <v>558378.16</v>
          </cell>
          <cell r="D405">
            <v>59964.04</v>
          </cell>
          <cell r="E405">
            <v>-820.42</v>
          </cell>
          <cell r="F405">
            <v>617521.78</v>
          </cell>
        </row>
        <row r="406">
          <cell r="A406" t="str">
            <v>6.1.02.001</v>
          </cell>
          <cell r="B406" t="str">
            <v>MAO DE OBRA E ENCARGOS</v>
          </cell>
          <cell r="C406">
            <v>12191.81</v>
          </cell>
          <cell r="D406">
            <v>14456</v>
          </cell>
          <cell r="E406">
            <v>-820.42</v>
          </cell>
          <cell r="F406">
            <v>25827.39</v>
          </cell>
        </row>
        <row r="407">
          <cell r="A407" t="str">
            <v>6.1.02.001.001</v>
          </cell>
          <cell r="B407" t="str">
            <v>SALARIOS</v>
          </cell>
          <cell r="C407">
            <v>5581.17</v>
          </cell>
          <cell r="D407">
            <v>7103.83</v>
          </cell>
          <cell r="E407">
            <v>-553.82000000000005</v>
          </cell>
          <cell r="F407">
            <v>12131.18</v>
          </cell>
        </row>
        <row r="408">
          <cell r="A408" t="str">
            <v>6.1.02.001.007</v>
          </cell>
          <cell r="B408" t="str">
            <v>INSS</v>
          </cell>
          <cell r="C408">
            <v>1683.85</v>
          </cell>
          <cell r="D408">
            <v>1694.71</v>
          </cell>
          <cell r="E408">
            <v>0</v>
          </cell>
          <cell r="F408">
            <v>3378.56</v>
          </cell>
        </row>
        <row r="409">
          <cell r="A409" t="str">
            <v>6.1.02.001.008</v>
          </cell>
          <cell r="B409" t="str">
            <v>FGTS</v>
          </cell>
          <cell r="C409">
            <v>446.5</v>
          </cell>
          <cell r="D409">
            <v>523.99</v>
          </cell>
          <cell r="E409">
            <v>0</v>
          </cell>
          <cell r="F409">
            <v>970.49</v>
          </cell>
        </row>
        <row r="410">
          <cell r="A410" t="str">
            <v>6.1.02.001.013</v>
          </cell>
          <cell r="B410" t="str">
            <v>ARREDONDAMENTO</v>
          </cell>
          <cell r="C410">
            <v>4.38</v>
          </cell>
          <cell r="D410">
            <v>4.3</v>
          </cell>
          <cell r="E410">
            <v>-6.15</v>
          </cell>
          <cell r="F410">
            <v>2.5299999999999998</v>
          </cell>
        </row>
        <row r="411">
          <cell r="A411" t="str">
            <v>6.1.02.001.015</v>
          </cell>
          <cell r="B411" t="str">
            <v>AUXILIO ALIMENTAÇÃO</v>
          </cell>
          <cell r="C411">
            <v>1772.3</v>
          </cell>
          <cell r="D411">
            <v>1799.72</v>
          </cell>
          <cell r="E411">
            <v>0</v>
          </cell>
          <cell r="F411">
            <v>3572.02</v>
          </cell>
        </row>
        <row r="412">
          <cell r="A412" t="str">
            <v>6.1.02.001.016</v>
          </cell>
          <cell r="B412" t="str">
            <v>VALE TRANSPORTE</v>
          </cell>
          <cell r="C412">
            <v>1093.18</v>
          </cell>
          <cell r="D412">
            <v>1381.5</v>
          </cell>
          <cell r="E412">
            <v>-260.45</v>
          </cell>
          <cell r="F412">
            <v>2214.23</v>
          </cell>
        </row>
        <row r="413">
          <cell r="A413" t="str">
            <v>6.1.02.001.017</v>
          </cell>
          <cell r="B413" t="str">
            <v>SEGURO DE VIDA EM GRUPO</v>
          </cell>
          <cell r="C413">
            <v>0</v>
          </cell>
          <cell r="D413">
            <v>9.6999999999999993</v>
          </cell>
          <cell r="E413">
            <v>0</v>
          </cell>
          <cell r="F413">
            <v>9.6999999999999993</v>
          </cell>
        </row>
        <row r="414">
          <cell r="A414" t="str">
            <v>6.1.02.001.018</v>
          </cell>
          <cell r="B414" t="str">
            <v>UNIFORMES E EQUIPAMENTOS DE SEGURANÇA</v>
          </cell>
          <cell r="C414">
            <v>346.45</v>
          </cell>
          <cell r="D414">
            <v>43</v>
          </cell>
          <cell r="E414">
            <v>0</v>
          </cell>
          <cell r="F414">
            <v>389.45</v>
          </cell>
        </row>
        <row r="415">
          <cell r="A415" t="str">
            <v>6.1.02.001.020</v>
          </cell>
          <cell r="B415" t="str">
            <v>PROVISÃO DE 13 SALARIO</v>
          </cell>
          <cell r="C415">
            <v>446.72</v>
          </cell>
          <cell r="D415">
            <v>555.9</v>
          </cell>
          <cell r="E415">
            <v>0</v>
          </cell>
          <cell r="F415">
            <v>1002.62</v>
          </cell>
        </row>
        <row r="416">
          <cell r="A416" t="str">
            <v>6.1.02.001.021</v>
          </cell>
          <cell r="B416" t="str">
            <v>PROVISAO PARA FERIAS</v>
          </cell>
          <cell r="C416">
            <v>468.11</v>
          </cell>
          <cell r="D416">
            <v>815.79</v>
          </cell>
          <cell r="E416">
            <v>0</v>
          </cell>
          <cell r="F416">
            <v>1283.9000000000001</v>
          </cell>
        </row>
        <row r="417">
          <cell r="A417" t="str">
            <v>6.1.02.001.023</v>
          </cell>
          <cell r="B417" t="str">
            <v>INSS SOBRE FERIAS PROVISIONADA</v>
          </cell>
          <cell r="C417">
            <v>141.22</v>
          </cell>
          <cell r="D417">
            <v>246.12</v>
          </cell>
          <cell r="E417">
            <v>0</v>
          </cell>
          <cell r="F417">
            <v>387.34</v>
          </cell>
        </row>
        <row r="418">
          <cell r="A418" t="str">
            <v>6.1.02.001.024</v>
          </cell>
          <cell r="B418" t="str">
            <v>INSS SOBRE 13 SALARIO PROVISIONADO</v>
          </cell>
          <cell r="C418">
            <v>134.76</v>
          </cell>
          <cell r="D418">
            <v>167.71</v>
          </cell>
          <cell r="E418">
            <v>0</v>
          </cell>
          <cell r="F418">
            <v>302.47000000000003</v>
          </cell>
        </row>
        <row r="419">
          <cell r="A419" t="str">
            <v>6.1.02.001.025</v>
          </cell>
          <cell r="B419" t="str">
            <v>FGTS SOBRE FERIAS PROVISIONADA</v>
          </cell>
          <cell r="C419">
            <v>37.44</v>
          </cell>
          <cell r="D419">
            <v>65.260000000000005</v>
          </cell>
          <cell r="E419">
            <v>0</v>
          </cell>
          <cell r="F419">
            <v>102.7</v>
          </cell>
        </row>
        <row r="420">
          <cell r="A420" t="str">
            <v>6.1.02.001.026</v>
          </cell>
          <cell r="B420" t="str">
            <v>FGTS SOBRE 13º PROVISIONADO</v>
          </cell>
          <cell r="C420">
            <v>35.729999999999997</v>
          </cell>
          <cell r="D420">
            <v>44.47</v>
          </cell>
          <cell r="E420">
            <v>0</v>
          </cell>
          <cell r="F420">
            <v>80.2</v>
          </cell>
        </row>
        <row r="421">
          <cell r="A421" t="str">
            <v>6.1.02.002</v>
          </cell>
          <cell r="B421" t="str">
            <v>MATERIAIS APLICADOS</v>
          </cell>
          <cell r="C421">
            <v>187023.22</v>
          </cell>
          <cell r="D421">
            <v>45146.67</v>
          </cell>
          <cell r="E421">
            <v>0</v>
          </cell>
          <cell r="F421">
            <v>232169.89</v>
          </cell>
        </row>
        <row r="422">
          <cell r="A422" t="str">
            <v>6.1.02.002.001</v>
          </cell>
          <cell r="B422" t="str">
            <v>MATERIAIS APLICADOS</v>
          </cell>
          <cell r="C422">
            <v>184106.8</v>
          </cell>
          <cell r="D422">
            <v>43628.800000000003</v>
          </cell>
          <cell r="E422">
            <v>0</v>
          </cell>
          <cell r="F422">
            <v>227735.6</v>
          </cell>
        </row>
        <row r="423">
          <cell r="A423" t="str">
            <v>6.1.02.002.002</v>
          </cell>
          <cell r="B423" t="str">
            <v>MATERIAIS DE CONSUMO</v>
          </cell>
          <cell r="C423">
            <v>2916.42</v>
          </cell>
          <cell r="D423">
            <v>1517.87</v>
          </cell>
          <cell r="E423">
            <v>0</v>
          </cell>
          <cell r="F423">
            <v>4434.29</v>
          </cell>
        </row>
        <row r="424">
          <cell r="A424" t="str">
            <v>6.1.02.003</v>
          </cell>
          <cell r="B424" t="str">
            <v>SERVIÇOS CONTRATADOS</v>
          </cell>
          <cell r="C424">
            <v>368090</v>
          </cell>
          <cell r="D424">
            <v>38.270000000000003</v>
          </cell>
          <cell r="E424">
            <v>0</v>
          </cell>
          <cell r="F424">
            <v>368128.27</v>
          </cell>
        </row>
        <row r="425">
          <cell r="A425" t="str">
            <v>6.1.02.003.001</v>
          </cell>
          <cell r="B425" t="str">
            <v>FRETES E CARRETOS</v>
          </cell>
          <cell r="C425">
            <v>0</v>
          </cell>
          <cell r="D425">
            <v>38.270000000000003</v>
          </cell>
          <cell r="E425">
            <v>0</v>
          </cell>
          <cell r="F425">
            <v>38.270000000000003</v>
          </cell>
        </row>
        <row r="426">
          <cell r="A426" t="str">
            <v>6.1.02.003.003</v>
          </cell>
          <cell r="B426" t="str">
            <v>SERVIÇOS ESPECIFICOS</v>
          </cell>
          <cell r="C426">
            <v>368090</v>
          </cell>
          <cell r="D426">
            <v>0</v>
          </cell>
          <cell r="E426">
            <v>0</v>
          </cell>
          <cell r="F426">
            <v>368090</v>
          </cell>
        </row>
        <row r="427">
          <cell r="A427" t="str">
            <v>6.1.02.005</v>
          </cell>
          <cell r="B427" t="str">
            <v>DESPESAS GERAIS</v>
          </cell>
          <cell r="C427">
            <v>773.76</v>
          </cell>
          <cell r="D427">
            <v>323.10000000000002</v>
          </cell>
          <cell r="E427">
            <v>0</v>
          </cell>
          <cell r="F427">
            <v>1096.8599999999999</v>
          </cell>
        </row>
        <row r="428">
          <cell r="A428" t="str">
            <v>6.1.02.005.003</v>
          </cell>
          <cell r="B428" t="str">
            <v>ENERGIA/AGUA/TELEFONE</v>
          </cell>
          <cell r="C428">
            <v>374.02</v>
          </cell>
          <cell r="D428">
            <v>133.6</v>
          </cell>
          <cell r="E428">
            <v>0</v>
          </cell>
          <cell r="F428">
            <v>507.62</v>
          </cell>
        </row>
        <row r="429">
          <cell r="A429" t="str">
            <v>6.1.02.005.004</v>
          </cell>
          <cell r="B429" t="str">
            <v>REPRODUÇÃO HELIOGRAFICAS</v>
          </cell>
          <cell r="C429">
            <v>87.5</v>
          </cell>
          <cell r="D429">
            <v>0</v>
          </cell>
          <cell r="E429">
            <v>0</v>
          </cell>
          <cell r="F429">
            <v>87.5</v>
          </cell>
        </row>
        <row r="430">
          <cell r="A430" t="str">
            <v>6.1.02.005.005</v>
          </cell>
          <cell r="B430" t="str">
            <v>COPA, COZINHA E REFEITORIO</v>
          </cell>
          <cell r="C430">
            <v>113.3</v>
          </cell>
          <cell r="D430">
            <v>189.5</v>
          </cell>
          <cell r="E430">
            <v>0</v>
          </cell>
          <cell r="F430">
            <v>302.8</v>
          </cell>
        </row>
        <row r="431">
          <cell r="A431" t="str">
            <v>6.1.02.005.006</v>
          </cell>
          <cell r="B431" t="str">
            <v>LEGAIS E JUDICIAIS</v>
          </cell>
          <cell r="C431">
            <v>2.9</v>
          </cell>
          <cell r="D431">
            <v>0</v>
          </cell>
          <cell r="E431">
            <v>0</v>
          </cell>
          <cell r="F431">
            <v>2.9</v>
          </cell>
        </row>
        <row r="432">
          <cell r="A432" t="str">
            <v>6.1.02.005.007</v>
          </cell>
          <cell r="B432" t="str">
            <v>TAXAS E EMOLUMENTOS</v>
          </cell>
          <cell r="C432">
            <v>70.2</v>
          </cell>
          <cell r="D432">
            <v>0</v>
          </cell>
          <cell r="E432">
            <v>0</v>
          </cell>
          <cell r="F432">
            <v>70.2</v>
          </cell>
        </row>
        <row r="433">
          <cell r="A433" t="str">
            <v>6.1.02.005.008</v>
          </cell>
          <cell r="B433" t="str">
            <v>ANUNCIOS E PUBLICAÇÕES</v>
          </cell>
          <cell r="C433">
            <v>125.84</v>
          </cell>
          <cell r="D433">
            <v>0</v>
          </cell>
          <cell r="E433">
            <v>0</v>
          </cell>
          <cell r="F433">
            <v>125.84</v>
          </cell>
        </row>
        <row r="434">
          <cell r="A434" t="str">
            <v>6.1.02.009</v>
          </cell>
          <cell r="B434" t="str">
            <v>(-) CUSTOS TRANSFERIDOS</v>
          </cell>
          <cell r="C434">
            <v>-9700.6299999999992</v>
          </cell>
          <cell r="D434">
            <v>0</v>
          </cell>
          <cell r="E434">
            <v>0</v>
          </cell>
          <cell r="F434">
            <v>-9700.6299999999992</v>
          </cell>
        </row>
        <row r="435">
          <cell r="A435" t="str">
            <v>6.1.02.009.002</v>
          </cell>
          <cell r="B435" t="str">
            <v>CUSTOS TRANSFERIDOS P/ O IMOBILIZADO</v>
          </cell>
          <cell r="C435">
            <v>-9700.6299999999992</v>
          </cell>
          <cell r="D435">
            <v>0</v>
          </cell>
          <cell r="E435">
            <v>0</v>
          </cell>
          <cell r="F435">
            <v>-9700.6299999999992</v>
          </cell>
        </row>
        <row r="436">
          <cell r="A436">
            <v>0</v>
          </cell>
          <cell r="B436">
            <v>0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</row>
        <row r="437">
          <cell r="A437">
            <v>0</v>
          </cell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</row>
        <row r="438">
          <cell r="A438">
            <v>0</v>
          </cell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</row>
        <row r="439">
          <cell r="A439">
            <v>0</v>
          </cell>
          <cell r="B439">
            <v>0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</row>
        <row r="440">
          <cell r="A440">
            <v>0</v>
          </cell>
          <cell r="B440">
            <v>0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</row>
        <row r="441">
          <cell r="A441">
            <v>0</v>
          </cell>
          <cell r="B441">
            <v>0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</row>
        <row r="442">
          <cell r="A442">
            <v>0</v>
          </cell>
          <cell r="B442">
            <v>0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</row>
        <row r="443">
          <cell r="A443">
            <v>0</v>
          </cell>
          <cell r="B443">
            <v>0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</row>
        <row r="444">
          <cell r="A444">
            <v>0</v>
          </cell>
          <cell r="B444">
            <v>0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9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11566803.529999999</v>
          </cell>
          <cell r="D2">
            <v>17024332.809999999</v>
          </cell>
          <cell r="E2">
            <v>-17060617.27</v>
          </cell>
          <cell r="F2">
            <v>11530519.07</v>
          </cell>
        </row>
        <row r="3">
          <cell r="A3" t="str">
            <v>1.1</v>
          </cell>
          <cell r="B3" t="str">
            <v>ATIVO CIRCULANTE</v>
          </cell>
          <cell r="C3">
            <v>15158596.18</v>
          </cell>
          <cell r="D3">
            <v>16950964.879999999</v>
          </cell>
          <cell r="E3">
            <v>-13812828.52</v>
          </cell>
          <cell r="F3">
            <v>18296732.539999999</v>
          </cell>
        </row>
        <row r="4">
          <cell r="A4" t="str">
            <v>1.1.01</v>
          </cell>
          <cell r="B4" t="str">
            <v>DISPONIVEL</v>
          </cell>
          <cell r="C4">
            <v>4616156.68</v>
          </cell>
          <cell r="D4">
            <v>10256194.720000001</v>
          </cell>
          <cell r="E4">
            <v>-9923951.1999999993</v>
          </cell>
          <cell r="F4">
            <v>4948400.2</v>
          </cell>
        </row>
        <row r="5">
          <cell r="A5" t="str">
            <v>1.1.01.001</v>
          </cell>
          <cell r="B5" t="str">
            <v>CAIXA</v>
          </cell>
          <cell r="C5">
            <v>32376.07</v>
          </cell>
          <cell r="D5">
            <v>15621.24</v>
          </cell>
          <cell r="E5">
            <v>-6726.59</v>
          </cell>
          <cell r="F5">
            <v>41270.720000000001</v>
          </cell>
        </row>
        <row r="6">
          <cell r="A6" t="str">
            <v>1.1.01.001.001</v>
          </cell>
          <cell r="B6" t="str">
            <v>CAIXA - MATRIZ</v>
          </cell>
          <cell r="C6">
            <v>-16752.87</v>
          </cell>
          <cell r="D6">
            <v>3467.4</v>
          </cell>
          <cell r="E6">
            <v>0</v>
          </cell>
          <cell r="F6">
            <v>-13285.47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5471.81</v>
          </cell>
          <cell r="D10">
            <v>500</v>
          </cell>
          <cell r="E10">
            <v>-434.63</v>
          </cell>
          <cell r="F10">
            <v>5537.18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1153.8399999999999</v>
          </cell>
          <cell r="E13">
            <v>-1153.8399999999999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2961.16</v>
          </cell>
          <cell r="D15">
            <v>3000</v>
          </cell>
          <cell r="E15">
            <v>-2846.64</v>
          </cell>
          <cell r="F15">
            <v>3114.52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9846.91</v>
          </cell>
          <cell r="D16">
            <v>1000</v>
          </cell>
          <cell r="E16">
            <v>-972.09</v>
          </cell>
          <cell r="F16">
            <v>9874.82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0</v>
          </cell>
          <cell r="F17">
            <v>9936.8700000000008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934.85</v>
          </cell>
          <cell r="D18">
            <v>2000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3216.65</v>
          </cell>
          <cell r="D19">
            <v>3000</v>
          </cell>
          <cell r="E19">
            <v>0</v>
          </cell>
          <cell r="F19">
            <v>6216.65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851.76</v>
          </cell>
          <cell r="D20">
            <v>1500</v>
          </cell>
          <cell r="E20">
            <v>-1319.39</v>
          </cell>
          <cell r="F20">
            <v>1032.3699999999999</v>
          </cell>
        </row>
        <row r="21">
          <cell r="A21" t="str">
            <v>1.1.01.002</v>
          </cell>
          <cell r="B21" t="str">
            <v>BANCOS CONTA MOVIMENTO</v>
          </cell>
          <cell r="C21">
            <v>2549642.37</v>
          </cell>
          <cell r="D21">
            <v>10224849.9</v>
          </cell>
          <cell r="E21">
            <v>-9710646.1199999992</v>
          </cell>
          <cell r="F21">
            <v>3063846.15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390058.96</v>
          </cell>
          <cell r="D22">
            <v>799385.37</v>
          </cell>
          <cell r="E22">
            <v>-610429.19999999995</v>
          </cell>
          <cell r="F22">
            <v>579015.13</v>
          </cell>
        </row>
        <row r="23">
          <cell r="A23" t="str">
            <v>1.1.01.002.005</v>
          </cell>
          <cell r="B23" t="str">
            <v>BANCO ITAU C/C 14070-1</v>
          </cell>
          <cell r="C23">
            <v>85361.21</v>
          </cell>
          <cell r="D23">
            <v>3973909.78</v>
          </cell>
          <cell r="E23">
            <v>-3346712.96</v>
          </cell>
          <cell r="F23">
            <v>712558.03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12171.67</v>
          </cell>
          <cell r="D25">
            <v>0</v>
          </cell>
          <cell r="E25">
            <v>-1436.71</v>
          </cell>
          <cell r="F25">
            <v>10734.96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1088.18</v>
          </cell>
          <cell r="D26">
            <v>410000</v>
          </cell>
          <cell r="E26">
            <v>-410014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14496.47</v>
          </cell>
          <cell r="D27">
            <v>250456.56</v>
          </cell>
          <cell r="E27">
            <v>-266967.86</v>
          </cell>
          <cell r="F27">
            <v>-2014.83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157201.26999999999</v>
          </cell>
          <cell r="D28">
            <v>142461.64000000001</v>
          </cell>
          <cell r="E28">
            <v>-157052.5</v>
          </cell>
          <cell r="F28">
            <v>142610.41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46662.47</v>
          </cell>
          <cell r="D29">
            <v>35</v>
          </cell>
          <cell r="E29">
            <v>-18260.18</v>
          </cell>
          <cell r="F29">
            <v>28437.29</v>
          </cell>
        </row>
        <row r="30">
          <cell r="A30" t="str">
            <v>1.1.01.002.017</v>
          </cell>
          <cell r="B30" t="str">
            <v>BANCO ENGECRED C/C 670</v>
          </cell>
          <cell r="C30">
            <v>-203.09</v>
          </cell>
          <cell r="D30">
            <v>160000</v>
          </cell>
          <cell r="E30">
            <v>-57443.46</v>
          </cell>
          <cell r="F30">
            <v>102353.45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275177.03999999998</v>
          </cell>
          <cell r="D31">
            <v>1678129.25</v>
          </cell>
          <cell r="E31">
            <v>-1616820.67</v>
          </cell>
          <cell r="F31">
            <v>336485.62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142951.01</v>
          </cell>
          <cell r="D32">
            <v>308219.45</v>
          </cell>
          <cell r="E32">
            <v>-181475.49</v>
          </cell>
          <cell r="F32">
            <v>269694.96999999997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631971.5</v>
          </cell>
          <cell r="D33">
            <v>2084657.58</v>
          </cell>
          <cell r="E33">
            <v>-1952974.9</v>
          </cell>
          <cell r="F33">
            <v>763654.18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529306.27</v>
          </cell>
          <cell r="D34">
            <v>256392.52</v>
          </cell>
          <cell r="E34">
            <v>-687775.35</v>
          </cell>
          <cell r="F34">
            <v>97923.44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263195.61</v>
          </cell>
          <cell r="D35">
            <v>161202.75</v>
          </cell>
          <cell r="E35">
            <v>-403282.84</v>
          </cell>
          <cell r="F35">
            <v>21115.52</v>
          </cell>
        </row>
        <row r="36">
          <cell r="A36" t="str">
            <v>1.1.01.003</v>
          </cell>
          <cell r="B36" t="str">
            <v>APLICACOES FINANCEIRAS</v>
          </cell>
          <cell r="C36">
            <v>2034138.24</v>
          </cell>
          <cell r="D36">
            <v>15723.58</v>
          </cell>
          <cell r="E36">
            <v>-206578.49</v>
          </cell>
          <cell r="F36">
            <v>1843283.33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2029138.24</v>
          </cell>
          <cell r="D38">
            <v>15723.58</v>
          </cell>
          <cell r="E38">
            <v>-206578.49</v>
          </cell>
          <cell r="F38">
            <v>1838283.33</v>
          </cell>
        </row>
        <row r="39">
          <cell r="A39" t="str">
            <v>1.1.02</v>
          </cell>
          <cell r="B39" t="str">
            <v>CONTAS A RECEBER</v>
          </cell>
          <cell r="C39">
            <v>2745177.87</v>
          </cell>
          <cell r="D39">
            <v>6172773.6399999997</v>
          </cell>
          <cell r="E39">
            <v>-3259380.91</v>
          </cell>
          <cell r="F39">
            <v>5658570.5999999996</v>
          </cell>
        </row>
        <row r="40">
          <cell r="A40" t="str">
            <v>1.1.02.001</v>
          </cell>
          <cell r="B40" t="str">
            <v>DUPLICATAS A RECEBER</v>
          </cell>
          <cell r="C40">
            <v>2155537.4700000002</v>
          </cell>
          <cell r="D40">
            <v>6172773.6399999997</v>
          </cell>
          <cell r="E40">
            <v>-3259380.91</v>
          </cell>
          <cell r="F40">
            <v>5068930.2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2155537.4700000002</v>
          </cell>
          <cell r="D41">
            <v>6172773.6399999997</v>
          </cell>
          <cell r="E41">
            <v>-3259380.91</v>
          </cell>
          <cell r="F41">
            <v>5068930.2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890676.3</v>
          </cell>
          <cell r="D46">
            <v>318562.12</v>
          </cell>
          <cell r="E46">
            <v>-76148.95</v>
          </cell>
          <cell r="F46">
            <v>1133089.47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72532</v>
          </cell>
          <cell r="E47">
            <v>-72548.899999999994</v>
          </cell>
          <cell r="F47">
            <v>-16.899999999999999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72532</v>
          </cell>
          <cell r="E48">
            <v>-72548.899999999994</v>
          </cell>
          <cell r="F48">
            <v>-16.899999999999999</v>
          </cell>
        </row>
        <row r="49">
          <cell r="A49" t="str">
            <v>1.1.03.002</v>
          </cell>
          <cell r="B49" t="str">
            <v>EMPRESTIMO A FUNCIONARIO</v>
          </cell>
          <cell r="C49">
            <v>3408.05</v>
          </cell>
          <cell r="D49">
            <v>0</v>
          </cell>
          <cell r="E49">
            <v>-813.33</v>
          </cell>
          <cell r="F49">
            <v>2594.7199999999998</v>
          </cell>
        </row>
        <row r="50">
          <cell r="A50" t="str">
            <v>1.1.03.002.001</v>
          </cell>
          <cell r="B50" t="str">
            <v>EMPRESTIMOS A FUNCIONARIOS</v>
          </cell>
          <cell r="C50">
            <v>3408.05</v>
          </cell>
          <cell r="D50">
            <v>0</v>
          </cell>
          <cell r="E50">
            <v>-813.33</v>
          </cell>
          <cell r="F50">
            <v>2594.7199999999998</v>
          </cell>
        </row>
        <row r="51">
          <cell r="A51" t="str">
            <v>1.1.03.004</v>
          </cell>
          <cell r="B51" t="str">
            <v>ADIANTAMENTO A FORNECEDORES</v>
          </cell>
          <cell r="C51">
            <v>869268.25</v>
          </cell>
          <cell r="D51">
            <v>246030.12</v>
          </cell>
          <cell r="E51">
            <v>-2786.72</v>
          </cell>
          <cell r="F51">
            <v>1112511.6499999999</v>
          </cell>
        </row>
        <row r="52">
          <cell r="A52" t="str">
            <v>1.1.03.004.001</v>
          </cell>
          <cell r="B52" t="str">
            <v>ADIANTAMENTO A FORNECEDORES</v>
          </cell>
          <cell r="C52">
            <v>869268.25</v>
          </cell>
          <cell r="D52">
            <v>246030.12</v>
          </cell>
          <cell r="E52">
            <v>-2786.72</v>
          </cell>
          <cell r="F52">
            <v>1112511.6499999999</v>
          </cell>
        </row>
        <row r="53">
          <cell r="A53" t="str">
            <v>1.1.03.005</v>
          </cell>
          <cell r="B53" t="str">
            <v>VENDA DE IMOBILIZADO A RECEBER</v>
          </cell>
          <cell r="C53">
            <v>18000</v>
          </cell>
          <cell r="D53">
            <v>0</v>
          </cell>
          <cell r="E53">
            <v>0</v>
          </cell>
          <cell r="F53">
            <v>18000</v>
          </cell>
        </row>
        <row r="54">
          <cell r="A54" t="str">
            <v>1.1.03.005.001</v>
          </cell>
          <cell r="B54" t="str">
            <v>VENDA DE VEICULOS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1.1.04</v>
          </cell>
          <cell r="B55" t="str">
            <v>CREDITOS DE IMPOSTOS E CONTRIBUIÇÕES</v>
          </cell>
          <cell r="C55">
            <v>408725.85</v>
          </cell>
          <cell r="D55">
            <v>203434.4</v>
          </cell>
          <cell r="E55">
            <v>-545625.76</v>
          </cell>
          <cell r="F55">
            <v>66534.490000000005</v>
          </cell>
        </row>
        <row r="56">
          <cell r="A56" t="str">
            <v>1.1.04.001</v>
          </cell>
          <cell r="B56" t="str">
            <v>TRIBUTOS A COMPENSAR E RECUPERAR FEDERA</v>
          </cell>
          <cell r="C56">
            <v>407493.61</v>
          </cell>
          <cell r="D56">
            <v>186425.09</v>
          </cell>
          <cell r="E56">
            <v>-528616.44999999995</v>
          </cell>
          <cell r="F56">
            <v>65302.25</v>
          </cell>
        </row>
        <row r="57">
          <cell r="A57" t="str">
            <v>1.1.04.001.001</v>
          </cell>
          <cell r="B57" t="str">
            <v>CSLL RETIDA ORG. PUBLICO FEDERAL</v>
          </cell>
          <cell r="C57">
            <v>60487.78</v>
          </cell>
          <cell r="D57">
            <v>21777.72</v>
          </cell>
          <cell r="E57">
            <v>-77894.539999999994</v>
          </cell>
          <cell r="F57">
            <v>4370.96</v>
          </cell>
        </row>
        <row r="58">
          <cell r="A58" t="str">
            <v>1.1.04.001.002</v>
          </cell>
          <cell r="B58" t="str">
            <v>CSLL RETIDA POR DEMAIS ENTID ADM P. FED</v>
          </cell>
          <cell r="C58">
            <v>7334.71</v>
          </cell>
          <cell r="D58">
            <v>7428.41</v>
          </cell>
          <cell r="E58">
            <v>-14763.12</v>
          </cell>
          <cell r="F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22285.25</v>
          </cell>
          <cell r="E59">
            <v>-22285.25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31173.41</v>
          </cell>
          <cell r="D61">
            <v>65333.17</v>
          </cell>
          <cell r="E61">
            <v>-75496.179999999993</v>
          </cell>
          <cell r="F61">
            <v>21010.400000000001</v>
          </cell>
        </row>
        <row r="62">
          <cell r="A62" t="str">
            <v>1.1.04.001.009</v>
          </cell>
          <cell r="B62" t="str">
            <v>I.N.S.S - RETIDO</v>
          </cell>
          <cell r="C62">
            <v>211577.78</v>
          </cell>
          <cell r="D62">
            <v>8990.69</v>
          </cell>
          <cell r="E62">
            <v>-191532.21</v>
          </cell>
          <cell r="F62">
            <v>29036.26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81387.009999999995</v>
          </cell>
          <cell r="D63">
            <v>35047.35</v>
          </cell>
          <cell r="E63">
            <v>-111189.21</v>
          </cell>
          <cell r="F63">
            <v>5245.15</v>
          </cell>
        </row>
        <row r="64">
          <cell r="A64" t="str">
            <v>1.1.04.001.012</v>
          </cell>
          <cell r="B64" t="str">
            <v>I.R.R.F S/ RENDIMENTOS FINANCEIROS</v>
          </cell>
          <cell r="C64">
            <v>7691.47</v>
          </cell>
          <cell r="D64">
            <v>6578.49</v>
          </cell>
          <cell r="E64">
            <v>-14269.96</v>
          </cell>
          <cell r="F64">
            <v>0</v>
          </cell>
        </row>
        <row r="65">
          <cell r="A65" t="str">
            <v>1.1.04.001.013</v>
          </cell>
          <cell r="B65" t="str">
            <v>PIS RETIDO POR ORGAOS PUB. FEDERAL</v>
          </cell>
          <cell r="C65">
            <v>971.7</v>
          </cell>
          <cell r="D65">
            <v>12118.6</v>
          </cell>
          <cell r="E65">
            <v>-12118.6</v>
          </cell>
          <cell r="F65">
            <v>971.7</v>
          </cell>
        </row>
        <row r="66">
          <cell r="A66" t="str">
            <v>1.1.04.001.014</v>
          </cell>
          <cell r="B66" t="str">
            <v>PIS RETIDO DEMAIS ENTIDADES P. FEDERAL</v>
          </cell>
          <cell r="C66">
            <v>5785.03</v>
          </cell>
          <cell r="D66">
            <v>6865.41</v>
          </cell>
          <cell r="E66">
            <v>-9067.3799999999992</v>
          </cell>
          <cell r="F66">
            <v>3583.06</v>
          </cell>
        </row>
        <row r="67">
          <cell r="A67" t="str">
            <v>1.1.04.001.015</v>
          </cell>
          <cell r="B67" t="str">
            <v>PIS RETIDO PESSOAS DIREITO PRIVADO</v>
          </cell>
          <cell r="C67">
            <v>191.14</v>
          </cell>
          <cell r="D67">
            <v>0</v>
          </cell>
          <cell r="E67">
            <v>0</v>
          </cell>
          <cell r="F67">
            <v>191.14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1232.24</v>
          </cell>
          <cell r="D68">
            <v>17009.310000000001</v>
          </cell>
          <cell r="E68">
            <v>-17009.310000000001</v>
          </cell>
          <cell r="F68">
            <v>1232.24</v>
          </cell>
        </row>
        <row r="69">
          <cell r="A69" t="str">
            <v>1.1.04.003.001</v>
          </cell>
          <cell r="B69" t="str">
            <v>I.S.S RETIDO</v>
          </cell>
          <cell r="C69">
            <v>1232.24</v>
          </cell>
          <cell r="D69">
            <v>17009.310000000001</v>
          </cell>
          <cell r="E69">
            <v>-17009.310000000001</v>
          </cell>
          <cell r="F69">
            <v>1232.24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81418.95</v>
          </cell>
          <cell r="D82">
            <v>0</v>
          </cell>
          <cell r="E82">
            <v>-7721.7</v>
          </cell>
          <cell r="F82">
            <v>73697.25</v>
          </cell>
        </row>
        <row r="83">
          <cell r="A83" t="str">
            <v>1.1.07.001</v>
          </cell>
          <cell r="B83" t="str">
            <v>DESPESAS PAGAS ANTECIPAMENTE</v>
          </cell>
          <cell r="C83">
            <v>81418.95</v>
          </cell>
          <cell r="D83">
            <v>0</v>
          </cell>
          <cell r="E83">
            <v>-7721.7</v>
          </cell>
          <cell r="F83">
            <v>73697.25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72323.899999999994</v>
          </cell>
          <cell r="D84">
            <v>0</v>
          </cell>
          <cell r="E84">
            <v>-6300.6</v>
          </cell>
          <cell r="F84">
            <v>66023.3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9095.0499999999993</v>
          </cell>
          <cell r="D85">
            <v>0</v>
          </cell>
          <cell r="E85">
            <v>-1421.1</v>
          </cell>
          <cell r="F85">
            <v>7673.95</v>
          </cell>
        </row>
        <row r="86">
          <cell r="A86" t="str">
            <v>1.2</v>
          </cell>
          <cell r="B86" t="str">
            <v>ATIVO NÃO CIRCULANTE</v>
          </cell>
          <cell r="C86">
            <v>-3591792.65</v>
          </cell>
          <cell r="D86">
            <v>73367.929999999993</v>
          </cell>
          <cell r="E86">
            <v>-3247788.75</v>
          </cell>
          <cell r="F86">
            <v>-6766213.4699999997</v>
          </cell>
        </row>
        <row r="87">
          <cell r="A87" t="str">
            <v>1.2.01</v>
          </cell>
          <cell r="B87" t="str">
            <v>REALIZÁVEL A LONGO PRAZO</v>
          </cell>
          <cell r="C87">
            <v>279734.12</v>
          </cell>
          <cell r="D87">
            <v>50000</v>
          </cell>
          <cell r="E87">
            <v>0</v>
          </cell>
          <cell r="F87">
            <v>329734.12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263055.59999999998</v>
          </cell>
          <cell r="D88">
            <v>50000</v>
          </cell>
          <cell r="E88">
            <v>0</v>
          </cell>
          <cell r="F88">
            <v>313055.59999999998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0</v>
          </cell>
          <cell r="F90">
            <v>48830.45</v>
          </cell>
        </row>
        <row r="91">
          <cell r="A91" t="str">
            <v>1.2.01.005.006</v>
          </cell>
          <cell r="B91" t="str">
            <v>SCP/ALEXANIA</v>
          </cell>
          <cell r="C91">
            <v>191835.67</v>
          </cell>
          <cell r="D91">
            <v>50000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9418.52</v>
          </cell>
          <cell r="D95">
            <v>0</v>
          </cell>
          <cell r="E95">
            <v>0</v>
          </cell>
          <cell r="F95">
            <v>9418.52</v>
          </cell>
        </row>
        <row r="96">
          <cell r="A96" t="str">
            <v>1.2.01.008.001</v>
          </cell>
          <cell r="B96" t="str">
            <v>TRABALHISTAS</v>
          </cell>
          <cell r="C96">
            <v>9418.52</v>
          </cell>
          <cell r="D96">
            <v>0</v>
          </cell>
          <cell r="E96">
            <v>0</v>
          </cell>
          <cell r="F96">
            <v>9418.52</v>
          </cell>
        </row>
        <row r="97">
          <cell r="A97" t="str">
            <v>1.2.02</v>
          </cell>
          <cell r="B97" t="str">
            <v>INVESTIMENTOS</v>
          </cell>
          <cell r="C97">
            <v>-5657682.29</v>
          </cell>
          <cell r="D97">
            <v>0</v>
          </cell>
          <cell r="E97">
            <v>-3213467.4</v>
          </cell>
          <cell r="F97">
            <v>-8871149.6899999995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-6165631.6399999997</v>
          </cell>
          <cell r="D98">
            <v>0</v>
          </cell>
          <cell r="E98">
            <v>-3213467.4</v>
          </cell>
          <cell r="F98">
            <v>-9379099.0399999991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0</v>
          </cell>
          <cell r="E100">
            <v>0</v>
          </cell>
          <cell r="F100">
            <v>-263413.46999999997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0</v>
          </cell>
          <cell r="E101">
            <v>0</v>
          </cell>
          <cell r="F101">
            <v>552764.79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0</v>
          </cell>
          <cell r="E102">
            <v>0</v>
          </cell>
          <cell r="F102">
            <v>-1241161.1299999999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-5159559.3</v>
          </cell>
          <cell r="D104">
            <v>0</v>
          </cell>
          <cell r="E104">
            <v>-3213467.4</v>
          </cell>
          <cell r="F104">
            <v>-8373026.7000000002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1779170.63</v>
          </cell>
          <cell r="D108">
            <v>23367.93</v>
          </cell>
          <cell r="E108">
            <v>-34168.639999999999</v>
          </cell>
          <cell r="F108">
            <v>1768369.92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2868576.69</v>
          </cell>
          <cell r="D109">
            <v>23367.93</v>
          </cell>
          <cell r="E109">
            <v>-7124.8</v>
          </cell>
          <cell r="F109">
            <v>2884819.82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69765.22</v>
          </cell>
          <cell r="D110">
            <v>0</v>
          </cell>
          <cell r="E110">
            <v>0</v>
          </cell>
          <cell r="F110">
            <v>69765.22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348034.81</v>
          </cell>
          <cell r="D112">
            <v>3803.99</v>
          </cell>
          <cell r="E112">
            <v>0</v>
          </cell>
          <cell r="F112">
            <v>351838.8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409175.87</v>
          </cell>
          <cell r="D113">
            <v>16030.74</v>
          </cell>
          <cell r="E113">
            <v>-7124.8</v>
          </cell>
          <cell r="F113">
            <v>418081.81</v>
          </cell>
        </row>
        <row r="114">
          <cell r="A114" t="str">
            <v>1.2.03.001.006</v>
          </cell>
          <cell r="B114" t="str">
            <v>MOVEIS E UTENSILIOS</v>
          </cell>
          <cell r="C114">
            <v>184428.63</v>
          </cell>
          <cell r="D114">
            <v>3533.2</v>
          </cell>
          <cell r="E114">
            <v>0</v>
          </cell>
          <cell r="F114">
            <v>187961.83</v>
          </cell>
        </row>
        <row r="115">
          <cell r="A115" t="str">
            <v>1.2.03.001.007</v>
          </cell>
          <cell r="B115" t="str">
            <v>VEICULOS LEVES</v>
          </cell>
          <cell r="C115">
            <v>1323095.79</v>
          </cell>
          <cell r="D115">
            <v>0</v>
          </cell>
          <cell r="E115">
            <v>0</v>
          </cell>
          <cell r="F115">
            <v>1323095.79</v>
          </cell>
        </row>
        <row r="116">
          <cell r="A116" t="str">
            <v>1.2.03.001.008</v>
          </cell>
          <cell r="B116" t="str">
            <v>FERRAMENTAS</v>
          </cell>
          <cell r="C116">
            <v>50362.25</v>
          </cell>
          <cell r="D116">
            <v>0</v>
          </cell>
          <cell r="E116">
            <v>0</v>
          </cell>
          <cell r="F116">
            <v>50362.25</v>
          </cell>
        </row>
        <row r="117">
          <cell r="A117" t="str">
            <v>1.2.03.001.010</v>
          </cell>
          <cell r="B117" t="str">
            <v>VEICULOS DE CARGAS</v>
          </cell>
          <cell r="C117">
            <v>482418.65</v>
          </cell>
          <cell r="D117">
            <v>0</v>
          </cell>
          <cell r="E117">
            <v>0</v>
          </cell>
          <cell r="F117">
            <v>482418.65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-1129883.19</v>
          </cell>
          <cell r="D118">
            <v>0</v>
          </cell>
          <cell r="E118">
            <v>-27043.84</v>
          </cell>
          <cell r="F118">
            <v>-1156927.03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-162088.57999999999</v>
          </cell>
          <cell r="D120">
            <v>0</v>
          </cell>
          <cell r="E120">
            <v>-2092.5700000000002</v>
          </cell>
          <cell r="F120">
            <v>-164181.15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-310717.62</v>
          </cell>
          <cell r="D121">
            <v>0</v>
          </cell>
          <cell r="E121">
            <v>-3735.67</v>
          </cell>
          <cell r="F121">
            <v>-314453.28999999998</v>
          </cell>
        </row>
        <row r="122">
          <cell r="A122" t="str">
            <v>1.2.03.002.005</v>
          </cell>
          <cell r="B122" t="str">
            <v>MOVEIS E UTENSILIOS</v>
          </cell>
          <cell r="C122">
            <v>-85302.91</v>
          </cell>
          <cell r="D122">
            <v>0</v>
          </cell>
          <cell r="E122">
            <v>-1604.37</v>
          </cell>
          <cell r="F122">
            <v>-86907.28</v>
          </cell>
        </row>
        <row r="123">
          <cell r="A123" t="str">
            <v>1.2.03.002.006</v>
          </cell>
          <cell r="B123" t="str">
            <v>VEICULOS LEVES</v>
          </cell>
          <cell r="C123">
            <v>-52678.79</v>
          </cell>
          <cell r="D123">
            <v>0</v>
          </cell>
          <cell r="E123">
            <v>-2887.43</v>
          </cell>
          <cell r="F123">
            <v>-55566.22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0</v>
          </cell>
          <cell r="F124">
            <v>-640.76</v>
          </cell>
        </row>
        <row r="125">
          <cell r="A125" t="str">
            <v>1.2.03.002.009</v>
          </cell>
          <cell r="B125" t="str">
            <v>VEICULOS DE CARGAS</v>
          </cell>
          <cell r="C125">
            <v>-493280.09</v>
          </cell>
          <cell r="D125">
            <v>0</v>
          </cell>
          <cell r="E125">
            <v>-15890.23</v>
          </cell>
          <cell r="F125">
            <v>-509170.32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-21196.58</v>
          </cell>
          <cell r="D126">
            <v>0</v>
          </cell>
          <cell r="E126">
            <v>-413.89</v>
          </cell>
          <cell r="F126">
            <v>-21610.47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-2682.39</v>
          </cell>
          <cell r="D127">
            <v>0</v>
          </cell>
          <cell r="E127">
            <v>-419.68</v>
          </cell>
          <cell r="F127">
            <v>-3102.07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1.2.04</v>
          </cell>
          <cell r="B130" t="str">
            <v>INTANGIVEL</v>
          </cell>
          <cell r="C130">
            <v>6984.89</v>
          </cell>
          <cell r="D130">
            <v>0</v>
          </cell>
          <cell r="E130">
            <v>-152.71</v>
          </cell>
          <cell r="F130">
            <v>6832.18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1.2.04.002</v>
          </cell>
          <cell r="B133" t="str">
            <v>(-) AMORTIZAÇÃO ACUMULADA</v>
          </cell>
          <cell r="C133">
            <v>3883.34</v>
          </cell>
          <cell r="D133">
            <v>0</v>
          </cell>
          <cell r="E133">
            <v>152.71</v>
          </cell>
          <cell r="F133">
            <v>4036.05</v>
          </cell>
        </row>
        <row r="134">
          <cell r="A134" t="str">
            <v>1.2.04.002.001</v>
          </cell>
          <cell r="B134" t="str">
            <v>(-) SISTEMAS APLICATIVOS-SOFTWARE</v>
          </cell>
          <cell r="C134">
            <v>-3883.34</v>
          </cell>
          <cell r="D134">
            <v>0</v>
          </cell>
          <cell r="E134">
            <v>-152.71</v>
          </cell>
          <cell r="F134">
            <v>-4036.05</v>
          </cell>
        </row>
        <row r="135">
          <cell r="A135">
            <v>2</v>
          </cell>
          <cell r="B135" t="str">
            <v>PASSIVO</v>
          </cell>
          <cell r="C135">
            <v>25131712.129999999</v>
          </cell>
          <cell r="D135">
            <v>-7049828.4299999997</v>
          </cell>
          <cell r="E135">
            <v>7860876.5800000001</v>
          </cell>
          <cell r="F135">
            <v>25942760.280000001</v>
          </cell>
        </row>
        <row r="136">
          <cell r="A136" t="str">
            <v>2.1</v>
          </cell>
          <cell r="B136" t="str">
            <v>PASSIVO CIRCULANTE</v>
          </cell>
          <cell r="C136">
            <v>8258855.5199999996</v>
          </cell>
          <cell r="D136">
            <v>-6707487.8700000001</v>
          </cell>
          <cell r="E136">
            <v>7859114.6399999997</v>
          </cell>
          <cell r="F136">
            <v>9410482.2899999991</v>
          </cell>
        </row>
        <row r="137">
          <cell r="A137" t="str">
            <v>2.1.01</v>
          </cell>
          <cell r="B137" t="str">
            <v>EMPRESTIMOS E FINANCIAMENTOS</v>
          </cell>
          <cell r="C137">
            <v>985846.24</v>
          </cell>
          <cell r="D137">
            <v>-117121.21</v>
          </cell>
          <cell r="E137">
            <v>104440.54</v>
          </cell>
          <cell r="F137">
            <v>973165.57</v>
          </cell>
        </row>
        <row r="138">
          <cell r="A138" t="str">
            <v>2.1.01.002</v>
          </cell>
          <cell r="B138" t="str">
            <v>EMPRESTIMOS E FINANCIAMENTOS NACIONAIS</v>
          </cell>
          <cell r="C138">
            <v>985846.24</v>
          </cell>
          <cell r="D138">
            <v>-117121.21</v>
          </cell>
          <cell r="E138">
            <v>104440.54</v>
          </cell>
          <cell r="F138">
            <v>973165.57</v>
          </cell>
        </row>
        <row r="139">
          <cell r="A139" t="str">
            <v>2.1.01.002.001</v>
          </cell>
          <cell r="B139" t="str">
            <v>BANCO ITAULEASING S/A</v>
          </cell>
          <cell r="C139">
            <v>164453.39000000001</v>
          </cell>
          <cell r="D139">
            <v>-11777.17</v>
          </cell>
          <cell r="E139">
            <v>51000</v>
          </cell>
          <cell r="F139">
            <v>203676.22</v>
          </cell>
        </row>
        <row r="140">
          <cell r="A140" t="str">
            <v>2.1.01.002.002</v>
          </cell>
          <cell r="B140" t="str">
            <v>CATERPILLAR FINANCIAL S/A</v>
          </cell>
          <cell r="C140">
            <v>103771.02</v>
          </cell>
          <cell r="D140">
            <v>-8721.94</v>
          </cell>
          <cell r="E140">
            <v>0</v>
          </cell>
          <cell r="F140">
            <v>95049.08</v>
          </cell>
        </row>
        <row r="141">
          <cell r="A141" t="str">
            <v>2.1.01.002.004</v>
          </cell>
          <cell r="B141" t="str">
            <v>BANCO CNH CAPITAL S/A</v>
          </cell>
          <cell r="C141">
            <v>177281.59</v>
          </cell>
          <cell r="D141">
            <v>-12483.56</v>
          </cell>
          <cell r="E141">
            <v>0</v>
          </cell>
          <cell r="F141">
            <v>164798.03</v>
          </cell>
        </row>
        <row r="142">
          <cell r="A142" t="str">
            <v>2.1.01.002.006</v>
          </cell>
          <cell r="B142" t="str">
            <v>(-) ENCARGOS FINANCEIROS A TRANSCORRER</v>
          </cell>
          <cell r="C142">
            <v>816358.28</v>
          </cell>
          <cell r="D142">
            <v>0</v>
          </cell>
          <cell r="E142">
            <v>-53440.54</v>
          </cell>
          <cell r="F142">
            <v>762917.74</v>
          </cell>
        </row>
        <row r="143">
          <cell r="A143" t="str">
            <v>2.1.01.002.007</v>
          </cell>
          <cell r="B143" t="str">
            <v>UNIBANCO-UNIAO DE BANCOS BRASILEIROS</v>
          </cell>
          <cell r="C143">
            <v>155702.35999999999</v>
          </cell>
          <cell r="D143">
            <v>-9838.4500000000007</v>
          </cell>
          <cell r="E143">
            <v>0</v>
          </cell>
          <cell r="F143">
            <v>145863.91</v>
          </cell>
        </row>
        <row r="144">
          <cell r="A144" t="str">
            <v>2.1.01.002.009</v>
          </cell>
          <cell r="B144" t="str">
            <v>BANCO VOTORANTIM S/A</v>
          </cell>
          <cell r="C144">
            <v>90142.32</v>
          </cell>
          <cell r="D144">
            <v>-5937.92</v>
          </cell>
          <cell r="E144">
            <v>0</v>
          </cell>
          <cell r="F144">
            <v>84204.4</v>
          </cell>
        </row>
        <row r="145">
          <cell r="A145" t="str">
            <v>2.1.01.002.011</v>
          </cell>
          <cell r="B145" t="str">
            <v>TERRACAP - CIA IMOBILIARIA DE BRASILIA</v>
          </cell>
          <cell r="C145">
            <v>1110853.8400000001</v>
          </cell>
          <cell r="D145">
            <v>-68362.17</v>
          </cell>
          <cell r="E145">
            <v>0</v>
          </cell>
          <cell r="F145">
            <v>1042491.67</v>
          </cell>
        </row>
        <row r="146">
          <cell r="A146" t="str">
            <v>2.1.02</v>
          </cell>
          <cell r="B146" t="str">
            <v>FORNECEDORES</v>
          </cell>
          <cell r="C146">
            <v>4970387.91</v>
          </cell>
          <cell r="D146">
            <v>-4745198.88</v>
          </cell>
          <cell r="E146">
            <v>5785264.9400000004</v>
          </cell>
          <cell r="F146">
            <v>6010453.9699999997</v>
          </cell>
        </row>
        <row r="147">
          <cell r="A147" t="str">
            <v>2.1.02.001</v>
          </cell>
          <cell r="B147" t="str">
            <v>FORNECEDORES DE MATERIAIS E SERVIÇOS</v>
          </cell>
          <cell r="C147">
            <v>4970387.91</v>
          </cell>
          <cell r="D147">
            <v>-4745198.88</v>
          </cell>
          <cell r="E147">
            <v>5785264.9400000004</v>
          </cell>
          <cell r="F147">
            <v>6010453.9699999997</v>
          </cell>
        </row>
        <row r="148">
          <cell r="A148" t="str">
            <v>2.1.02.001.001</v>
          </cell>
          <cell r="B148" t="str">
            <v>FORNECEDORES DIVERSOS</v>
          </cell>
          <cell r="C148">
            <v>4970387.91</v>
          </cell>
          <cell r="D148">
            <v>-4745198.88</v>
          </cell>
          <cell r="E148">
            <v>5785264.9400000004</v>
          </cell>
          <cell r="F148">
            <v>6010453.9699999997</v>
          </cell>
        </row>
        <row r="149">
          <cell r="A149" t="str">
            <v>2.1.03</v>
          </cell>
          <cell r="B149" t="str">
            <v>OBRIGAÇÕES TRIBUTARIAS</v>
          </cell>
          <cell r="C149">
            <v>67001.33</v>
          </cell>
          <cell r="D149">
            <v>-439519.27</v>
          </cell>
          <cell r="E149">
            <v>554541.55000000005</v>
          </cell>
          <cell r="F149">
            <v>182023.61</v>
          </cell>
        </row>
        <row r="150">
          <cell r="A150" t="str">
            <v>2.1.03.001</v>
          </cell>
          <cell r="B150" t="str">
            <v>TRIBUTOS E CONTRIBUIÇÕES A PAGAR</v>
          </cell>
          <cell r="C150">
            <v>37120.81</v>
          </cell>
          <cell r="D150">
            <v>-408359.38</v>
          </cell>
          <cell r="E150">
            <v>498278.54</v>
          </cell>
          <cell r="F150">
            <v>127039.97</v>
          </cell>
        </row>
        <row r="151">
          <cell r="A151" t="str">
            <v>2.1.03.001.001</v>
          </cell>
          <cell r="B151" t="str">
            <v>I.R.P.J. A PAGAR</v>
          </cell>
          <cell r="C151">
            <v>0</v>
          </cell>
          <cell r="D151">
            <v>-125459.17</v>
          </cell>
          <cell r="E151">
            <v>223328.59</v>
          </cell>
          <cell r="F151">
            <v>97869.42</v>
          </cell>
        </row>
        <row r="152">
          <cell r="A152" t="str">
            <v>2.1.03.001.002</v>
          </cell>
          <cell r="B152" t="str">
            <v>C.S.L.L. A PAGAR</v>
          </cell>
          <cell r="C152">
            <v>0</v>
          </cell>
          <cell r="D152">
            <v>-92657.66</v>
          </cell>
          <cell r="E152">
            <v>119953.78</v>
          </cell>
          <cell r="F152">
            <v>27296.12</v>
          </cell>
        </row>
        <row r="153">
          <cell r="A153" t="str">
            <v>2.1.03.001.003</v>
          </cell>
          <cell r="B153" t="str">
            <v>PIS A PAGAR</v>
          </cell>
          <cell r="C153">
            <v>3053.22</v>
          </cell>
          <cell r="D153">
            <v>-27292.42</v>
          </cell>
          <cell r="E153">
            <v>24629.200000000001</v>
          </cell>
          <cell r="F153">
            <v>390</v>
          </cell>
        </row>
        <row r="154">
          <cell r="A154" t="str">
            <v>2.1.03.001.004</v>
          </cell>
          <cell r="B154" t="str">
            <v>COFINS A PAGAR</v>
          </cell>
          <cell r="C154">
            <v>14091.8</v>
          </cell>
          <cell r="D154">
            <v>-125965.03</v>
          </cell>
          <cell r="E154">
            <v>111873.23</v>
          </cell>
          <cell r="F154">
            <v>0</v>
          </cell>
        </row>
        <row r="155">
          <cell r="A155" t="str">
            <v>2.1.03.001.005</v>
          </cell>
          <cell r="B155" t="str">
            <v>I.S.S. A PAGAR</v>
          </cell>
          <cell r="C155">
            <v>19975.79</v>
          </cell>
          <cell r="D155">
            <v>-36985.1</v>
          </cell>
          <cell r="E155">
            <v>18493.740000000002</v>
          </cell>
          <cell r="F155">
            <v>1484.43</v>
          </cell>
        </row>
        <row r="156">
          <cell r="A156" t="str">
            <v>2.1.03.002</v>
          </cell>
          <cell r="B156" t="str">
            <v>TRIBUTOS E CONT. RETIDOS A RECOLHER</v>
          </cell>
          <cell r="C156">
            <v>29880.52</v>
          </cell>
          <cell r="D156">
            <v>-31159.89</v>
          </cell>
          <cell r="E156">
            <v>56263.01</v>
          </cell>
          <cell r="F156">
            <v>54983.64</v>
          </cell>
        </row>
        <row r="157">
          <cell r="A157" t="str">
            <v>2.1.03.002.001</v>
          </cell>
          <cell r="B157" t="str">
            <v>RETENÇOES CONTR. FEDERAIS A RECOLHER</v>
          </cell>
          <cell r="C157">
            <v>1879.09</v>
          </cell>
          <cell r="D157">
            <v>-6655.6</v>
          </cell>
          <cell r="E157">
            <v>8183.53</v>
          </cell>
          <cell r="F157">
            <v>3407.02</v>
          </cell>
        </row>
        <row r="158">
          <cell r="A158" t="str">
            <v>2.1.03.002.002</v>
          </cell>
          <cell r="B158" t="str">
            <v>I.R.R.F. SOBRE ASSALARIADO A RECOLHER</v>
          </cell>
          <cell r="C158">
            <v>11690.94</v>
          </cell>
          <cell r="D158">
            <v>-6054.98</v>
          </cell>
          <cell r="E158">
            <v>7017.2</v>
          </cell>
          <cell r="F158">
            <v>12653.16</v>
          </cell>
        </row>
        <row r="159">
          <cell r="A159" t="str">
            <v>2.1.03.002.003</v>
          </cell>
          <cell r="B159" t="str">
            <v>I.R.R.F. SOBRE SERVIÇOS PJ A RECOLHER</v>
          </cell>
          <cell r="C159">
            <v>1771.11</v>
          </cell>
          <cell r="D159">
            <v>-1897.32</v>
          </cell>
          <cell r="E159">
            <v>2827.98</v>
          </cell>
          <cell r="F159">
            <v>2701.77</v>
          </cell>
        </row>
        <row r="160">
          <cell r="A160" t="str">
            <v>2.1.03.002.004</v>
          </cell>
          <cell r="B160" t="str">
            <v>I.N.S.S. RETIDO A RECOLHER</v>
          </cell>
          <cell r="C160">
            <v>11784.05</v>
          </cell>
          <cell r="D160">
            <v>-13232.28</v>
          </cell>
          <cell r="E160">
            <v>30774.89</v>
          </cell>
          <cell r="F160">
            <v>29326.66</v>
          </cell>
        </row>
        <row r="161">
          <cell r="A161" t="str">
            <v>2.1.03.002.005</v>
          </cell>
          <cell r="B161" t="str">
            <v>I.S.S. RETIDO A RECOLHER</v>
          </cell>
          <cell r="C161">
            <v>2755.33</v>
          </cell>
          <cell r="D161">
            <v>-3319.71</v>
          </cell>
          <cell r="E161">
            <v>7459.41</v>
          </cell>
          <cell r="F161">
            <v>6895.03</v>
          </cell>
        </row>
        <row r="162">
          <cell r="A162" t="str">
            <v>2.1.04</v>
          </cell>
          <cell r="B162" t="str">
            <v>OBRIGAÇOES TRABALHISTAS E PREVIDENCIARI</v>
          </cell>
          <cell r="C162">
            <v>2218200.7200000002</v>
          </cell>
          <cell r="D162">
            <v>-1405233.16</v>
          </cell>
          <cell r="E162">
            <v>1367289.82</v>
          </cell>
          <cell r="F162">
            <v>2180257.38</v>
          </cell>
        </row>
        <row r="163">
          <cell r="A163" t="str">
            <v>2.1.04.001</v>
          </cell>
          <cell r="B163" t="str">
            <v>DEBITOS COM PESSOAL</v>
          </cell>
          <cell r="C163">
            <v>588517.16</v>
          </cell>
          <cell r="D163">
            <v>-730446.69</v>
          </cell>
          <cell r="E163">
            <v>740183.03</v>
          </cell>
          <cell r="F163">
            <v>598253.5</v>
          </cell>
        </row>
        <row r="164">
          <cell r="A164" t="str">
            <v>2.1.04.001.001</v>
          </cell>
          <cell r="B164" t="str">
            <v>SALARIOS A PAGAR</v>
          </cell>
          <cell r="C164">
            <v>583161.28</v>
          </cell>
          <cell r="D164">
            <v>-617175.28</v>
          </cell>
          <cell r="E164">
            <v>636420.12</v>
          </cell>
          <cell r="F164">
            <v>602406.12</v>
          </cell>
        </row>
        <row r="165">
          <cell r="A165" t="str">
            <v>2.1.04.001.002</v>
          </cell>
          <cell r="B165" t="str">
            <v>PENSÃO ALIMENTICIA A PAGAR</v>
          </cell>
          <cell r="C165">
            <v>291.14</v>
          </cell>
          <cell r="D165">
            <v>-291.14</v>
          </cell>
          <cell r="E165">
            <v>294.83999999999997</v>
          </cell>
          <cell r="F165">
            <v>294.83999999999997</v>
          </cell>
        </row>
        <row r="166">
          <cell r="A166" t="str">
            <v>2.1.04.001.005</v>
          </cell>
          <cell r="B166" t="str">
            <v>RESCISÕES A PAGAR</v>
          </cell>
          <cell r="C166">
            <v>5064.74</v>
          </cell>
          <cell r="D166">
            <v>-112980.27</v>
          </cell>
          <cell r="E166">
            <v>103468.07</v>
          </cell>
          <cell r="F166">
            <v>-4447.46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414429.54</v>
          </cell>
          <cell r="D167">
            <v>-587460.9</v>
          </cell>
          <cell r="E167">
            <v>404300.55</v>
          </cell>
          <cell r="F167">
            <v>231269.19</v>
          </cell>
        </row>
        <row r="168">
          <cell r="A168" t="str">
            <v>2.1.04.002.001</v>
          </cell>
          <cell r="B168" t="str">
            <v>I.N.S.S. A PAGAR</v>
          </cell>
          <cell r="C168">
            <v>353536.23</v>
          </cell>
          <cell r="D168">
            <v>-515178.04</v>
          </cell>
          <cell r="E168">
            <v>333488.69</v>
          </cell>
          <cell r="F168">
            <v>171846.88</v>
          </cell>
        </row>
        <row r="169">
          <cell r="A169" t="str">
            <v>2.1.04.002.002</v>
          </cell>
          <cell r="B169" t="str">
            <v>F.G.T.S. A PAGAR</v>
          </cell>
          <cell r="C169">
            <v>48434.42</v>
          </cell>
          <cell r="D169">
            <v>-65353.279999999999</v>
          </cell>
          <cell r="E169">
            <v>64628.07</v>
          </cell>
          <cell r="F169">
            <v>47709.21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12396.89</v>
          </cell>
          <cell r="D170">
            <v>-6929.58</v>
          </cell>
          <cell r="E170">
            <v>6183.79</v>
          </cell>
          <cell r="F170">
            <v>11651.1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1215254.02</v>
          </cell>
          <cell r="D172">
            <v>-87325.57</v>
          </cell>
          <cell r="E172">
            <v>222806.24</v>
          </cell>
          <cell r="F172">
            <v>1350734.69</v>
          </cell>
        </row>
        <row r="173">
          <cell r="A173" t="str">
            <v>2.1.04.003.001</v>
          </cell>
          <cell r="B173" t="str">
            <v>PROVISÃO DE FÉRIAS</v>
          </cell>
          <cell r="C173">
            <v>595572.17000000004</v>
          </cell>
          <cell r="D173">
            <v>-37428.01</v>
          </cell>
          <cell r="E173">
            <v>91322.03</v>
          </cell>
          <cell r="F173">
            <v>649466.18999999994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288865.48</v>
          </cell>
          <cell r="D174">
            <v>-25774.93</v>
          </cell>
          <cell r="E174">
            <v>69964.210000000006</v>
          </cell>
          <cell r="F174">
            <v>333054.76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173031.63</v>
          </cell>
          <cell r="D175">
            <v>-12942.7</v>
          </cell>
          <cell r="E175">
            <v>27559.71</v>
          </cell>
          <cell r="F175">
            <v>187648.64000000001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31996.67</v>
          </cell>
          <cell r="D176">
            <v>-3368.43</v>
          </cell>
          <cell r="E176">
            <v>7273.41</v>
          </cell>
          <cell r="F176">
            <v>35901.65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96367.52</v>
          </cell>
          <cell r="D177">
            <v>-7776.26</v>
          </cell>
          <cell r="E177">
            <v>21114.05</v>
          </cell>
          <cell r="F177">
            <v>109705.31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29420.55</v>
          </cell>
          <cell r="D178">
            <v>-35.24</v>
          </cell>
          <cell r="E178">
            <v>5572.83</v>
          </cell>
          <cell r="F178">
            <v>34958.14</v>
          </cell>
        </row>
        <row r="179">
          <cell r="A179" t="str">
            <v>2.1.05</v>
          </cell>
          <cell r="B179" t="str">
            <v>OUTRAS OBRIGAÇÕES A PAGAR</v>
          </cell>
          <cell r="C179">
            <v>17419.32</v>
          </cell>
          <cell r="D179">
            <v>-106.5</v>
          </cell>
          <cell r="E179">
            <v>34579.99</v>
          </cell>
          <cell r="F179">
            <v>51892.81</v>
          </cell>
        </row>
        <row r="180">
          <cell r="A180" t="str">
            <v>2.1.05.001</v>
          </cell>
          <cell r="B180" t="str">
            <v>CONTAS DIVERSAS</v>
          </cell>
          <cell r="C180">
            <v>17419.32</v>
          </cell>
          <cell r="D180">
            <v>-106.5</v>
          </cell>
          <cell r="E180">
            <v>34579.99</v>
          </cell>
          <cell r="F180">
            <v>51892.81</v>
          </cell>
        </row>
        <row r="181">
          <cell r="A181" t="str">
            <v>2.1.05.001.003</v>
          </cell>
          <cell r="B181" t="str">
            <v>CHEQUES A COMPENSAR</v>
          </cell>
          <cell r="C181">
            <v>17419.32</v>
          </cell>
          <cell r="D181">
            <v>-106.5</v>
          </cell>
          <cell r="E181">
            <v>34579.99</v>
          </cell>
          <cell r="F181">
            <v>51892.81</v>
          </cell>
        </row>
        <row r="182">
          <cell r="A182" t="str">
            <v>2.1.06</v>
          </cell>
          <cell r="B182" t="str">
            <v>OUTRAS OBRIGAÇÕES</v>
          </cell>
          <cell r="C182">
            <v>0</v>
          </cell>
          <cell r="D182">
            <v>-308.85000000000002</v>
          </cell>
          <cell r="E182">
            <v>12997.8</v>
          </cell>
          <cell r="F182">
            <v>12688.95</v>
          </cell>
        </row>
        <row r="183">
          <cell r="A183" t="str">
            <v>2.1.06.001</v>
          </cell>
          <cell r="B183" t="str">
            <v>DEBITOS DIVERSOS</v>
          </cell>
          <cell r="C183">
            <v>0</v>
          </cell>
          <cell r="D183">
            <v>0</v>
          </cell>
          <cell r="E183">
            <v>12688.95</v>
          </cell>
          <cell r="F183">
            <v>12688.95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0</v>
          </cell>
          <cell r="D184">
            <v>0</v>
          </cell>
          <cell r="E184">
            <v>12688.95</v>
          </cell>
          <cell r="F184">
            <v>12688.95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-308.85000000000002</v>
          </cell>
          <cell r="E185">
            <v>308.85000000000002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-308.85000000000002</v>
          </cell>
          <cell r="E186">
            <v>308.85000000000002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6287597.3899999997</v>
          </cell>
          <cell r="D187">
            <v>-12340.56</v>
          </cell>
          <cell r="E187">
            <v>1761.94</v>
          </cell>
          <cell r="F187">
            <v>6277018.7699999996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0</v>
          </cell>
          <cell r="E188">
            <v>0</v>
          </cell>
          <cell r="F188">
            <v>3906048.02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0</v>
          </cell>
          <cell r="E189">
            <v>0</v>
          </cell>
          <cell r="F189">
            <v>3906048.02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0</v>
          </cell>
          <cell r="F191">
            <v>17926.419999999998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0</v>
          </cell>
          <cell r="E193">
            <v>0</v>
          </cell>
          <cell r="F193">
            <v>4112699.94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2381549.37</v>
          </cell>
          <cell r="D197">
            <v>-12340.56</v>
          </cell>
          <cell r="E197">
            <v>1761.94</v>
          </cell>
          <cell r="F197">
            <v>2370970.75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2381549.37</v>
          </cell>
          <cell r="D198">
            <v>-12340.56</v>
          </cell>
          <cell r="E198">
            <v>1761.94</v>
          </cell>
          <cell r="F198">
            <v>2370970.75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1969914.62</v>
          </cell>
          <cell r="D200">
            <v>-12340.56</v>
          </cell>
          <cell r="E200">
            <v>1761.94</v>
          </cell>
          <cell r="F200">
            <v>1959336</v>
          </cell>
        </row>
        <row r="201">
          <cell r="A201" t="str">
            <v>2.3</v>
          </cell>
          <cell r="B201" t="str">
            <v>PATRIMÔNIO LÍQUIDO</v>
          </cell>
          <cell r="C201">
            <v>10585259.220000001</v>
          </cell>
          <cell r="D201">
            <v>-330000</v>
          </cell>
          <cell r="E201">
            <v>0</v>
          </cell>
          <cell r="F201">
            <v>10255259.220000001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-3526500</v>
          </cell>
          <cell r="D210">
            <v>-330000</v>
          </cell>
          <cell r="E210">
            <v>0</v>
          </cell>
          <cell r="F210">
            <v>-3856500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3526500</v>
          </cell>
          <cell r="D211">
            <v>330000</v>
          </cell>
          <cell r="E211">
            <v>0</v>
          </cell>
          <cell r="F211">
            <v>3856500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975500</v>
          </cell>
          <cell r="D212">
            <v>110000</v>
          </cell>
          <cell r="E212">
            <v>0</v>
          </cell>
          <cell r="F212">
            <v>1085500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975500</v>
          </cell>
          <cell r="D213">
            <v>110000</v>
          </cell>
          <cell r="E213">
            <v>0</v>
          </cell>
          <cell r="F213">
            <v>1085500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1575500</v>
          </cell>
          <cell r="D214">
            <v>110000</v>
          </cell>
          <cell r="E214">
            <v>0</v>
          </cell>
          <cell r="F214">
            <v>1685500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27265087.550000001</v>
          </cell>
          <cell r="D218">
            <v>7743911.5899999999</v>
          </cell>
          <cell r="E218">
            <v>-897495.36</v>
          </cell>
          <cell r="F218">
            <v>-34111503.780000001</v>
          </cell>
        </row>
        <row r="219">
          <cell r="A219" t="str">
            <v>3.1</v>
          </cell>
          <cell r="B219" t="str">
            <v>CUSTOS OPERACIONAIS</v>
          </cell>
          <cell r="C219">
            <v>23890236.870000001</v>
          </cell>
          <cell r="D219">
            <v>6998367.7400000002</v>
          </cell>
          <cell r="E219">
            <v>-871911.6</v>
          </cell>
          <cell r="F219">
            <v>-30016693.010000002</v>
          </cell>
        </row>
        <row r="220">
          <cell r="A220" t="str">
            <v>3.1.01</v>
          </cell>
          <cell r="B220" t="str">
            <v>CUSTO INCORRIDO</v>
          </cell>
          <cell r="C220">
            <v>23890236.870000001</v>
          </cell>
          <cell r="D220">
            <v>6998367.7400000002</v>
          </cell>
          <cell r="E220">
            <v>-871911.6</v>
          </cell>
          <cell r="F220">
            <v>-30016693.010000002</v>
          </cell>
        </row>
        <row r="221">
          <cell r="A221" t="str">
            <v>3.1.01.001</v>
          </cell>
          <cell r="B221" t="str">
            <v>MÃO DE OBRA DIRETA</v>
          </cell>
          <cell r="C221">
            <v>5862206.6699999999</v>
          </cell>
          <cell r="D221">
            <v>1125479.93</v>
          </cell>
          <cell r="E221">
            <v>-37885.839999999997</v>
          </cell>
          <cell r="F221">
            <v>-6949800.7599999998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3684287.66</v>
          </cell>
          <cell r="D222">
            <v>733441.09</v>
          </cell>
          <cell r="E222">
            <v>-27907.64</v>
          </cell>
          <cell r="F222">
            <v>-4389821.1100000003</v>
          </cell>
        </row>
        <row r="223">
          <cell r="A223" t="str">
            <v>3.1.01.001.002</v>
          </cell>
          <cell r="B223" t="str">
            <v>ESTAGIÁRIOS</v>
          </cell>
          <cell r="C223">
            <v>3803</v>
          </cell>
          <cell r="D223">
            <v>2261</v>
          </cell>
          <cell r="E223">
            <v>0</v>
          </cell>
          <cell r="F223">
            <v>-6064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581.42999999999995</v>
          </cell>
          <cell r="D224">
            <v>684.19</v>
          </cell>
          <cell r="E224">
            <v>-608.85</v>
          </cell>
          <cell r="F224">
            <v>-656.77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14942.99</v>
          </cell>
          <cell r="D227">
            <v>2257.17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103868.85</v>
          </cell>
          <cell r="D228">
            <v>26091.5</v>
          </cell>
          <cell r="E228">
            <v>0</v>
          </cell>
          <cell r="F228">
            <v>-129960.35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23967.08</v>
          </cell>
          <cell r="D229">
            <v>265.81</v>
          </cell>
          <cell r="E229">
            <v>0</v>
          </cell>
          <cell r="F229">
            <v>-24232.89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8721.01</v>
          </cell>
          <cell r="D230">
            <v>2174.71</v>
          </cell>
          <cell r="E230">
            <v>0</v>
          </cell>
          <cell r="F230">
            <v>-10895.72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467306.45</v>
          </cell>
          <cell r="D231">
            <v>87423.22</v>
          </cell>
          <cell r="E231">
            <v>-1029.8399999999999</v>
          </cell>
          <cell r="F231">
            <v>-553699.82999999996</v>
          </cell>
        </row>
        <row r="232">
          <cell r="A232" t="str">
            <v>3.1.01.001.012</v>
          </cell>
          <cell r="B232" t="str">
            <v>VALE TRANSPORTE</v>
          </cell>
          <cell r="C232">
            <v>432453.69</v>
          </cell>
          <cell r="D232">
            <v>80378.55</v>
          </cell>
          <cell r="E232">
            <v>-5585.79</v>
          </cell>
          <cell r="F232">
            <v>-507246.45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16842.349999999999</v>
          </cell>
          <cell r="D233">
            <v>1667.15</v>
          </cell>
          <cell r="E233">
            <v>0</v>
          </cell>
          <cell r="F233">
            <v>-18509.5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247872.12</v>
          </cell>
          <cell r="D234">
            <v>27388.35</v>
          </cell>
          <cell r="E234">
            <v>-248.78</v>
          </cell>
          <cell r="F234">
            <v>-275011.69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31119.8</v>
          </cell>
          <cell r="D235">
            <v>2346.5</v>
          </cell>
          <cell r="E235">
            <v>0</v>
          </cell>
          <cell r="F235">
            <v>-33466.300000000003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318006.63</v>
          </cell>
          <cell r="D236">
            <v>61670.65</v>
          </cell>
          <cell r="E236">
            <v>-440.77</v>
          </cell>
          <cell r="F236">
            <v>-379236.51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407946.87</v>
          </cell>
          <cell r="D237">
            <v>79967.759999999995</v>
          </cell>
          <cell r="E237">
            <v>-2064.17</v>
          </cell>
          <cell r="F237">
            <v>-485850.46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70828.539999999994</v>
          </cell>
          <cell r="D238">
            <v>17205.46</v>
          </cell>
          <cell r="E238">
            <v>0</v>
          </cell>
          <cell r="F238">
            <v>-88034</v>
          </cell>
        </row>
        <row r="239">
          <cell r="A239" t="str">
            <v>3.1.01.001.019</v>
          </cell>
          <cell r="B239" t="str">
            <v>MEDICAMENTOS</v>
          </cell>
          <cell r="C239">
            <v>601.77</v>
          </cell>
          <cell r="D239">
            <v>256.82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1648747.87</v>
          </cell>
          <cell r="D242">
            <v>332265.05</v>
          </cell>
          <cell r="E242">
            <v>-15137.62</v>
          </cell>
          <cell r="F242">
            <v>-1965875.3</v>
          </cell>
        </row>
        <row r="243">
          <cell r="A243" t="str">
            <v>3.1.01.002.001</v>
          </cell>
          <cell r="B243" t="str">
            <v>INSS SOBRE FOLHA</v>
          </cell>
          <cell r="C243">
            <v>1120512.73</v>
          </cell>
          <cell r="D243">
            <v>221267.88</v>
          </cell>
          <cell r="E243">
            <v>0</v>
          </cell>
          <cell r="F243">
            <v>-1341780.6100000001</v>
          </cell>
        </row>
        <row r="244">
          <cell r="A244" t="str">
            <v>3.1.01.002.002</v>
          </cell>
          <cell r="B244" t="str">
            <v>FGTS SOBRE FOLHA</v>
          </cell>
          <cell r="C244">
            <v>295837.99</v>
          </cell>
          <cell r="D244">
            <v>54736.08</v>
          </cell>
          <cell r="E244">
            <v>0</v>
          </cell>
          <cell r="F244">
            <v>-350574.07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85911.85</v>
          </cell>
          <cell r="D245">
            <v>24134.18</v>
          </cell>
          <cell r="E245">
            <v>-11832.05</v>
          </cell>
          <cell r="F245">
            <v>-98213.98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95948.75</v>
          </cell>
          <cell r="D246">
            <v>18611.95</v>
          </cell>
          <cell r="E246">
            <v>-132.94</v>
          </cell>
          <cell r="F246">
            <v>-114427.76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22754.48</v>
          </cell>
          <cell r="D247">
            <v>6393.96</v>
          </cell>
          <cell r="E247">
            <v>-3137.39</v>
          </cell>
          <cell r="F247">
            <v>-26011.05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27782.07</v>
          </cell>
          <cell r="D248">
            <v>7121</v>
          </cell>
          <cell r="E248">
            <v>-35.24</v>
          </cell>
          <cell r="F248">
            <v>-34867.83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15799104.689999999</v>
          </cell>
          <cell r="D249">
            <v>5401083.8899999997</v>
          </cell>
          <cell r="E249">
            <v>-818888.14</v>
          </cell>
          <cell r="F249">
            <v>-20381300.440000001</v>
          </cell>
        </row>
        <row r="250">
          <cell r="A250" t="str">
            <v>3.1.01.003.001</v>
          </cell>
          <cell r="B250" t="str">
            <v>MATERIAIS APLICADOS</v>
          </cell>
          <cell r="C250">
            <v>11171358.23</v>
          </cell>
          <cell r="D250">
            <v>3523576.35</v>
          </cell>
          <cell r="E250">
            <v>-647738.79</v>
          </cell>
          <cell r="F250">
            <v>-14047195.789999999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524541.34</v>
          </cell>
          <cell r="D251">
            <v>239415.47</v>
          </cell>
          <cell r="E251">
            <v>-7274.19</v>
          </cell>
          <cell r="F251">
            <v>-756682.62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1743728.47</v>
          </cell>
          <cell r="D252">
            <v>653467.79</v>
          </cell>
          <cell r="E252">
            <v>-66487.12</v>
          </cell>
          <cell r="F252">
            <v>-2330709.14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1275952.94</v>
          </cell>
          <cell r="D253">
            <v>448674.84</v>
          </cell>
          <cell r="E253">
            <v>-60833.57</v>
          </cell>
          <cell r="F253">
            <v>-1663794.21</v>
          </cell>
        </row>
        <row r="254">
          <cell r="A254" t="str">
            <v>3.1.01.003.005</v>
          </cell>
          <cell r="B254" t="str">
            <v>FERRAMENTAS</v>
          </cell>
          <cell r="C254">
            <v>14931.01</v>
          </cell>
          <cell r="D254">
            <v>1482.65</v>
          </cell>
          <cell r="E254">
            <v>0</v>
          </cell>
          <cell r="F254">
            <v>-16413.66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29062.26</v>
          </cell>
          <cell r="D255">
            <v>13800</v>
          </cell>
          <cell r="E255">
            <v>0</v>
          </cell>
          <cell r="F255">
            <v>-42862.26</v>
          </cell>
        </row>
        <row r="256">
          <cell r="A256" t="str">
            <v>3.1.01.003.007</v>
          </cell>
          <cell r="B256" t="str">
            <v>ÁGUA E ESGOTO</v>
          </cell>
          <cell r="C256">
            <v>34579.919999999998</v>
          </cell>
          <cell r="D256">
            <v>11076.23</v>
          </cell>
          <cell r="E256">
            <v>0</v>
          </cell>
          <cell r="F256">
            <v>-45656.15</v>
          </cell>
        </row>
        <row r="257">
          <cell r="A257" t="str">
            <v>3.1.01.003.008</v>
          </cell>
          <cell r="B257" t="str">
            <v>ENERGIA ELETRICA</v>
          </cell>
          <cell r="C257">
            <v>44527.49</v>
          </cell>
          <cell r="D257">
            <v>12824.89</v>
          </cell>
          <cell r="E257">
            <v>0</v>
          </cell>
          <cell r="F257">
            <v>-57352.38</v>
          </cell>
        </row>
        <row r="258">
          <cell r="A258" t="str">
            <v>3.1.01.003.009</v>
          </cell>
          <cell r="B258" t="str">
            <v>TELEFONE/INTERNET</v>
          </cell>
          <cell r="C258">
            <v>17364.169999999998</v>
          </cell>
          <cell r="D258">
            <v>3364.88</v>
          </cell>
          <cell r="E258">
            <v>0</v>
          </cell>
          <cell r="F258">
            <v>-20729.05</v>
          </cell>
        </row>
        <row r="259">
          <cell r="A259" t="str">
            <v>3.1.01.003.010</v>
          </cell>
          <cell r="B259" t="str">
            <v>GÁS</v>
          </cell>
          <cell r="C259">
            <v>366.26</v>
          </cell>
          <cell r="D259">
            <v>110.02</v>
          </cell>
          <cell r="E259">
            <v>0</v>
          </cell>
          <cell r="F259">
            <v>-476.28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0</v>
          </cell>
          <cell r="E260">
            <v>0</v>
          </cell>
          <cell r="F260">
            <v>-708.8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11718.06</v>
          </cell>
          <cell r="D261">
            <v>2854.69</v>
          </cell>
          <cell r="E261">
            <v>0</v>
          </cell>
          <cell r="F261">
            <v>-14572.75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110</v>
          </cell>
          <cell r="E263">
            <v>0</v>
          </cell>
          <cell r="F263">
            <v>-110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515495.19</v>
          </cell>
          <cell r="D264">
            <v>302271.82</v>
          </cell>
          <cell r="E264">
            <v>-35954.47</v>
          </cell>
          <cell r="F264">
            <v>-781812.54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23908.47</v>
          </cell>
          <cell r="D265">
            <v>9516.65</v>
          </cell>
          <cell r="E265">
            <v>0</v>
          </cell>
          <cell r="F265">
            <v>-33425.120000000003</v>
          </cell>
        </row>
        <row r="266">
          <cell r="A266" t="str">
            <v>3.1.01.003.017</v>
          </cell>
          <cell r="B266" t="str">
            <v>FRETES E CARRETOS</v>
          </cell>
          <cell r="C266">
            <v>167770.06</v>
          </cell>
          <cell r="D266">
            <v>130584.57</v>
          </cell>
          <cell r="E266">
            <v>-600</v>
          </cell>
          <cell r="F266">
            <v>-297754.63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211235.56</v>
          </cell>
          <cell r="D267">
            <v>44749.25</v>
          </cell>
          <cell r="E267">
            <v>0</v>
          </cell>
          <cell r="F267">
            <v>-255984.81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7542.95</v>
          </cell>
          <cell r="D268">
            <v>508.84</v>
          </cell>
          <cell r="E268">
            <v>0</v>
          </cell>
          <cell r="F268">
            <v>-8051.79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2694.95</v>
          </cell>
          <cell r="E269">
            <v>0</v>
          </cell>
          <cell r="F269">
            <v>-2694.95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580177.64</v>
          </cell>
          <cell r="D270">
            <v>139538.87</v>
          </cell>
          <cell r="E270">
            <v>0</v>
          </cell>
          <cell r="F270">
            <v>-719716.51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0</v>
          </cell>
          <cell r="E271">
            <v>0</v>
          </cell>
          <cell r="F271">
            <v>-1895.5</v>
          </cell>
        </row>
        <row r="272">
          <cell r="A272" t="str">
            <v>3.1.01.004.002</v>
          </cell>
          <cell r="B272" t="str">
            <v>ENERGIA ELÉTRICA</v>
          </cell>
          <cell r="C272">
            <v>9988.8700000000008</v>
          </cell>
          <cell r="D272">
            <v>4907.08</v>
          </cell>
          <cell r="E272">
            <v>0</v>
          </cell>
          <cell r="F272">
            <v>-14895.95</v>
          </cell>
        </row>
        <row r="273">
          <cell r="A273" t="str">
            <v>3.1.01.004.003</v>
          </cell>
          <cell r="B273" t="str">
            <v>TELEFONE</v>
          </cell>
          <cell r="C273">
            <v>7160.13</v>
          </cell>
          <cell r="D273">
            <v>3048.77</v>
          </cell>
          <cell r="E273">
            <v>0</v>
          </cell>
          <cell r="F273">
            <v>-10208.9</v>
          </cell>
        </row>
        <row r="274">
          <cell r="A274" t="str">
            <v>3.1.01.004.004</v>
          </cell>
          <cell r="B274" t="str">
            <v>GÁS</v>
          </cell>
          <cell r="C274">
            <v>126</v>
          </cell>
          <cell r="D274">
            <v>45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24950.01</v>
          </cell>
          <cell r="D275">
            <v>3892.56</v>
          </cell>
          <cell r="E275">
            <v>0</v>
          </cell>
          <cell r="F275">
            <v>-28842.57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3305.07</v>
          </cell>
          <cell r="D276">
            <v>1.9</v>
          </cell>
          <cell r="E276">
            <v>0</v>
          </cell>
          <cell r="F276">
            <v>-3306.97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85206.89</v>
          </cell>
          <cell r="D277">
            <v>16322.6</v>
          </cell>
          <cell r="E277">
            <v>0</v>
          </cell>
          <cell r="F277">
            <v>-101529.49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80197.649999999994</v>
          </cell>
          <cell r="D278">
            <v>30471.56</v>
          </cell>
          <cell r="E278">
            <v>0</v>
          </cell>
          <cell r="F278">
            <v>-110669.21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72077.25</v>
          </cell>
          <cell r="D280">
            <v>19336.439999999999</v>
          </cell>
          <cell r="E280">
            <v>0</v>
          </cell>
          <cell r="F280">
            <v>-91413.69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57989.82</v>
          </cell>
          <cell r="D281">
            <v>7055.94</v>
          </cell>
          <cell r="E281">
            <v>0</v>
          </cell>
          <cell r="F281">
            <v>-65045.760000000002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6596.62</v>
          </cell>
          <cell r="D282">
            <v>1232</v>
          </cell>
          <cell r="E282">
            <v>0</v>
          </cell>
          <cell r="F282">
            <v>-7828.62</v>
          </cell>
        </row>
        <row r="283">
          <cell r="A283" t="str">
            <v>3.1.01.004.016</v>
          </cell>
          <cell r="B283" t="str">
            <v>VIAGENS E HOSPEDAGEM</v>
          </cell>
          <cell r="C283">
            <v>39196.15</v>
          </cell>
          <cell r="D283">
            <v>6154.13</v>
          </cell>
          <cell r="E283">
            <v>0</v>
          </cell>
          <cell r="F283">
            <v>-45350.28</v>
          </cell>
        </row>
        <row r="284">
          <cell r="A284" t="str">
            <v>3.1.01.004.017</v>
          </cell>
          <cell r="B284" t="str">
            <v>TAXAS E EMOLUMENTOS</v>
          </cell>
          <cell r="C284">
            <v>39381.230000000003</v>
          </cell>
          <cell r="D284">
            <v>3686.41</v>
          </cell>
          <cell r="E284">
            <v>0</v>
          </cell>
          <cell r="F284">
            <v>-43067.64</v>
          </cell>
        </row>
        <row r="285">
          <cell r="A285" t="str">
            <v>3.1.01.004.018</v>
          </cell>
          <cell r="B285" t="str">
            <v>LEGAIS E JUDICIAIS</v>
          </cell>
          <cell r="C285">
            <v>2122.5</v>
          </cell>
          <cell r="D285">
            <v>640</v>
          </cell>
          <cell r="E285">
            <v>0</v>
          </cell>
          <cell r="F285">
            <v>-2762.5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8073.15</v>
          </cell>
          <cell r="D286">
            <v>1205.8</v>
          </cell>
          <cell r="E286">
            <v>0</v>
          </cell>
          <cell r="F286">
            <v>-9278.9500000000007</v>
          </cell>
        </row>
        <row r="287">
          <cell r="A287" t="str">
            <v>3.1.01.004.020</v>
          </cell>
          <cell r="B287" t="str">
            <v>CARTÃO CORPORATIVO</v>
          </cell>
          <cell r="C287">
            <v>34431.78</v>
          </cell>
          <cell r="D287">
            <v>15864.75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19245.91</v>
          </cell>
          <cell r="D288">
            <v>2088.39</v>
          </cell>
          <cell r="E288">
            <v>0</v>
          </cell>
          <cell r="F288">
            <v>-21334.3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15823</v>
          </cell>
          <cell r="D289">
            <v>6378.5</v>
          </cell>
          <cell r="E289">
            <v>0</v>
          </cell>
          <cell r="F289">
            <v>-22201.5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3883.63</v>
          </cell>
          <cell r="D290">
            <v>697.04</v>
          </cell>
          <cell r="E290">
            <v>0</v>
          </cell>
          <cell r="F290">
            <v>-4580.67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68517.73</v>
          </cell>
          <cell r="D291">
            <v>16510</v>
          </cell>
          <cell r="E291">
            <v>0</v>
          </cell>
          <cell r="F291">
            <v>-85027.73</v>
          </cell>
        </row>
        <row r="292">
          <cell r="A292" t="str">
            <v>3.2</v>
          </cell>
          <cell r="B292" t="str">
            <v>DESPESAS</v>
          </cell>
          <cell r="C292">
            <v>3374850.68</v>
          </cell>
          <cell r="D292">
            <v>745543.85</v>
          </cell>
          <cell r="E292">
            <v>-25583.759999999998</v>
          </cell>
          <cell r="F292">
            <v>-4094810.77</v>
          </cell>
        </row>
        <row r="293">
          <cell r="A293" t="str">
            <v>3.2.01</v>
          </cell>
          <cell r="B293" t="str">
            <v>DESPESAS ADMINISTRATIVAS</v>
          </cell>
          <cell r="C293">
            <v>2333444.5499999998</v>
          </cell>
          <cell r="D293">
            <v>302941.56</v>
          </cell>
          <cell r="E293">
            <v>-25539</v>
          </cell>
          <cell r="F293">
            <v>-2610847.11</v>
          </cell>
        </row>
        <row r="294">
          <cell r="A294" t="str">
            <v>3.2.01.001</v>
          </cell>
          <cell r="B294" t="str">
            <v>DESPESAS COM PESSOAL</v>
          </cell>
          <cell r="C294">
            <v>974951.01</v>
          </cell>
          <cell r="D294">
            <v>128962.58</v>
          </cell>
          <cell r="E294">
            <v>-6652.25</v>
          </cell>
          <cell r="F294">
            <v>-1097261.3400000001</v>
          </cell>
        </row>
        <row r="295">
          <cell r="A295" t="str">
            <v>3.2.01.001.001</v>
          </cell>
          <cell r="B295" t="str">
            <v>PRO-LABORE</v>
          </cell>
          <cell r="C295">
            <v>23136</v>
          </cell>
          <cell r="D295">
            <v>2892</v>
          </cell>
          <cell r="E295">
            <v>0</v>
          </cell>
          <cell r="F295">
            <v>-26028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541392.17000000004</v>
          </cell>
          <cell r="D296">
            <v>86107.34</v>
          </cell>
          <cell r="E296">
            <v>-1603.58</v>
          </cell>
          <cell r="F296">
            <v>-625895.93000000005</v>
          </cell>
        </row>
        <row r="297">
          <cell r="A297" t="str">
            <v>3.2.01.001.003</v>
          </cell>
          <cell r="B297" t="str">
            <v>ESTAGIÁRIOS</v>
          </cell>
          <cell r="C297">
            <v>15864.38</v>
          </cell>
          <cell r="D297">
            <v>3080.95</v>
          </cell>
          <cell r="E297">
            <v>0</v>
          </cell>
          <cell r="F297">
            <v>-18945.330000000002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1779.17</v>
          </cell>
          <cell r="D298">
            <v>3561.67</v>
          </cell>
          <cell r="E298">
            <v>-3558.3</v>
          </cell>
          <cell r="F298">
            <v>-1782.54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9029.26</v>
          </cell>
          <cell r="D301">
            <v>510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0</v>
          </cell>
          <cell r="E303">
            <v>0</v>
          </cell>
          <cell r="F303">
            <v>-115.95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1250</v>
          </cell>
          <cell r="D304">
            <v>5</v>
          </cell>
          <cell r="E304">
            <v>0</v>
          </cell>
          <cell r="F304">
            <v>-1255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64916.95</v>
          </cell>
          <cell r="D305">
            <v>8883.1200000000008</v>
          </cell>
          <cell r="E305">
            <v>-33.76</v>
          </cell>
          <cell r="F305">
            <v>-73766.31</v>
          </cell>
        </row>
        <row r="306">
          <cell r="A306" t="str">
            <v>3.2.01.001.013</v>
          </cell>
          <cell r="B306" t="str">
            <v>VALE TRANSPORTE</v>
          </cell>
          <cell r="C306">
            <v>27114.47</v>
          </cell>
          <cell r="D306">
            <v>4967.5</v>
          </cell>
          <cell r="E306">
            <v>-1272.79</v>
          </cell>
          <cell r="F306">
            <v>-30809.18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4209.59</v>
          </cell>
          <cell r="D307">
            <v>688.27</v>
          </cell>
          <cell r="E307">
            <v>0</v>
          </cell>
          <cell r="F307">
            <v>-4897.8599999999997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5121.05</v>
          </cell>
          <cell r="D308">
            <v>49</v>
          </cell>
          <cell r="E308">
            <v>0</v>
          </cell>
          <cell r="F308">
            <v>-5170.05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219203.73</v>
          </cell>
          <cell r="D309">
            <v>10523.25</v>
          </cell>
          <cell r="E309">
            <v>-183.82</v>
          </cell>
          <cell r="F309">
            <v>-229543.16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52136.05</v>
          </cell>
          <cell r="D310">
            <v>7694.48</v>
          </cell>
          <cell r="E310">
            <v>0</v>
          </cell>
          <cell r="F310">
            <v>-59830.53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284348.38</v>
          </cell>
          <cell r="D313">
            <v>40981.08</v>
          </cell>
          <cell r="E313">
            <v>-309.5</v>
          </cell>
          <cell r="F313">
            <v>-325019.96000000002</v>
          </cell>
        </row>
        <row r="314">
          <cell r="A314" t="str">
            <v>3.2.01.002.001</v>
          </cell>
          <cell r="B314" t="str">
            <v>INSS SOBRE FOLHA</v>
          </cell>
          <cell r="C314">
            <v>160517</v>
          </cell>
          <cell r="D314">
            <v>27156.57</v>
          </cell>
          <cell r="E314">
            <v>0</v>
          </cell>
          <cell r="F314">
            <v>-187673.57</v>
          </cell>
        </row>
        <row r="315">
          <cell r="A315" t="str">
            <v>3.2.01.002.002</v>
          </cell>
          <cell r="B315" t="str">
            <v>FGTS SOBRE FOLHA</v>
          </cell>
          <cell r="C315">
            <v>37926.629999999997</v>
          </cell>
          <cell r="D315">
            <v>6921.49</v>
          </cell>
          <cell r="E315">
            <v>0</v>
          </cell>
          <cell r="F315">
            <v>-44848.12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61758.84</v>
          </cell>
          <cell r="D316">
            <v>3174.82</v>
          </cell>
          <cell r="E316">
            <v>-294.8</v>
          </cell>
          <cell r="F316">
            <v>-64638.86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15728.97</v>
          </cell>
          <cell r="D317">
            <v>2321.36</v>
          </cell>
          <cell r="E317">
            <v>0</v>
          </cell>
          <cell r="F317">
            <v>-18050.330000000002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4298.2700000000004</v>
          </cell>
          <cell r="D318">
            <v>812.97</v>
          </cell>
          <cell r="E318">
            <v>-14.7</v>
          </cell>
          <cell r="F318">
            <v>-5096.54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4118.67</v>
          </cell>
          <cell r="D319">
            <v>593.87</v>
          </cell>
          <cell r="E319">
            <v>0</v>
          </cell>
          <cell r="F319">
            <v>-4712.54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1074145.1599999999</v>
          </cell>
          <cell r="D320">
            <v>132997.9</v>
          </cell>
          <cell r="E320">
            <v>-18577.25</v>
          </cell>
          <cell r="F320">
            <v>-1188565.81</v>
          </cell>
        </row>
        <row r="321">
          <cell r="A321" t="str">
            <v>3.2.01.003.001</v>
          </cell>
          <cell r="B321" t="str">
            <v>ÁGUA E ESGOTO</v>
          </cell>
          <cell r="C321">
            <v>364.6</v>
          </cell>
          <cell r="D321">
            <v>20.5</v>
          </cell>
          <cell r="E321">
            <v>0</v>
          </cell>
          <cell r="F321">
            <v>-385.1</v>
          </cell>
        </row>
        <row r="322">
          <cell r="A322" t="str">
            <v>3.2.01.003.002</v>
          </cell>
          <cell r="B322" t="str">
            <v>ENERGIA ELÉTRICA</v>
          </cell>
          <cell r="C322">
            <v>8904.42</v>
          </cell>
          <cell r="D322">
            <v>398.15</v>
          </cell>
          <cell r="E322">
            <v>0</v>
          </cell>
          <cell r="F322">
            <v>-9302.57</v>
          </cell>
        </row>
        <row r="323">
          <cell r="A323" t="str">
            <v>3.2.01.003.003</v>
          </cell>
          <cell r="B323" t="str">
            <v>TELEFONE/INTERNET</v>
          </cell>
          <cell r="C323">
            <v>114706.44</v>
          </cell>
          <cell r="D323">
            <v>11282.07</v>
          </cell>
          <cell r="E323">
            <v>-1384.68</v>
          </cell>
          <cell r="F323">
            <v>-124603.83</v>
          </cell>
        </row>
        <row r="324">
          <cell r="A324" t="str">
            <v>3.2.01.003.005</v>
          </cell>
          <cell r="B324" t="str">
            <v>CORREIOS E MALOTES</v>
          </cell>
          <cell r="C324">
            <v>6720.56</v>
          </cell>
          <cell r="D324">
            <v>463.18</v>
          </cell>
          <cell r="E324">
            <v>0</v>
          </cell>
          <cell r="F324">
            <v>-7183.74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1524.71</v>
          </cell>
          <cell r="D327">
            <v>1019.6</v>
          </cell>
          <cell r="E327">
            <v>0</v>
          </cell>
          <cell r="F327">
            <v>-2544.31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5960.93</v>
          </cell>
          <cell r="D328">
            <v>125</v>
          </cell>
          <cell r="E328">
            <v>0</v>
          </cell>
          <cell r="F328">
            <v>-6085.93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20196.490000000002</v>
          </cell>
          <cell r="D329">
            <v>1737.55</v>
          </cell>
          <cell r="E329">
            <v>0</v>
          </cell>
          <cell r="F329">
            <v>-21934.04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291196.13</v>
          </cell>
          <cell r="D330">
            <v>69789.63</v>
          </cell>
          <cell r="E330">
            <v>-16414.41</v>
          </cell>
          <cell r="F330">
            <v>-344571.35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31476.78</v>
          </cell>
          <cell r="D331">
            <v>2700.55</v>
          </cell>
          <cell r="E331">
            <v>0</v>
          </cell>
          <cell r="F331">
            <v>-34177.33</v>
          </cell>
        </row>
        <row r="332">
          <cell r="A332" t="str">
            <v>3.2.01.003.014</v>
          </cell>
          <cell r="B332" t="str">
            <v>FRETES E CARRETES</v>
          </cell>
          <cell r="C332">
            <v>709.05</v>
          </cell>
          <cell r="D332">
            <v>94.98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35552.33</v>
          </cell>
          <cell r="D333">
            <v>3914.78</v>
          </cell>
          <cell r="E333">
            <v>0</v>
          </cell>
          <cell r="F333">
            <v>-39467.11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18058.13</v>
          </cell>
          <cell r="D334">
            <v>1013.03</v>
          </cell>
          <cell r="E334">
            <v>0</v>
          </cell>
          <cell r="F334">
            <v>-19071.16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1356.84</v>
          </cell>
          <cell r="D335">
            <v>225</v>
          </cell>
          <cell r="E335">
            <v>0</v>
          </cell>
          <cell r="F335">
            <v>-1581.84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42984.18</v>
          </cell>
          <cell r="D336">
            <v>5858.36</v>
          </cell>
          <cell r="E336">
            <v>0</v>
          </cell>
          <cell r="F336">
            <v>-48842.54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18406.080000000002</v>
          </cell>
          <cell r="D337">
            <v>1618.52</v>
          </cell>
          <cell r="E337">
            <v>0</v>
          </cell>
          <cell r="F337">
            <v>-20024.599999999999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56000.51</v>
          </cell>
          <cell r="D338">
            <v>5544.5</v>
          </cell>
          <cell r="E338">
            <v>0</v>
          </cell>
          <cell r="F338">
            <v>-61545.01</v>
          </cell>
        </row>
        <row r="339">
          <cell r="A339" t="str">
            <v>3.2.01.003.021</v>
          </cell>
          <cell r="B339" t="str">
            <v>SEGUROS</v>
          </cell>
          <cell r="C339">
            <v>48911.95</v>
          </cell>
          <cell r="D339">
            <v>6300.6</v>
          </cell>
          <cell r="E339">
            <v>0</v>
          </cell>
          <cell r="F339">
            <v>-55212.55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34500.94</v>
          </cell>
          <cell r="D340">
            <v>3636.52</v>
          </cell>
          <cell r="E340">
            <v>0</v>
          </cell>
          <cell r="F340">
            <v>-38137.46</v>
          </cell>
        </row>
        <row r="341">
          <cell r="A341" t="str">
            <v>3.2.01.003.023</v>
          </cell>
          <cell r="B341" t="str">
            <v>TAXAS E EMOLUMENTOS</v>
          </cell>
          <cell r="C341">
            <v>99458.07</v>
          </cell>
          <cell r="D341">
            <v>560.63</v>
          </cell>
          <cell r="E341">
            <v>0</v>
          </cell>
          <cell r="F341">
            <v>-100018.7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13167.47</v>
          </cell>
          <cell r="D342">
            <v>2887.74</v>
          </cell>
          <cell r="E342">
            <v>-778.16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6395.09</v>
          </cell>
          <cell r="D343">
            <v>916</v>
          </cell>
          <cell r="E343">
            <v>0</v>
          </cell>
          <cell r="F343">
            <v>-7311.09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14489.95</v>
          </cell>
          <cell r="D344">
            <v>1486.6</v>
          </cell>
          <cell r="E344">
            <v>0</v>
          </cell>
          <cell r="F344">
            <v>-15976.55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2256</v>
          </cell>
          <cell r="D345">
            <v>490</v>
          </cell>
          <cell r="E345">
            <v>0</v>
          </cell>
          <cell r="F345">
            <v>-2746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0</v>
          </cell>
          <cell r="E346">
            <v>0</v>
          </cell>
          <cell r="F346">
            <v>-3522.62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1392.97</v>
          </cell>
          <cell r="D348">
            <v>35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128.13</v>
          </cell>
          <cell r="D349">
            <v>21.49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87975.73</v>
          </cell>
          <cell r="D350">
            <v>4647.92</v>
          </cell>
          <cell r="E350">
            <v>0</v>
          </cell>
          <cell r="F350">
            <v>-92623.65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39126</v>
          </cell>
          <cell r="D351">
            <v>3500</v>
          </cell>
          <cell r="E351">
            <v>0</v>
          </cell>
          <cell r="F351">
            <v>-42626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0</v>
          </cell>
          <cell r="E352">
            <v>0</v>
          </cell>
          <cell r="F352">
            <v>-50099.41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17644.07</v>
          </cell>
          <cell r="D353">
            <v>2710</v>
          </cell>
          <cell r="E353">
            <v>0</v>
          </cell>
          <cell r="F353">
            <v>-20354.07</v>
          </cell>
        </row>
        <row r="354">
          <cell r="A354" t="str">
            <v>3.2.02</v>
          </cell>
          <cell r="B354" t="str">
            <v>DESPESAS TRIBUTÁRIAS</v>
          </cell>
          <cell r="C354">
            <v>438632.97</v>
          </cell>
          <cell r="D354">
            <v>357330.94</v>
          </cell>
          <cell r="E354">
            <v>-35</v>
          </cell>
          <cell r="F354">
            <v>-795928.91</v>
          </cell>
        </row>
        <row r="355">
          <cell r="A355" t="str">
            <v>3.2.02.001</v>
          </cell>
          <cell r="B355" t="str">
            <v>DESPESAS DEDUTIVEIS</v>
          </cell>
          <cell r="C355">
            <v>430285.9</v>
          </cell>
          <cell r="D355">
            <v>356942.87</v>
          </cell>
          <cell r="E355">
            <v>-35</v>
          </cell>
          <cell r="F355">
            <v>-787193.77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170116.31</v>
          </cell>
          <cell r="D356">
            <v>223328.59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91661.82</v>
          </cell>
          <cell r="D357">
            <v>119953.78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12603.98</v>
          </cell>
          <cell r="D359">
            <v>1177.23</v>
          </cell>
          <cell r="E359">
            <v>0</v>
          </cell>
          <cell r="F359">
            <v>-13781.21</v>
          </cell>
        </row>
        <row r="360">
          <cell r="A360" t="str">
            <v>3.2.02.001.010</v>
          </cell>
          <cell r="B360" t="str">
            <v>IMPOSTO SINDICAL</v>
          </cell>
          <cell r="C360">
            <v>67575.16</v>
          </cell>
          <cell r="D360">
            <v>7818.29</v>
          </cell>
          <cell r="E360">
            <v>-35</v>
          </cell>
          <cell r="F360">
            <v>-75358.45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5283.99</v>
          </cell>
          <cell r="D363">
            <v>589.38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6081.38</v>
          </cell>
          <cell r="D364">
            <v>4075.6</v>
          </cell>
          <cell r="E364">
            <v>0</v>
          </cell>
          <cell r="F364">
            <v>-10156.98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8347.07</v>
          </cell>
          <cell r="D365">
            <v>388.07</v>
          </cell>
          <cell r="E365">
            <v>0</v>
          </cell>
          <cell r="F365">
            <v>-8735.14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340.07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0</v>
          </cell>
          <cell r="E367">
            <v>0</v>
          </cell>
          <cell r="F367">
            <v>-8398.15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48</v>
          </cell>
          <cell r="E369">
            <v>0</v>
          </cell>
          <cell r="F369">
            <v>-48</v>
          </cell>
        </row>
        <row r="370">
          <cell r="A370" t="str">
            <v>3.2.04</v>
          </cell>
          <cell r="B370" t="str">
            <v>DESPESAS COMERCIAIS</v>
          </cell>
          <cell r="C370">
            <v>6414.66</v>
          </cell>
          <cell r="D370">
            <v>267</v>
          </cell>
          <cell r="E370">
            <v>0</v>
          </cell>
          <cell r="F370">
            <v>-6681.66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6414.66</v>
          </cell>
          <cell r="D371">
            <v>267</v>
          </cell>
          <cell r="E371">
            <v>0</v>
          </cell>
          <cell r="F371">
            <v>-6681.66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4462.6000000000004</v>
          </cell>
          <cell r="D373">
            <v>267</v>
          </cell>
          <cell r="E373">
            <v>0</v>
          </cell>
          <cell r="F373">
            <v>-4729.6000000000004</v>
          </cell>
        </row>
        <row r="374">
          <cell r="A374" t="str">
            <v>3.2.05</v>
          </cell>
          <cell r="B374" t="str">
            <v>DESPESAS FINANCEIRAS</v>
          </cell>
          <cell r="C374">
            <v>391803.85</v>
          </cell>
          <cell r="D374">
            <v>57807.8</v>
          </cell>
          <cell r="E374">
            <v>-9.76</v>
          </cell>
          <cell r="F374">
            <v>-449601.89</v>
          </cell>
        </row>
        <row r="375">
          <cell r="A375" t="str">
            <v>3.2.05.001</v>
          </cell>
          <cell r="B375" t="str">
            <v>DESPESAS FINACEIRAS</v>
          </cell>
          <cell r="C375">
            <v>391803.85</v>
          </cell>
          <cell r="D375">
            <v>57807.8</v>
          </cell>
          <cell r="E375">
            <v>-9.76</v>
          </cell>
          <cell r="F375">
            <v>-449601.89</v>
          </cell>
        </row>
        <row r="376">
          <cell r="A376" t="str">
            <v>3.2.05.001.001</v>
          </cell>
          <cell r="B376" t="str">
            <v>DOC</v>
          </cell>
          <cell r="C376">
            <v>5284.56</v>
          </cell>
          <cell r="D376">
            <v>893.95</v>
          </cell>
          <cell r="E376">
            <v>-9.76</v>
          </cell>
          <cell r="F376">
            <v>-6168.75</v>
          </cell>
        </row>
        <row r="377">
          <cell r="A377" t="str">
            <v>3.2.05.001.002</v>
          </cell>
          <cell r="B377" t="str">
            <v>IOF</v>
          </cell>
          <cell r="C377">
            <v>1164.3800000000001</v>
          </cell>
          <cell r="D377">
            <v>490.07</v>
          </cell>
          <cell r="E377">
            <v>0</v>
          </cell>
          <cell r="F377">
            <v>-1654.45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17192.07</v>
          </cell>
          <cell r="D378">
            <v>1853.54</v>
          </cell>
          <cell r="E378">
            <v>0</v>
          </cell>
          <cell r="F378">
            <v>-19045.61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368162.84</v>
          </cell>
          <cell r="D379">
            <v>54570.239999999998</v>
          </cell>
          <cell r="E379">
            <v>0</v>
          </cell>
          <cell r="F379">
            <v>-422733.08</v>
          </cell>
        </row>
        <row r="380">
          <cell r="A380" t="str">
            <v>3.2.06</v>
          </cell>
          <cell r="B380" t="str">
            <v>DESPESAS DE DEPRECIAÇÕES E AMORTIZAÇÕES</v>
          </cell>
          <cell r="C380">
            <v>204554.65</v>
          </cell>
          <cell r="D380">
            <v>27196.55</v>
          </cell>
          <cell r="E380">
            <v>0</v>
          </cell>
          <cell r="F380">
            <v>-231751.2</v>
          </cell>
        </row>
        <row r="381">
          <cell r="A381" t="str">
            <v>3.2.06.001</v>
          </cell>
          <cell r="B381" t="str">
            <v>DESPESAS ADMINISTRATIVAS</v>
          </cell>
          <cell r="C381">
            <v>204554.65</v>
          </cell>
          <cell r="D381">
            <v>27196.55</v>
          </cell>
          <cell r="E381">
            <v>0</v>
          </cell>
          <cell r="F381">
            <v>-231751.2</v>
          </cell>
        </row>
        <row r="382">
          <cell r="A382" t="str">
            <v>3.2.06.001.001</v>
          </cell>
          <cell r="B382" t="str">
            <v>( - ) DEPRECIAÇÃO DO IMOBILIZADO</v>
          </cell>
          <cell r="C382">
            <v>203415.61</v>
          </cell>
          <cell r="D382">
            <v>27043.84</v>
          </cell>
          <cell r="E382">
            <v>0</v>
          </cell>
          <cell r="F382">
            <v>-230459.45</v>
          </cell>
        </row>
        <row r="383">
          <cell r="A383" t="str">
            <v>3.2.06.001.002</v>
          </cell>
          <cell r="B383" t="str">
            <v>( - ) AMORTIZAÇÃO DO IMOBILIZADO</v>
          </cell>
          <cell r="C383">
            <v>1139.04</v>
          </cell>
          <cell r="D383">
            <v>152.71</v>
          </cell>
          <cell r="E383">
            <v>0</v>
          </cell>
          <cell r="F383">
            <v>-1291.75</v>
          </cell>
        </row>
        <row r="384">
          <cell r="A384">
            <v>4</v>
          </cell>
          <cell r="B384" t="str">
            <v>RECEITAS</v>
          </cell>
          <cell r="C384">
            <v>14317700.73</v>
          </cell>
          <cell r="D384">
            <v>-150451.47</v>
          </cell>
          <cell r="E384">
            <v>6212530.0999999996</v>
          </cell>
          <cell r="F384">
            <v>20379779.359999999</v>
          </cell>
        </row>
        <row r="385">
          <cell r="A385" t="str">
            <v>4.1</v>
          </cell>
          <cell r="B385" t="str">
            <v>RECEITAS OPERACIONAIS</v>
          </cell>
          <cell r="C385">
            <v>14318614.720000001</v>
          </cell>
          <cell r="D385">
            <v>-150451.47</v>
          </cell>
          <cell r="E385">
            <v>6188591.46</v>
          </cell>
          <cell r="F385">
            <v>20356754.710000001</v>
          </cell>
        </row>
        <row r="386">
          <cell r="A386" t="str">
            <v>4.1.01</v>
          </cell>
          <cell r="B386" t="str">
            <v>RECEITA DE OBRAS POR EMPREITADA</v>
          </cell>
          <cell r="C386">
            <v>14497444.550000001</v>
          </cell>
          <cell r="D386">
            <v>0</v>
          </cell>
          <cell r="E386">
            <v>6172773.6399999997</v>
          </cell>
          <cell r="F386">
            <v>20670218.190000001</v>
          </cell>
        </row>
        <row r="387">
          <cell r="A387" t="str">
            <v>4.1.01.001</v>
          </cell>
          <cell r="B387" t="str">
            <v>RECEITAS FATURADAS</v>
          </cell>
          <cell r="C387">
            <v>14497444.550000001</v>
          </cell>
          <cell r="D387">
            <v>0</v>
          </cell>
          <cell r="E387">
            <v>6172773.6399999997</v>
          </cell>
          <cell r="F387">
            <v>20670218.190000001</v>
          </cell>
        </row>
        <row r="388">
          <cell r="A388" t="str">
            <v>4.1.01.001.001</v>
          </cell>
          <cell r="B388" t="str">
            <v>OBRAS POR EMPREITADAS</v>
          </cell>
          <cell r="C388">
            <v>14497444.550000001</v>
          </cell>
          <cell r="D388">
            <v>0</v>
          </cell>
          <cell r="E388">
            <v>6172773.6399999997</v>
          </cell>
          <cell r="F388">
            <v>20670218.190000001</v>
          </cell>
        </row>
        <row r="389">
          <cell r="A389" t="str">
            <v>4.1.07</v>
          </cell>
          <cell r="B389" t="str">
            <v>DEDUÇÕES DA RECEITA</v>
          </cell>
          <cell r="C389">
            <v>731145.76</v>
          </cell>
          <cell r="D389">
            <v>150451.47</v>
          </cell>
          <cell r="E389">
            <v>0</v>
          </cell>
          <cell r="F389">
            <v>881597.23</v>
          </cell>
        </row>
        <row r="390">
          <cell r="A390" t="str">
            <v>4.1.07.001</v>
          </cell>
          <cell r="B390" t="str">
            <v>IMPOSTO  INCIDENTES SOBRE VENDAS</v>
          </cell>
          <cell r="C390">
            <v>731145.76</v>
          </cell>
          <cell r="D390">
            <v>150451.47</v>
          </cell>
          <cell r="E390">
            <v>0</v>
          </cell>
          <cell r="F390">
            <v>881597.23</v>
          </cell>
        </row>
        <row r="391">
          <cell r="A391" t="str">
            <v>4.1.07.001.001</v>
          </cell>
          <cell r="B391" t="str">
            <v>(-) PIS CUMULATIVO</v>
          </cell>
          <cell r="C391">
            <v>93666.67</v>
          </cell>
          <cell r="D391">
            <v>21575.98</v>
          </cell>
          <cell r="E391">
            <v>0</v>
          </cell>
          <cell r="F391">
            <v>115242.65</v>
          </cell>
        </row>
        <row r="392">
          <cell r="A392" t="str">
            <v>4.1.07.001.003</v>
          </cell>
          <cell r="B392" t="str">
            <v>(-) COFINS CUMULATIVO</v>
          </cell>
          <cell r="C392">
            <v>432307.75</v>
          </cell>
          <cell r="D392">
            <v>97781.43</v>
          </cell>
          <cell r="E392">
            <v>0</v>
          </cell>
          <cell r="F392">
            <v>530089.18000000005</v>
          </cell>
        </row>
        <row r="393">
          <cell r="A393" t="str">
            <v>4.1.07.001.005</v>
          </cell>
          <cell r="B393" t="str">
            <v>(-) ISSQN</v>
          </cell>
          <cell r="C393">
            <v>205171.34</v>
          </cell>
          <cell r="D393">
            <v>31094.06</v>
          </cell>
          <cell r="E393">
            <v>0</v>
          </cell>
          <cell r="F393">
            <v>236265.4</v>
          </cell>
        </row>
        <row r="394">
          <cell r="A394" t="str">
            <v>4.1.08</v>
          </cell>
          <cell r="B394" t="str">
            <v>RECEITAS FINANCEIRAS</v>
          </cell>
          <cell r="C394">
            <v>196240.15</v>
          </cell>
          <cell r="D394">
            <v>0</v>
          </cell>
          <cell r="E394">
            <v>15817.82</v>
          </cell>
          <cell r="F394">
            <v>212057.97</v>
          </cell>
        </row>
        <row r="395">
          <cell r="A395" t="str">
            <v>4.1.08.001</v>
          </cell>
          <cell r="B395" t="str">
            <v>RECEITAS FINANCEIRAS</v>
          </cell>
          <cell r="C395">
            <v>196240.15</v>
          </cell>
          <cell r="D395">
            <v>0</v>
          </cell>
          <cell r="E395">
            <v>15817.82</v>
          </cell>
          <cell r="F395">
            <v>212057.97</v>
          </cell>
        </row>
        <row r="396">
          <cell r="A396" t="str">
            <v>4.1.08.001.001</v>
          </cell>
          <cell r="B396" t="str">
            <v>RENDIMENTOS FINANCEIROS</v>
          </cell>
          <cell r="C396">
            <v>192809.1</v>
          </cell>
          <cell r="D396">
            <v>0</v>
          </cell>
          <cell r="E396">
            <v>15798.15</v>
          </cell>
          <cell r="F396">
            <v>208607.25</v>
          </cell>
        </row>
        <row r="397">
          <cell r="A397" t="str">
            <v>4.1.08.001.002</v>
          </cell>
          <cell r="B397" t="str">
            <v>DESCONTOS OBTIDOS</v>
          </cell>
          <cell r="C397">
            <v>3129.02</v>
          </cell>
          <cell r="D397">
            <v>0</v>
          </cell>
          <cell r="E397">
            <v>19.670000000000002</v>
          </cell>
          <cell r="F397">
            <v>3148.69</v>
          </cell>
        </row>
        <row r="398">
          <cell r="A398" t="str">
            <v>4.1.08.001.003</v>
          </cell>
          <cell r="B398" t="str">
            <v>JUROS RECEBIDOS</v>
          </cell>
          <cell r="C398">
            <v>302.02999999999997</v>
          </cell>
          <cell r="D398">
            <v>0</v>
          </cell>
          <cell r="E398">
            <v>0</v>
          </cell>
          <cell r="F398">
            <v>302.02999999999997</v>
          </cell>
        </row>
        <row r="399">
          <cell r="A399" t="str">
            <v>4.1.09</v>
          </cell>
          <cell r="B399" t="str">
            <v>OUTRAS RECEITAS OPERACIONAIS</v>
          </cell>
          <cell r="C399">
            <v>356075.78</v>
          </cell>
          <cell r="D399">
            <v>0</v>
          </cell>
          <cell r="E399">
            <v>0</v>
          </cell>
          <cell r="F399">
            <v>356075.78</v>
          </cell>
        </row>
        <row r="400">
          <cell r="A400" t="str">
            <v>4.1.09.001</v>
          </cell>
          <cell r="B400" t="str">
            <v>EQUIVALÊNCIA PATRIMONIAL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4.1.09.001.001</v>
          </cell>
          <cell r="B401" t="str">
            <v>LUCROS DE PARTICIPAÇÕES EM OUTRAS CIAS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4.2</v>
          </cell>
          <cell r="B402" t="str">
            <v>RESULTADOS NÃO OPERACIONAIS</v>
          </cell>
          <cell r="C402">
            <v>-913.99</v>
          </cell>
          <cell r="D402">
            <v>0</v>
          </cell>
          <cell r="E402">
            <v>23938.639999999999</v>
          </cell>
          <cell r="F402">
            <v>23024.65</v>
          </cell>
        </row>
        <row r="403">
          <cell r="A403" t="str">
            <v>4.2.01</v>
          </cell>
          <cell r="B403" t="str">
            <v>GANHOS E PERDAS DE CAPITAL NA ALIENAÇÃO</v>
          </cell>
          <cell r="C403">
            <v>-913.99</v>
          </cell>
          <cell r="D403">
            <v>0</v>
          </cell>
          <cell r="E403">
            <v>23938.639999999999</v>
          </cell>
          <cell r="F403">
            <v>23024.65</v>
          </cell>
        </row>
        <row r="404">
          <cell r="A404" t="str">
            <v>4.2.01.001</v>
          </cell>
          <cell r="B404" t="str">
            <v>GANHO NA VENDA DE IMOBILIZADO</v>
          </cell>
          <cell r="C404">
            <v>-913.99</v>
          </cell>
          <cell r="D404">
            <v>0</v>
          </cell>
          <cell r="E404">
            <v>23938.639999999999</v>
          </cell>
          <cell r="F404">
            <v>23024.65</v>
          </cell>
        </row>
        <row r="405">
          <cell r="A405" t="str">
            <v>4.2.01.001.001</v>
          </cell>
          <cell r="B405" t="str">
            <v>VALOR DA VENDA DO BEM</v>
          </cell>
          <cell r="C405">
            <v>2061.36</v>
          </cell>
          <cell r="D405">
            <v>0</v>
          </cell>
          <cell r="E405">
            <v>23938.639999999999</v>
          </cell>
          <cell r="F405">
            <v>26000</v>
          </cell>
        </row>
        <row r="406">
          <cell r="A406" t="str">
            <v>4.2.01.001.002</v>
          </cell>
          <cell r="B406" t="str">
            <v>(-) VALOR CONTABIL DO BEM VENDIDO</v>
          </cell>
          <cell r="C406">
            <v>2975.35</v>
          </cell>
          <cell r="D406">
            <v>0</v>
          </cell>
          <cell r="E406">
            <v>0</v>
          </cell>
          <cell r="F406">
            <v>2975.35</v>
          </cell>
        </row>
        <row r="407">
          <cell r="A407">
            <v>6</v>
          </cell>
          <cell r="B407" t="str">
            <v>TRANSITORIO</v>
          </cell>
          <cell r="C407">
            <v>617521.78</v>
          </cell>
          <cell r="D407">
            <v>64575.34</v>
          </cell>
          <cell r="E407">
            <v>-1580.33</v>
          </cell>
          <cell r="F407">
            <v>680516.79</v>
          </cell>
        </row>
        <row r="408">
          <cell r="A408" t="str">
            <v>6.1</v>
          </cell>
          <cell r="B408" t="str">
            <v>CUSTOS DE OBRAS PROPRIAS - SEDE</v>
          </cell>
          <cell r="C408">
            <v>617521.78</v>
          </cell>
          <cell r="D408">
            <v>64575.34</v>
          </cell>
          <cell r="E408">
            <v>-1580.33</v>
          </cell>
          <cell r="F408">
            <v>680516.79</v>
          </cell>
        </row>
        <row r="409">
          <cell r="A409" t="str">
            <v>6.1.02</v>
          </cell>
          <cell r="B409" t="str">
            <v>CUSTOS DE CONSTRUÇÃO DO IMOVEL</v>
          </cell>
          <cell r="C409">
            <v>617521.78</v>
          </cell>
          <cell r="D409">
            <v>64575.34</v>
          </cell>
          <cell r="E409">
            <v>-1580.33</v>
          </cell>
          <cell r="F409">
            <v>680516.79</v>
          </cell>
        </row>
        <row r="410">
          <cell r="A410" t="str">
            <v>6.1.02.001</v>
          </cell>
          <cell r="B410" t="str">
            <v>MAO DE OBRA E ENCARGOS</v>
          </cell>
          <cell r="C410">
            <v>25827.39</v>
          </cell>
          <cell r="D410">
            <v>15252.43</v>
          </cell>
          <cell r="E410">
            <v>-855.33</v>
          </cell>
          <cell r="F410">
            <v>40224.49</v>
          </cell>
        </row>
        <row r="411">
          <cell r="A411" t="str">
            <v>6.1.02.001.001</v>
          </cell>
          <cell r="B411" t="str">
            <v>SALARIOS</v>
          </cell>
          <cell r="C411">
            <v>12131.18</v>
          </cell>
          <cell r="D411">
            <v>7431.83</v>
          </cell>
          <cell r="E411">
            <v>-596.27</v>
          </cell>
          <cell r="F411">
            <v>18966.740000000002</v>
          </cell>
        </row>
        <row r="412">
          <cell r="A412" t="str">
            <v>6.1.02.001.007</v>
          </cell>
          <cell r="B412" t="str">
            <v>INSS</v>
          </cell>
          <cell r="C412">
            <v>3378.56</v>
          </cell>
          <cell r="D412">
            <v>1853.1</v>
          </cell>
          <cell r="E412">
            <v>0</v>
          </cell>
          <cell r="F412">
            <v>5231.66</v>
          </cell>
        </row>
        <row r="413">
          <cell r="A413" t="str">
            <v>6.1.02.001.008</v>
          </cell>
          <cell r="B413" t="str">
            <v>FGTS</v>
          </cell>
          <cell r="C413">
            <v>970.49</v>
          </cell>
          <cell r="D413">
            <v>539.01</v>
          </cell>
          <cell r="E413">
            <v>0</v>
          </cell>
          <cell r="F413">
            <v>1509.5</v>
          </cell>
        </row>
        <row r="414">
          <cell r="A414" t="str">
            <v>6.1.02.001.012</v>
          </cell>
          <cell r="B414" t="str">
            <v>ESTAGIARIOS</v>
          </cell>
          <cell r="C414">
            <v>0</v>
          </cell>
          <cell r="D414">
            <v>510</v>
          </cell>
          <cell r="E414">
            <v>0</v>
          </cell>
          <cell r="F414">
            <v>510</v>
          </cell>
        </row>
        <row r="415">
          <cell r="A415" t="str">
            <v>6.1.02.001.013</v>
          </cell>
          <cell r="B415" t="str">
            <v>ARREDONDAMENTO</v>
          </cell>
          <cell r="C415">
            <v>2.5299999999999998</v>
          </cell>
          <cell r="D415">
            <v>3.66</v>
          </cell>
          <cell r="E415">
            <v>-4.74</v>
          </cell>
          <cell r="F415">
            <v>1.45</v>
          </cell>
        </row>
        <row r="416">
          <cell r="A416" t="str">
            <v>6.1.02.001.014</v>
          </cell>
          <cell r="B416" t="str">
            <v>MULTAS E INDENIZAÇÕES TRABALHISTAS</v>
          </cell>
          <cell r="C416">
            <v>0</v>
          </cell>
          <cell r="D416">
            <v>107.96</v>
          </cell>
          <cell r="E416">
            <v>0</v>
          </cell>
          <cell r="F416">
            <v>107.96</v>
          </cell>
        </row>
        <row r="417">
          <cell r="A417" t="str">
            <v>6.1.02.001.015</v>
          </cell>
          <cell r="B417" t="str">
            <v>AUXILIO ALIMENTAÇÃO</v>
          </cell>
          <cell r="C417">
            <v>3572.02</v>
          </cell>
          <cell r="D417">
            <v>1550.61</v>
          </cell>
          <cell r="E417">
            <v>-8</v>
          </cell>
          <cell r="F417">
            <v>5114.63</v>
          </cell>
        </row>
        <row r="418">
          <cell r="A418" t="str">
            <v>6.1.02.001.016</v>
          </cell>
          <cell r="B418" t="str">
            <v>VALE TRANSPORTE</v>
          </cell>
          <cell r="C418">
            <v>2214.23</v>
          </cell>
          <cell r="D418">
            <v>1021.5</v>
          </cell>
          <cell r="E418">
            <v>-246.32</v>
          </cell>
          <cell r="F418">
            <v>2989.41</v>
          </cell>
        </row>
        <row r="419">
          <cell r="A419" t="str">
            <v>6.1.02.001.017</v>
          </cell>
          <cell r="B419" t="str">
            <v>SEGURO DE VIDA EM GRUPO</v>
          </cell>
          <cell r="C419">
            <v>9.6999999999999993</v>
          </cell>
          <cell r="D419">
            <v>116.96</v>
          </cell>
          <cell r="E419">
            <v>0</v>
          </cell>
          <cell r="F419">
            <v>126.66</v>
          </cell>
        </row>
        <row r="420">
          <cell r="A420" t="str">
            <v>6.1.02.001.018</v>
          </cell>
          <cell r="B420" t="str">
            <v>UNIFORMES E EQUIPAMENTOS DE SEGURANÇA</v>
          </cell>
          <cell r="C420">
            <v>389.45</v>
          </cell>
          <cell r="D420">
            <v>0</v>
          </cell>
          <cell r="E420">
            <v>0</v>
          </cell>
          <cell r="F420">
            <v>389.45</v>
          </cell>
        </row>
        <row r="421">
          <cell r="A421" t="str">
            <v>6.1.02.001.020</v>
          </cell>
          <cell r="B421" t="str">
            <v>PROVISÃO DE 13 SALARIO</v>
          </cell>
          <cell r="C421">
            <v>1002.62</v>
          </cell>
          <cell r="D421">
            <v>599.08000000000004</v>
          </cell>
          <cell r="E421">
            <v>0</v>
          </cell>
          <cell r="F421">
            <v>1601.7</v>
          </cell>
        </row>
        <row r="422">
          <cell r="A422" t="str">
            <v>6.1.02.001.021</v>
          </cell>
          <cell r="B422" t="str">
            <v>PROVISAO PARA FERIAS</v>
          </cell>
          <cell r="C422">
            <v>1283.9000000000001</v>
          </cell>
          <cell r="D422">
            <v>831.02</v>
          </cell>
          <cell r="E422">
            <v>0</v>
          </cell>
          <cell r="F422">
            <v>2114.92</v>
          </cell>
        </row>
        <row r="423">
          <cell r="A423" t="str">
            <v>6.1.02.001.022</v>
          </cell>
          <cell r="B423" t="str">
            <v>MULTA FGTS RESCISAO</v>
          </cell>
          <cell r="C423">
            <v>0</v>
          </cell>
          <cell r="D423">
            <v>62.38</v>
          </cell>
          <cell r="E423">
            <v>0</v>
          </cell>
          <cell r="F423">
            <v>62.38</v>
          </cell>
        </row>
        <row r="424">
          <cell r="A424" t="str">
            <v>6.1.02.001.023</v>
          </cell>
          <cell r="B424" t="str">
            <v>INSS SOBRE FERIAS PROVISIONADA</v>
          </cell>
          <cell r="C424">
            <v>387.34</v>
          </cell>
          <cell r="D424">
            <v>304.99</v>
          </cell>
          <cell r="E424">
            <v>0</v>
          </cell>
          <cell r="F424">
            <v>692.33</v>
          </cell>
        </row>
        <row r="425">
          <cell r="A425" t="str">
            <v>6.1.02.001.024</v>
          </cell>
          <cell r="B425" t="str">
            <v>INSS SOBRE 13 SALARIO PROVISIONADO</v>
          </cell>
          <cell r="C425">
            <v>302.47000000000003</v>
          </cell>
          <cell r="D425">
            <v>180.74</v>
          </cell>
          <cell r="E425">
            <v>0</v>
          </cell>
          <cell r="F425">
            <v>483.21</v>
          </cell>
        </row>
        <row r="426">
          <cell r="A426" t="str">
            <v>6.1.02.001.025</v>
          </cell>
          <cell r="B426" t="str">
            <v>FGTS SOBRE FERIAS PROVISIONADA</v>
          </cell>
          <cell r="C426">
            <v>102.7</v>
          </cell>
          <cell r="D426">
            <v>80.87</v>
          </cell>
          <cell r="E426">
            <v>0</v>
          </cell>
          <cell r="F426">
            <v>183.57</v>
          </cell>
        </row>
        <row r="427">
          <cell r="A427" t="str">
            <v>6.1.02.001.026</v>
          </cell>
          <cell r="B427" t="str">
            <v>FGTS SOBRE 13º PROVISIONADO</v>
          </cell>
          <cell r="C427">
            <v>80.2</v>
          </cell>
          <cell r="D427">
            <v>58.72</v>
          </cell>
          <cell r="E427">
            <v>0</v>
          </cell>
          <cell r="F427">
            <v>138.91999999999999</v>
          </cell>
        </row>
        <row r="428">
          <cell r="A428" t="str">
            <v>6.1.02.002</v>
          </cell>
          <cell r="B428" t="str">
            <v>MATERIAIS APLICADOS</v>
          </cell>
          <cell r="C428">
            <v>232169.89</v>
          </cell>
          <cell r="D428">
            <v>48848.82</v>
          </cell>
          <cell r="E428">
            <v>-725</v>
          </cell>
          <cell r="F428">
            <v>280293.71000000002</v>
          </cell>
        </row>
        <row r="429">
          <cell r="A429" t="str">
            <v>6.1.02.002.001</v>
          </cell>
          <cell r="B429" t="str">
            <v>MATERIAIS APLICADOS</v>
          </cell>
          <cell r="C429">
            <v>227735.6</v>
          </cell>
          <cell r="D429">
            <v>47305.58</v>
          </cell>
          <cell r="E429">
            <v>0</v>
          </cell>
          <cell r="F429">
            <v>275041.18</v>
          </cell>
        </row>
        <row r="430">
          <cell r="A430" t="str">
            <v>6.1.02.002.002</v>
          </cell>
          <cell r="B430" t="str">
            <v>MATERIAIS DE CONSUMO</v>
          </cell>
          <cell r="C430">
            <v>4434.29</v>
          </cell>
          <cell r="D430">
            <v>1543.24</v>
          </cell>
          <cell r="E430">
            <v>-725</v>
          </cell>
          <cell r="F430">
            <v>5252.53</v>
          </cell>
        </row>
        <row r="431">
          <cell r="A431" t="str">
            <v>6.1.02.003</v>
          </cell>
          <cell r="B431" t="str">
            <v>SERVIÇOS CONTRATADOS</v>
          </cell>
          <cell r="C431">
            <v>368128.27</v>
          </cell>
          <cell r="D431">
            <v>0</v>
          </cell>
          <cell r="E431">
            <v>0</v>
          </cell>
          <cell r="F431">
            <v>368128.27</v>
          </cell>
        </row>
        <row r="432">
          <cell r="A432" t="str">
            <v>6.1.02.003.001</v>
          </cell>
          <cell r="B432" t="str">
            <v>FRETES E CARRETOS</v>
          </cell>
          <cell r="C432">
            <v>38.270000000000003</v>
          </cell>
          <cell r="D432">
            <v>0</v>
          </cell>
          <cell r="E432">
            <v>0</v>
          </cell>
          <cell r="F432">
            <v>38.270000000000003</v>
          </cell>
        </row>
        <row r="433">
          <cell r="A433" t="str">
            <v>6.1.02.003.003</v>
          </cell>
          <cell r="B433" t="str">
            <v>SERVIÇOS ESPECIFICOS</v>
          </cell>
          <cell r="C433">
            <v>368090</v>
          </cell>
          <cell r="D433">
            <v>0</v>
          </cell>
          <cell r="E433">
            <v>0</v>
          </cell>
          <cell r="F433">
            <v>368090</v>
          </cell>
        </row>
        <row r="434">
          <cell r="A434" t="str">
            <v>6.1.02.005</v>
          </cell>
          <cell r="B434" t="str">
            <v>DESPESAS GERAIS</v>
          </cell>
          <cell r="C434">
            <v>1096.8599999999999</v>
          </cell>
          <cell r="D434">
            <v>460.09</v>
          </cell>
          <cell r="E434">
            <v>0</v>
          </cell>
          <cell r="F434">
            <v>1556.95</v>
          </cell>
        </row>
        <row r="435">
          <cell r="A435" t="str">
            <v>6.1.02.005.003</v>
          </cell>
          <cell r="B435" t="str">
            <v>ENERGIA/AGUA/TELEFONE</v>
          </cell>
          <cell r="C435">
            <v>507.62</v>
          </cell>
          <cell r="D435">
            <v>147.36000000000001</v>
          </cell>
          <cell r="E435">
            <v>0</v>
          </cell>
          <cell r="F435">
            <v>654.98</v>
          </cell>
        </row>
        <row r="436">
          <cell r="A436" t="str">
            <v>6.1.02.005.004</v>
          </cell>
          <cell r="B436" t="str">
            <v>REPRODUÇÃO HELIOGRAFICAS</v>
          </cell>
          <cell r="C436">
            <v>87.5</v>
          </cell>
          <cell r="D436">
            <v>0</v>
          </cell>
          <cell r="E436">
            <v>0</v>
          </cell>
          <cell r="F436">
            <v>87.5</v>
          </cell>
        </row>
        <row r="437">
          <cell r="A437" t="str">
            <v>6.1.02.005.005</v>
          </cell>
          <cell r="B437" t="str">
            <v>COPA, COZINHA E REFEITORIO</v>
          </cell>
          <cell r="C437">
            <v>302.8</v>
          </cell>
          <cell r="D437">
            <v>312.73</v>
          </cell>
          <cell r="E437">
            <v>0</v>
          </cell>
          <cell r="F437">
            <v>615.53</v>
          </cell>
        </row>
        <row r="438">
          <cell r="A438" t="str">
            <v>6.1.02.005.006</v>
          </cell>
          <cell r="B438" t="str">
            <v>LEGAIS E JUDICIAIS</v>
          </cell>
          <cell r="C438">
            <v>2.9</v>
          </cell>
          <cell r="D438">
            <v>0</v>
          </cell>
          <cell r="E438">
            <v>0</v>
          </cell>
          <cell r="F438">
            <v>2.9</v>
          </cell>
        </row>
        <row r="439">
          <cell r="A439" t="str">
            <v>6.1.02.005.007</v>
          </cell>
          <cell r="B439" t="str">
            <v>TAXAS E EMOLUMENTOS</v>
          </cell>
          <cell r="C439">
            <v>70.2</v>
          </cell>
          <cell r="D439">
            <v>0</v>
          </cell>
          <cell r="E439">
            <v>0</v>
          </cell>
          <cell r="F439">
            <v>70.2</v>
          </cell>
        </row>
        <row r="440">
          <cell r="A440" t="str">
            <v>6.1.02.005.008</v>
          </cell>
          <cell r="B440" t="str">
            <v>ANUNCIOS E PUBLICAÇÕES</v>
          </cell>
          <cell r="C440">
            <v>125.84</v>
          </cell>
          <cell r="D440">
            <v>0</v>
          </cell>
          <cell r="E440">
            <v>0</v>
          </cell>
          <cell r="F440">
            <v>125.84</v>
          </cell>
        </row>
        <row r="441">
          <cell r="A441" t="str">
            <v>6.1.02.006</v>
          </cell>
          <cell r="B441" t="str">
            <v>DESPESAS FINANCEIRAS</v>
          </cell>
          <cell r="C441">
            <v>0</v>
          </cell>
          <cell r="D441">
            <v>14</v>
          </cell>
          <cell r="E441">
            <v>0</v>
          </cell>
          <cell r="F441">
            <v>14</v>
          </cell>
        </row>
        <row r="442">
          <cell r="A442" t="str">
            <v>6.1.02.006.001</v>
          </cell>
          <cell r="B442" t="str">
            <v>DESPESAS BANCARIAS</v>
          </cell>
          <cell r="C442">
            <v>0</v>
          </cell>
          <cell r="D442">
            <v>14</v>
          </cell>
          <cell r="E442">
            <v>0</v>
          </cell>
          <cell r="F442">
            <v>14</v>
          </cell>
        </row>
        <row r="443">
          <cell r="A443" t="str">
            <v>6.1.02.009</v>
          </cell>
          <cell r="B443" t="str">
            <v>(-) CUSTOS TRANSFERIDOS</v>
          </cell>
          <cell r="C443">
            <v>-9700.6299999999992</v>
          </cell>
          <cell r="D443">
            <v>0</v>
          </cell>
          <cell r="E443">
            <v>0</v>
          </cell>
          <cell r="F443">
            <v>-9700.6299999999992</v>
          </cell>
        </row>
        <row r="444">
          <cell r="A444" t="str">
            <v>6.1.02.009.002</v>
          </cell>
          <cell r="B444" t="str">
            <v>CUSTOS TRANSFERIDOS P/ O IMOBILIZADO</v>
          </cell>
          <cell r="C444">
            <v>-9700.6299999999992</v>
          </cell>
          <cell r="D444">
            <v>0</v>
          </cell>
          <cell r="E444">
            <v>0</v>
          </cell>
          <cell r="F444">
            <v>-9700.6299999999992</v>
          </cell>
        </row>
        <row r="445">
          <cell r="A445">
            <v>0</v>
          </cell>
          <cell r="B445">
            <v>0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</row>
        <row r="446">
          <cell r="A446">
            <v>0</v>
          </cell>
          <cell r="B446">
            <v>0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</row>
        <row r="447">
          <cell r="A447">
            <v>0</v>
          </cell>
          <cell r="B447">
            <v>0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0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11530519.07</v>
          </cell>
          <cell r="D2">
            <v>18748770.289999999</v>
          </cell>
          <cell r="E2">
            <v>-15967395.59</v>
          </cell>
          <cell r="F2">
            <v>14311893.77</v>
          </cell>
        </row>
        <row r="3">
          <cell r="A3" t="str">
            <v>1.1</v>
          </cell>
          <cell r="B3" t="str">
            <v>ATIVO CIRCULANTE</v>
          </cell>
          <cell r="C3">
            <v>18296732.539999999</v>
          </cell>
          <cell r="D3">
            <v>18688887.850000001</v>
          </cell>
          <cell r="E3">
            <v>-15398883.83</v>
          </cell>
          <cell r="F3">
            <v>21586736.559999999</v>
          </cell>
        </row>
        <row r="4">
          <cell r="A4" t="str">
            <v>1.1.01</v>
          </cell>
          <cell r="B4" t="str">
            <v>DISPONIVEL</v>
          </cell>
          <cell r="C4">
            <v>4948400.2</v>
          </cell>
          <cell r="D4">
            <v>7659008.21</v>
          </cell>
          <cell r="E4">
            <v>-9051045</v>
          </cell>
          <cell r="F4">
            <v>3556363.41</v>
          </cell>
        </row>
        <row r="5">
          <cell r="A5" t="str">
            <v>1.1.01.001</v>
          </cell>
          <cell r="B5" t="str">
            <v>CAIXA</v>
          </cell>
          <cell r="C5">
            <v>41270.720000000001</v>
          </cell>
          <cell r="D5">
            <v>12500</v>
          </cell>
          <cell r="E5">
            <v>-1894.87</v>
          </cell>
          <cell r="F5">
            <v>51875.85</v>
          </cell>
        </row>
        <row r="6">
          <cell r="A6" t="str">
            <v>1.1.01.001.001</v>
          </cell>
          <cell r="B6" t="str">
            <v>CAIXA - MATRIZ</v>
          </cell>
          <cell r="C6">
            <v>-13285.47</v>
          </cell>
          <cell r="D6">
            <v>2500</v>
          </cell>
          <cell r="E6">
            <v>0</v>
          </cell>
          <cell r="F6">
            <v>-10785.47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5537.18</v>
          </cell>
          <cell r="D10">
            <v>500</v>
          </cell>
          <cell r="E10">
            <v>-296.43</v>
          </cell>
          <cell r="F10">
            <v>5740.75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3114.52</v>
          </cell>
          <cell r="D15">
            <v>3000</v>
          </cell>
          <cell r="E15">
            <v>-389.7</v>
          </cell>
          <cell r="F15">
            <v>5724.82</v>
          </cell>
        </row>
        <row r="16">
          <cell r="A16" t="str">
            <v>1.1.01.001.446</v>
          </cell>
          <cell r="B16" t="str">
            <v>CAIXA - OBRA 508 - PRFRJ</v>
          </cell>
          <cell r="C16">
            <v>9874.82</v>
          </cell>
          <cell r="D16">
            <v>2000</v>
          </cell>
          <cell r="E16">
            <v>-400.05</v>
          </cell>
          <cell r="F16">
            <v>11474.77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9936.8700000000008</v>
          </cell>
          <cell r="D17">
            <v>0</v>
          </cell>
          <cell r="E17">
            <v>-316.64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6216.65</v>
          </cell>
          <cell r="D19">
            <v>3000</v>
          </cell>
          <cell r="E19">
            <v>0</v>
          </cell>
          <cell r="F19">
            <v>9216.65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1032.3699999999999</v>
          </cell>
          <cell r="D20">
            <v>1500</v>
          </cell>
          <cell r="E20">
            <v>-492.05</v>
          </cell>
          <cell r="F20">
            <v>2040.32</v>
          </cell>
        </row>
        <row r="21">
          <cell r="A21" t="str">
            <v>1.1.01.002</v>
          </cell>
          <cell r="B21" t="str">
            <v>BANCOS CONTA MOVIMENTO</v>
          </cell>
          <cell r="C21">
            <v>3063846.15</v>
          </cell>
          <cell r="D21">
            <v>7631545.0300000003</v>
          </cell>
          <cell r="E21">
            <v>-9049146.2300000004</v>
          </cell>
          <cell r="F21">
            <v>1646244.95</v>
          </cell>
        </row>
        <row r="22">
          <cell r="A22" t="str">
            <v>1.1.01.002.003</v>
          </cell>
          <cell r="B22" t="str">
            <v>BANCO ENGECRED C/C 106-6</v>
          </cell>
          <cell r="C22">
            <v>579015.13</v>
          </cell>
          <cell r="D22">
            <v>400000</v>
          </cell>
          <cell r="E22">
            <v>-930366.42</v>
          </cell>
          <cell r="F22">
            <v>48648.71</v>
          </cell>
        </row>
        <row r="23">
          <cell r="A23" t="str">
            <v>1.1.01.002.005</v>
          </cell>
          <cell r="B23" t="str">
            <v>BANCO ITAU C/C 14070-1</v>
          </cell>
          <cell r="C23">
            <v>712558.03</v>
          </cell>
          <cell r="D23">
            <v>1438331.4</v>
          </cell>
          <cell r="E23">
            <v>-2154046.42</v>
          </cell>
          <cell r="F23">
            <v>-3156.99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10734.96</v>
          </cell>
          <cell r="D25">
            <v>60000</v>
          </cell>
          <cell r="E25">
            <v>-527.6</v>
          </cell>
          <cell r="F25">
            <v>70207.360000000001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-2014.83</v>
          </cell>
          <cell r="D27">
            <v>280909.84999999998</v>
          </cell>
          <cell r="E27">
            <v>-210713.16</v>
          </cell>
          <cell r="F27">
            <v>68181.86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142610.41</v>
          </cell>
          <cell r="D28">
            <v>130647.27</v>
          </cell>
          <cell r="E28">
            <v>-272707.27</v>
          </cell>
          <cell r="F28">
            <v>550.41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28437.29</v>
          </cell>
          <cell r="D29">
            <v>608590.61</v>
          </cell>
          <cell r="E29">
            <v>-48161.34</v>
          </cell>
          <cell r="F29">
            <v>588866.56000000006</v>
          </cell>
        </row>
        <row r="30">
          <cell r="A30" t="str">
            <v>1.1.01.002.017</v>
          </cell>
          <cell r="B30" t="str">
            <v>BANCO ENGECRED C/C 670</v>
          </cell>
          <cell r="C30">
            <v>102353.45</v>
          </cell>
          <cell r="D30">
            <v>0</v>
          </cell>
          <cell r="E30">
            <v>-66947.83</v>
          </cell>
          <cell r="F30">
            <v>35405.620000000003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336485.62</v>
          </cell>
          <cell r="D31">
            <v>1797126.04</v>
          </cell>
          <cell r="E31">
            <v>-2094552.24</v>
          </cell>
          <cell r="F31">
            <v>39059.42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269694.96999999997</v>
          </cell>
          <cell r="D32">
            <v>572335.01</v>
          </cell>
          <cell r="E32">
            <v>-217031.85</v>
          </cell>
          <cell r="F32">
            <v>624998.13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763654.18</v>
          </cell>
          <cell r="D33">
            <v>1341720.27</v>
          </cell>
          <cell r="E33">
            <v>-1999627.72</v>
          </cell>
          <cell r="F33">
            <v>105746.73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97923.44</v>
          </cell>
          <cell r="D34">
            <v>629197.77</v>
          </cell>
          <cell r="E34">
            <v>-721785.89</v>
          </cell>
          <cell r="F34">
            <v>5335.32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21115.52</v>
          </cell>
          <cell r="D35">
            <v>372686.81</v>
          </cell>
          <cell r="E35">
            <v>-332678.49</v>
          </cell>
          <cell r="F35">
            <v>61123.839999999997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1843283.33</v>
          </cell>
          <cell r="D36">
            <v>14963.18</v>
          </cell>
          <cell r="E36">
            <v>-3.9</v>
          </cell>
          <cell r="F36">
            <v>1858242.61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1838283.33</v>
          </cell>
          <cell r="D38">
            <v>14963.18</v>
          </cell>
          <cell r="E38">
            <v>-3.9</v>
          </cell>
          <cell r="F38">
            <v>1853242.61</v>
          </cell>
        </row>
        <row r="39">
          <cell r="A39" t="str">
            <v>1.1.02</v>
          </cell>
          <cell r="B39" t="str">
            <v>CONTAS A RECEBER</v>
          </cell>
          <cell r="C39">
            <v>5658570.5999999996</v>
          </cell>
          <cell r="D39">
            <v>10502670.550000001</v>
          </cell>
          <cell r="E39">
            <v>-6127746.1100000003</v>
          </cell>
          <cell r="F39">
            <v>10033495.039999999</v>
          </cell>
        </row>
        <row r="40">
          <cell r="A40" t="str">
            <v>1.1.02.001</v>
          </cell>
          <cell r="B40" t="str">
            <v>DUPLICATAS A RECEBER</v>
          </cell>
          <cell r="C40">
            <v>5068930.2</v>
          </cell>
          <cell r="D40">
            <v>10502670.550000001</v>
          </cell>
          <cell r="E40">
            <v>-6127746.1100000003</v>
          </cell>
          <cell r="F40">
            <v>9443854.6400000006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5068930.2</v>
          </cell>
          <cell r="D41">
            <v>10502670.550000001</v>
          </cell>
          <cell r="E41">
            <v>-6127746.1100000003</v>
          </cell>
          <cell r="F41">
            <v>9443854.6400000006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1133089.47</v>
          </cell>
          <cell r="D46">
            <v>390415.56</v>
          </cell>
          <cell r="E46">
            <v>-99771.78</v>
          </cell>
          <cell r="F46">
            <v>1423733.25</v>
          </cell>
        </row>
        <row r="47">
          <cell r="A47" t="str">
            <v>1.1.03.001</v>
          </cell>
          <cell r="B47" t="str">
            <v>ADIANTAMENTO DE SALARIOS</v>
          </cell>
          <cell r="C47">
            <v>-16.899999999999999</v>
          </cell>
          <cell r="D47">
            <v>83415</v>
          </cell>
          <cell r="E47">
            <v>-79791.149999999994</v>
          </cell>
          <cell r="F47">
            <v>3606.95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-16.899999999999999</v>
          </cell>
          <cell r="D48">
            <v>78184</v>
          </cell>
          <cell r="E48">
            <v>-78181.149999999994</v>
          </cell>
          <cell r="F48">
            <v>-14.05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5231</v>
          </cell>
          <cell r="E49">
            <v>-1610</v>
          </cell>
          <cell r="F49">
            <v>3621</v>
          </cell>
        </row>
        <row r="50">
          <cell r="A50" t="str">
            <v>1.1.03.002</v>
          </cell>
          <cell r="B50" t="str">
            <v>EMPRESTIMO A FUNCIONARIO</v>
          </cell>
          <cell r="C50">
            <v>2594.7199999999998</v>
          </cell>
          <cell r="D50">
            <v>377.58</v>
          </cell>
          <cell r="E50">
            <v>-662.63</v>
          </cell>
          <cell r="F50">
            <v>2309.67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2594.7199999999998</v>
          </cell>
          <cell r="D51">
            <v>377.58</v>
          </cell>
          <cell r="E51">
            <v>-662.63</v>
          </cell>
          <cell r="F51">
            <v>2309.67</v>
          </cell>
        </row>
        <row r="52">
          <cell r="A52" t="str">
            <v>1.1.03.004</v>
          </cell>
          <cell r="B52" t="str">
            <v>ADIANTAMENTO A FORNECEDORES</v>
          </cell>
          <cell r="C52">
            <v>1112511.6499999999</v>
          </cell>
          <cell r="D52">
            <v>306622.98</v>
          </cell>
          <cell r="E52">
            <v>-19318</v>
          </cell>
          <cell r="F52">
            <v>1399816.63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1112511.6499999999</v>
          </cell>
          <cell r="D53">
            <v>306622.98</v>
          </cell>
          <cell r="E53">
            <v>-19318</v>
          </cell>
          <cell r="F53">
            <v>1399816.63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18000</v>
          </cell>
          <cell r="D54">
            <v>0</v>
          </cell>
          <cell r="E54">
            <v>0</v>
          </cell>
          <cell r="F54">
            <v>18000</v>
          </cell>
        </row>
        <row r="55">
          <cell r="A55" t="str">
            <v>1.1.03.005.001</v>
          </cell>
          <cell r="B55" t="str">
            <v>VENDA DE VEICULOS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66534.490000000005</v>
          </cell>
          <cell r="D56">
            <v>132256.32999999999</v>
          </cell>
          <cell r="E56">
            <v>-112271.13</v>
          </cell>
          <cell r="F56">
            <v>86519.69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65302.25</v>
          </cell>
          <cell r="D57">
            <v>119717.67</v>
          </cell>
          <cell r="E57">
            <v>-100021.91</v>
          </cell>
          <cell r="F57">
            <v>84998.01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4370.96</v>
          </cell>
          <cell r="D58">
            <v>16849.98</v>
          </cell>
          <cell r="E58">
            <v>0</v>
          </cell>
          <cell r="F58">
            <v>21220.94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11.45</v>
          </cell>
          <cell r="D59">
            <v>0</v>
          </cell>
          <cell r="E59">
            <v>0</v>
          </cell>
          <cell r="F59">
            <v>11.45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882.13</v>
          </cell>
          <cell r="D60">
            <v>0</v>
          </cell>
          <cell r="E60">
            <v>0</v>
          </cell>
          <cell r="F60">
            <v>882.13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21010.400000000001</v>
          </cell>
          <cell r="D61">
            <v>50549.9</v>
          </cell>
          <cell r="E61">
            <v>-57440.41</v>
          </cell>
          <cell r="F61">
            <v>14119.89</v>
          </cell>
        </row>
        <row r="62">
          <cell r="A62" t="str">
            <v>1.1.04.001.009</v>
          </cell>
          <cell r="B62" t="str">
            <v>I.N.S.S - RETIDO</v>
          </cell>
          <cell r="C62">
            <v>29036.26</v>
          </cell>
          <cell r="D62">
            <v>21145.37</v>
          </cell>
          <cell r="E62">
            <v>-30136.06</v>
          </cell>
          <cell r="F62">
            <v>20045.57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5245.15</v>
          </cell>
          <cell r="D63">
            <v>20219.939999999999</v>
          </cell>
          <cell r="E63">
            <v>0</v>
          </cell>
          <cell r="F63">
            <v>25465.09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971.7</v>
          </cell>
          <cell r="D64">
            <v>10952.48</v>
          </cell>
          <cell r="E64">
            <v>-10901.8</v>
          </cell>
          <cell r="F64">
            <v>1022.38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3583.06</v>
          </cell>
          <cell r="D65">
            <v>0</v>
          </cell>
          <cell r="E65">
            <v>-1543.64</v>
          </cell>
          <cell r="F65">
            <v>2039.42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191.14</v>
          </cell>
          <cell r="D66">
            <v>0</v>
          </cell>
          <cell r="E66">
            <v>0</v>
          </cell>
          <cell r="F66">
            <v>191.14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1232.24</v>
          </cell>
          <cell r="D67">
            <v>12538.66</v>
          </cell>
          <cell r="E67">
            <v>-12249.22</v>
          </cell>
          <cell r="F67">
            <v>1521.68</v>
          </cell>
        </row>
        <row r="68">
          <cell r="A68" t="str">
            <v>1.1.04.003.001</v>
          </cell>
          <cell r="B68" t="str">
            <v>I.S.S RETIDO</v>
          </cell>
          <cell r="C68">
            <v>1232.24</v>
          </cell>
          <cell r="D68">
            <v>12538.66</v>
          </cell>
          <cell r="E68">
            <v>-12249.22</v>
          </cell>
          <cell r="F68">
            <v>1521.68</v>
          </cell>
        </row>
        <row r="69">
          <cell r="A69" t="str">
            <v>1.1.05</v>
          </cell>
          <cell r="B69" t="str">
            <v>INVESTIMENTOS TEMPORARIOS</v>
          </cell>
          <cell r="C69">
            <v>7700</v>
          </cell>
          <cell r="D69">
            <v>0</v>
          </cell>
          <cell r="E69">
            <v>0</v>
          </cell>
          <cell r="F69">
            <v>7700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1.1.06</v>
          </cell>
          <cell r="B72" t="str">
            <v>ESTOQUES</v>
          </cell>
          <cell r="C72">
            <v>6408740.5300000003</v>
          </cell>
          <cell r="D72">
            <v>0</v>
          </cell>
          <cell r="E72">
            <v>0</v>
          </cell>
          <cell r="F72">
            <v>6408740.5300000003</v>
          </cell>
        </row>
        <row r="73">
          <cell r="A73" t="str">
            <v>1.1.06.002</v>
          </cell>
          <cell r="B73" t="str">
            <v>IMOVEIS A COMERCIALIZAR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50000</v>
          </cell>
          <cell r="D74">
            <v>0</v>
          </cell>
          <cell r="E74">
            <v>0</v>
          </cell>
          <cell r="F74">
            <v>50000</v>
          </cell>
        </row>
        <row r="75">
          <cell r="A75" t="str">
            <v>1.1.06.002.002</v>
          </cell>
          <cell r="B75" t="str">
            <v>LT 18 QD 07 JD IMPERIAL</v>
          </cell>
          <cell r="C75">
            <v>30000</v>
          </cell>
          <cell r="D75">
            <v>0</v>
          </cell>
          <cell r="E75">
            <v>0</v>
          </cell>
          <cell r="F75">
            <v>30000</v>
          </cell>
        </row>
        <row r="76">
          <cell r="A76" t="str">
            <v>1.1.06.002.003</v>
          </cell>
          <cell r="B76" t="str">
            <v>LT 19 QD 07 JD IMPERIAL</v>
          </cell>
          <cell r="C76">
            <v>250000</v>
          </cell>
          <cell r="D76">
            <v>0</v>
          </cell>
          <cell r="E76">
            <v>0</v>
          </cell>
          <cell r="F76">
            <v>250000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551340.53</v>
          </cell>
          <cell r="D77">
            <v>0</v>
          </cell>
          <cell r="E77">
            <v>0</v>
          </cell>
          <cell r="F77">
            <v>551340.53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2270000</v>
          </cell>
          <cell r="D78">
            <v>0</v>
          </cell>
          <cell r="E78">
            <v>0</v>
          </cell>
          <cell r="F78">
            <v>2270000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1670000</v>
          </cell>
          <cell r="D79">
            <v>0</v>
          </cell>
          <cell r="E79">
            <v>0</v>
          </cell>
          <cell r="F79">
            <v>1670000</v>
          </cell>
        </row>
        <row r="80">
          <cell r="A80" t="str">
            <v>1.1.06.002.007</v>
          </cell>
          <cell r="B80" t="str">
            <v>TERRENO EUCALIPTOS</v>
          </cell>
          <cell r="C80">
            <v>1587400</v>
          </cell>
          <cell r="D80">
            <v>0</v>
          </cell>
          <cell r="E80">
            <v>0</v>
          </cell>
          <cell r="F80">
            <v>1587400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73697.25</v>
          </cell>
          <cell r="D81">
            <v>4537.2</v>
          </cell>
          <cell r="E81">
            <v>-8049.81</v>
          </cell>
          <cell r="F81">
            <v>70184.639999999999</v>
          </cell>
        </row>
        <row r="82">
          <cell r="A82" t="str">
            <v>1.1.07.001</v>
          </cell>
          <cell r="B82" t="str">
            <v>DESPESAS PAGAS ANTECIPAMENTE</v>
          </cell>
          <cell r="C82">
            <v>73697.25</v>
          </cell>
          <cell r="D82">
            <v>4537.2</v>
          </cell>
          <cell r="E82">
            <v>-8049.81</v>
          </cell>
          <cell r="F82">
            <v>70184.639999999999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66023.3</v>
          </cell>
          <cell r="D83">
            <v>4537.2</v>
          </cell>
          <cell r="E83">
            <v>-6581.34</v>
          </cell>
          <cell r="F83">
            <v>63979.16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7673.95</v>
          </cell>
          <cell r="D84">
            <v>0</v>
          </cell>
          <cell r="E84">
            <v>-1468.47</v>
          </cell>
          <cell r="F84">
            <v>6205.48</v>
          </cell>
        </row>
        <row r="85">
          <cell r="A85" t="str">
            <v>1.2</v>
          </cell>
          <cell r="B85" t="str">
            <v>ATIVO NÃO CIRCULANTE</v>
          </cell>
          <cell r="C85">
            <v>-6766213.4699999997</v>
          </cell>
          <cell r="D85">
            <v>59882.44</v>
          </cell>
          <cell r="E85">
            <v>-568511.76</v>
          </cell>
          <cell r="F85">
            <v>-7274842.79</v>
          </cell>
        </row>
        <row r="86">
          <cell r="A86" t="str">
            <v>1.2.01</v>
          </cell>
          <cell r="B86" t="str">
            <v>REALIZÁVEL A LONGO PRAZO</v>
          </cell>
          <cell r="C86">
            <v>329734.12</v>
          </cell>
          <cell r="D86">
            <v>7389.5</v>
          </cell>
          <cell r="E86">
            <v>0</v>
          </cell>
          <cell r="F86">
            <v>337123.62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313055.59999999998</v>
          </cell>
          <cell r="D87">
            <v>0</v>
          </cell>
          <cell r="E87">
            <v>0</v>
          </cell>
          <cell r="F87">
            <v>313055.59999999998</v>
          </cell>
        </row>
        <row r="88">
          <cell r="A88" t="str">
            <v>1.2.01.005.002</v>
          </cell>
          <cell r="B88" t="str">
            <v>SCP/CCGO</v>
          </cell>
          <cell r="C88">
            <v>22389.48</v>
          </cell>
          <cell r="D88">
            <v>0</v>
          </cell>
          <cell r="E88">
            <v>0</v>
          </cell>
          <cell r="F88">
            <v>22389.48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48830.45</v>
          </cell>
          <cell r="D89">
            <v>0</v>
          </cell>
          <cell r="E89">
            <v>0</v>
          </cell>
          <cell r="F89">
            <v>48830.45</v>
          </cell>
        </row>
        <row r="90">
          <cell r="A90" t="str">
            <v>1.2.01.005.006</v>
          </cell>
          <cell r="B90" t="str">
            <v>SCP/ALEXANIA</v>
          </cell>
          <cell r="C90">
            <v>241835.67</v>
          </cell>
          <cell r="D90">
            <v>0</v>
          </cell>
          <cell r="E90">
            <v>0</v>
          </cell>
          <cell r="F90">
            <v>241835.67</v>
          </cell>
        </row>
        <row r="91">
          <cell r="A91" t="str">
            <v>1.2.01.007</v>
          </cell>
          <cell r="B91" t="str">
            <v>APOLICE DE DIVIDA PIBLICA</v>
          </cell>
          <cell r="C91">
            <v>7260</v>
          </cell>
          <cell r="D91">
            <v>0</v>
          </cell>
          <cell r="E91">
            <v>0</v>
          </cell>
          <cell r="F91">
            <v>7260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2200</v>
          </cell>
          <cell r="D92">
            <v>0</v>
          </cell>
          <cell r="E92">
            <v>0</v>
          </cell>
          <cell r="F92">
            <v>2200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5060</v>
          </cell>
          <cell r="D93">
            <v>0</v>
          </cell>
          <cell r="E93">
            <v>0</v>
          </cell>
          <cell r="F93">
            <v>5060</v>
          </cell>
        </row>
        <row r="94">
          <cell r="A94" t="str">
            <v>1.2.01.008</v>
          </cell>
          <cell r="B94" t="str">
            <v>DEPOSITOS JUDICIAIS</v>
          </cell>
          <cell r="C94">
            <v>9418.52</v>
          </cell>
          <cell r="D94">
            <v>7389.5</v>
          </cell>
          <cell r="E94">
            <v>0</v>
          </cell>
          <cell r="F94">
            <v>16808.02</v>
          </cell>
        </row>
        <row r="95">
          <cell r="A95" t="str">
            <v>1.2.01.008.001</v>
          </cell>
          <cell r="B95" t="str">
            <v>TRABALHISTAS</v>
          </cell>
          <cell r="C95">
            <v>9418.52</v>
          </cell>
          <cell r="D95">
            <v>7389.5</v>
          </cell>
          <cell r="E95">
            <v>0</v>
          </cell>
          <cell r="F95">
            <v>16808.02</v>
          </cell>
        </row>
        <row r="96">
          <cell r="A96" t="str">
            <v>1.2.02</v>
          </cell>
          <cell r="B96" t="str">
            <v>INVESTIMENTOS</v>
          </cell>
          <cell r="C96">
            <v>-8871149.6899999995</v>
          </cell>
          <cell r="D96">
            <v>0</v>
          </cell>
          <cell r="E96">
            <v>-500000</v>
          </cell>
          <cell r="F96">
            <v>-9371149.6899999995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-9379099.0399999991</v>
          </cell>
          <cell r="D97">
            <v>0</v>
          </cell>
          <cell r="E97">
            <v>-500000</v>
          </cell>
          <cell r="F97">
            <v>-9879099.0399999991</v>
          </cell>
        </row>
        <row r="98">
          <cell r="A98" t="str">
            <v>1.2.02.001.001</v>
          </cell>
          <cell r="B98" t="str">
            <v>AÇÕES BRASIL TELECOM</v>
          </cell>
          <cell r="C98">
            <v>18426.939999999999</v>
          </cell>
          <cell r="D98">
            <v>0</v>
          </cell>
          <cell r="E98">
            <v>0</v>
          </cell>
          <cell r="F98">
            <v>18426.939999999999</v>
          </cell>
        </row>
        <row r="99">
          <cell r="A99" t="str">
            <v>1.2.02.001.004</v>
          </cell>
          <cell r="B99" t="str">
            <v>SCP-PG/CCG</v>
          </cell>
          <cell r="C99">
            <v>-263413.46999999997</v>
          </cell>
          <cell r="D99">
            <v>0</v>
          </cell>
          <cell r="E99">
            <v>0</v>
          </cell>
          <cell r="F99">
            <v>-263413.46999999997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552764.79</v>
          </cell>
          <cell r="D100">
            <v>0</v>
          </cell>
          <cell r="E100">
            <v>0</v>
          </cell>
          <cell r="F100">
            <v>552764.79</v>
          </cell>
        </row>
        <row r="101">
          <cell r="A101" t="str">
            <v>1.2.02.001.006</v>
          </cell>
          <cell r="B101" t="str">
            <v>SCP-PB/LUZIANA</v>
          </cell>
          <cell r="C101">
            <v>-1241161.1299999999</v>
          </cell>
          <cell r="D101">
            <v>0</v>
          </cell>
          <cell r="E101">
            <v>0</v>
          </cell>
          <cell r="F101">
            <v>-1241161.1299999999</v>
          </cell>
        </row>
        <row r="102">
          <cell r="A102" t="str">
            <v>1.2.02.001.007</v>
          </cell>
          <cell r="B102" t="str">
            <v>SCP-PB/ALEXANIA</v>
          </cell>
          <cell r="C102">
            <v>-72689.47</v>
          </cell>
          <cell r="D102">
            <v>0</v>
          </cell>
          <cell r="E102">
            <v>0</v>
          </cell>
          <cell r="F102">
            <v>-72689.47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-8373026.7000000002</v>
          </cell>
          <cell r="D103">
            <v>0</v>
          </cell>
          <cell r="E103">
            <v>-500000</v>
          </cell>
          <cell r="F103">
            <v>-8873026.6999999993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507949.35</v>
          </cell>
          <cell r="D104">
            <v>0</v>
          </cell>
          <cell r="E104">
            <v>0</v>
          </cell>
          <cell r="F104">
            <v>507949.35</v>
          </cell>
        </row>
        <row r="105">
          <cell r="A105" t="str">
            <v>1.2.02.002.008</v>
          </cell>
          <cell r="B105" t="str">
            <v>SCP/FUAD RASSI</v>
          </cell>
          <cell r="C105">
            <v>-289000</v>
          </cell>
          <cell r="D105">
            <v>0</v>
          </cell>
          <cell r="E105">
            <v>0</v>
          </cell>
          <cell r="F105">
            <v>-289000</v>
          </cell>
        </row>
        <row r="106">
          <cell r="A106" t="str">
            <v>1.2.02.002.011</v>
          </cell>
          <cell r="B106" t="str">
            <v>SPE/PB</v>
          </cell>
          <cell r="C106">
            <v>796949.35</v>
          </cell>
          <cell r="D106">
            <v>0</v>
          </cell>
          <cell r="E106">
            <v>0</v>
          </cell>
          <cell r="F106">
            <v>796949.35</v>
          </cell>
        </row>
        <row r="107">
          <cell r="A107" t="str">
            <v>1.2.03</v>
          </cell>
          <cell r="B107" t="str">
            <v>IMOBILIZADO</v>
          </cell>
          <cell r="C107">
            <v>1768369.92</v>
          </cell>
          <cell r="D107">
            <v>52492.94</v>
          </cell>
          <cell r="E107">
            <v>-68359.05</v>
          </cell>
          <cell r="F107">
            <v>1752503.81</v>
          </cell>
        </row>
        <row r="108">
          <cell r="A108" t="str">
            <v>1.2.03.001</v>
          </cell>
          <cell r="B108" t="str">
            <v>BENS EM OPERAÇÃO-CUSTO</v>
          </cell>
          <cell r="C108">
            <v>2884819.82</v>
          </cell>
          <cell r="D108">
            <v>18325.34</v>
          </cell>
          <cell r="E108">
            <v>-44845.67</v>
          </cell>
          <cell r="F108">
            <v>2858299.49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69765.22</v>
          </cell>
          <cell r="D109">
            <v>4150</v>
          </cell>
          <cell r="E109">
            <v>0</v>
          </cell>
          <cell r="F109">
            <v>73915.22</v>
          </cell>
        </row>
        <row r="110">
          <cell r="A110" t="str">
            <v>1.2.03.001.003</v>
          </cell>
          <cell r="B110" t="str">
            <v>INSTALAÇÕES</v>
          </cell>
          <cell r="C110">
            <v>1295.47</v>
          </cell>
          <cell r="D110">
            <v>0</v>
          </cell>
          <cell r="E110">
            <v>0</v>
          </cell>
          <cell r="F110">
            <v>1295.47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351838.8</v>
          </cell>
          <cell r="D111">
            <v>890.63</v>
          </cell>
          <cell r="E111">
            <v>0</v>
          </cell>
          <cell r="F111">
            <v>352729.43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418081.81</v>
          </cell>
          <cell r="D112">
            <v>0</v>
          </cell>
          <cell r="E112">
            <v>-3735.67</v>
          </cell>
          <cell r="F112">
            <v>414346.14</v>
          </cell>
        </row>
        <row r="113">
          <cell r="A113" t="str">
            <v>1.2.03.001.006</v>
          </cell>
          <cell r="B113" t="str">
            <v>MOVEIS E UTENSILIOS</v>
          </cell>
          <cell r="C113">
            <v>187961.83</v>
          </cell>
          <cell r="D113">
            <v>6266</v>
          </cell>
          <cell r="E113">
            <v>0</v>
          </cell>
          <cell r="F113">
            <v>194227.83</v>
          </cell>
        </row>
        <row r="114">
          <cell r="A114" t="str">
            <v>1.2.03.001.007</v>
          </cell>
          <cell r="B114" t="str">
            <v>VEICULOS LEVES</v>
          </cell>
          <cell r="C114">
            <v>1323095.79</v>
          </cell>
          <cell r="D114">
            <v>4200</v>
          </cell>
          <cell r="E114">
            <v>-21610</v>
          </cell>
          <cell r="F114">
            <v>1305685.79</v>
          </cell>
        </row>
        <row r="115">
          <cell r="A115" t="str">
            <v>1.2.03.001.008</v>
          </cell>
          <cell r="B115" t="str">
            <v>FERRAMENTAS</v>
          </cell>
          <cell r="C115">
            <v>50362.25</v>
          </cell>
          <cell r="D115">
            <v>2818.71</v>
          </cell>
          <cell r="E115">
            <v>0</v>
          </cell>
          <cell r="F115">
            <v>53180.959999999999</v>
          </cell>
        </row>
        <row r="116">
          <cell r="A116" t="str">
            <v>1.2.03.001.010</v>
          </cell>
          <cell r="B116" t="str">
            <v>VEICULOS DE CARGAS</v>
          </cell>
          <cell r="C116">
            <v>482418.65</v>
          </cell>
          <cell r="D116">
            <v>0</v>
          </cell>
          <cell r="E116">
            <v>-19500</v>
          </cell>
          <cell r="F116">
            <v>462918.65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-1156927.03</v>
          </cell>
          <cell r="D117">
            <v>34167.599999999999</v>
          </cell>
          <cell r="E117">
            <v>-23513.38</v>
          </cell>
          <cell r="F117">
            <v>-1146272.81</v>
          </cell>
        </row>
        <row r="118">
          <cell r="A118" t="str">
            <v>1.2.03.002.002</v>
          </cell>
          <cell r="B118" t="str">
            <v>INSTALAÇÕES</v>
          </cell>
          <cell r="C118">
            <v>-1295.47</v>
          </cell>
          <cell r="D118">
            <v>0</v>
          </cell>
          <cell r="E118">
            <v>0</v>
          </cell>
          <cell r="F118">
            <v>-1295.47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-164181.15</v>
          </cell>
          <cell r="D119">
            <v>0</v>
          </cell>
          <cell r="E119">
            <v>-2099.9899999999998</v>
          </cell>
          <cell r="F119">
            <v>-166281.14000000001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-314453.28999999998</v>
          </cell>
          <cell r="D120">
            <v>0</v>
          </cell>
          <cell r="E120">
            <v>0</v>
          </cell>
          <cell r="F120">
            <v>-314453.28999999998</v>
          </cell>
        </row>
        <row r="121">
          <cell r="A121" t="str">
            <v>1.2.03.002.005</v>
          </cell>
          <cell r="B121" t="str">
            <v>MOVEIS E UTENSILIOS</v>
          </cell>
          <cell r="C121">
            <v>-86907.28</v>
          </cell>
          <cell r="D121">
            <v>0</v>
          </cell>
          <cell r="E121">
            <v>-1656.58</v>
          </cell>
          <cell r="F121">
            <v>-88563.86</v>
          </cell>
        </row>
        <row r="122">
          <cell r="A122" t="str">
            <v>1.2.03.002.006</v>
          </cell>
          <cell r="B122" t="str">
            <v>VEICULOS LEVES</v>
          </cell>
          <cell r="C122">
            <v>-55566.22</v>
          </cell>
          <cell r="D122">
            <v>17698.34</v>
          </cell>
          <cell r="E122">
            <v>-2887.43</v>
          </cell>
          <cell r="F122">
            <v>-40755.31</v>
          </cell>
        </row>
        <row r="123">
          <cell r="A123" t="str">
            <v>1.2.03.002.007</v>
          </cell>
          <cell r="B123" t="str">
            <v>FERRAMENTAS</v>
          </cell>
          <cell r="C123">
            <v>-640.76</v>
          </cell>
          <cell r="D123">
            <v>0</v>
          </cell>
          <cell r="E123">
            <v>0</v>
          </cell>
          <cell r="F123">
            <v>-640.76</v>
          </cell>
        </row>
        <row r="124">
          <cell r="A124" t="str">
            <v>1.2.03.002.009</v>
          </cell>
          <cell r="B124" t="str">
            <v>VEICULOS DE CARGAS</v>
          </cell>
          <cell r="C124">
            <v>-509170.32</v>
          </cell>
          <cell r="D124">
            <v>16469.259999999998</v>
          </cell>
          <cell r="E124">
            <v>-15977.73</v>
          </cell>
          <cell r="F124">
            <v>-508678.79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-21610.47</v>
          </cell>
          <cell r="D125">
            <v>0</v>
          </cell>
          <cell r="E125">
            <v>-448.48</v>
          </cell>
          <cell r="F125">
            <v>-22058.95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-3102.07</v>
          </cell>
          <cell r="D126">
            <v>0</v>
          </cell>
          <cell r="E126">
            <v>-443.17</v>
          </cell>
          <cell r="F126">
            <v>-3545.24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40477.129999999997</v>
          </cell>
          <cell r="D127">
            <v>0</v>
          </cell>
          <cell r="E127">
            <v>0</v>
          </cell>
          <cell r="F127">
            <v>40477.129999999997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40477.129999999997</v>
          </cell>
          <cell r="D128">
            <v>0</v>
          </cell>
          <cell r="E128">
            <v>0</v>
          </cell>
          <cell r="F128">
            <v>40477.129999999997</v>
          </cell>
        </row>
        <row r="129">
          <cell r="A129" t="str">
            <v>1.2.04</v>
          </cell>
          <cell r="B129" t="str">
            <v>INTANGIVEL</v>
          </cell>
          <cell r="C129">
            <v>6832.18</v>
          </cell>
          <cell r="D129">
            <v>0</v>
          </cell>
          <cell r="E129">
            <v>-152.71</v>
          </cell>
          <cell r="F129">
            <v>6679.47</v>
          </cell>
        </row>
        <row r="130">
          <cell r="A130" t="str">
            <v>1.2.04.001</v>
          </cell>
          <cell r="B130" t="str">
            <v>CUSTO</v>
          </cell>
          <cell r="C130">
            <v>10868.23</v>
          </cell>
          <cell r="D130">
            <v>0</v>
          </cell>
          <cell r="E130">
            <v>0</v>
          </cell>
          <cell r="F130">
            <v>10868.23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10868.23</v>
          </cell>
          <cell r="D131">
            <v>0</v>
          </cell>
          <cell r="E131">
            <v>0</v>
          </cell>
          <cell r="F131">
            <v>10868.23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4036.05</v>
          </cell>
          <cell r="D132">
            <v>0</v>
          </cell>
          <cell r="E132">
            <v>152.71</v>
          </cell>
          <cell r="F132">
            <v>4188.76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-4036.05</v>
          </cell>
          <cell r="D133">
            <v>0</v>
          </cell>
          <cell r="E133">
            <v>-152.71</v>
          </cell>
          <cell r="F133">
            <v>-4188.76</v>
          </cell>
        </row>
        <row r="134">
          <cell r="A134">
            <v>2</v>
          </cell>
          <cell r="B134" t="str">
            <v>PASSIVO</v>
          </cell>
          <cell r="C134">
            <v>25942760.280000001</v>
          </cell>
          <cell r="D134">
            <v>-6765504.8899999997</v>
          </cell>
          <cell r="E134">
            <v>7107342.96</v>
          </cell>
          <cell r="F134">
            <v>26284598.350000001</v>
          </cell>
        </row>
        <row r="135">
          <cell r="A135" t="str">
            <v>2.1</v>
          </cell>
          <cell r="B135" t="str">
            <v>PASSIVO CIRCULANTE</v>
          </cell>
          <cell r="C135">
            <v>9410482.2899999991</v>
          </cell>
          <cell r="D135">
            <v>-6353552.6399999997</v>
          </cell>
          <cell r="E135">
            <v>6992306.2800000003</v>
          </cell>
          <cell r="F135">
            <v>10049235.93</v>
          </cell>
        </row>
        <row r="136">
          <cell r="A136" t="str">
            <v>2.1.01</v>
          </cell>
          <cell r="B136" t="str">
            <v>EMPRESTIMOS E FINANCIAMENTOS</v>
          </cell>
          <cell r="C136">
            <v>973165.57</v>
          </cell>
          <cell r="D136">
            <v>-161483.85999999999</v>
          </cell>
          <cell r="E136">
            <v>111090.73</v>
          </cell>
          <cell r="F136">
            <v>922772.44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973165.57</v>
          </cell>
          <cell r="D137">
            <v>-161483.85999999999</v>
          </cell>
          <cell r="E137">
            <v>111090.73</v>
          </cell>
          <cell r="F137">
            <v>922772.44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203676.22</v>
          </cell>
          <cell r="D138">
            <v>-49354.69</v>
          </cell>
          <cell r="E138">
            <v>55281.88</v>
          </cell>
          <cell r="F138">
            <v>209603.41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95049.08</v>
          </cell>
          <cell r="D139">
            <v>-8679.91</v>
          </cell>
          <cell r="E139">
            <v>0</v>
          </cell>
          <cell r="F139">
            <v>86369.17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164798.03</v>
          </cell>
          <cell r="D140">
            <v>-12385.05</v>
          </cell>
          <cell r="E140">
            <v>0</v>
          </cell>
          <cell r="F140">
            <v>152412.98000000001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762917.74</v>
          </cell>
          <cell r="D141">
            <v>6531.88</v>
          </cell>
          <cell r="E141">
            <v>-55808.85</v>
          </cell>
          <cell r="F141">
            <v>713640.77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145863.91</v>
          </cell>
          <cell r="D142">
            <v>-9769.44</v>
          </cell>
          <cell r="E142">
            <v>0</v>
          </cell>
          <cell r="F142">
            <v>136094.47</v>
          </cell>
        </row>
        <row r="143">
          <cell r="A143" t="str">
            <v>2.1.01.002.009</v>
          </cell>
          <cell r="B143" t="str">
            <v>BANCO VOTORANTIM S/A</v>
          </cell>
          <cell r="C143">
            <v>84204.4</v>
          </cell>
          <cell r="D143">
            <v>-5893.19</v>
          </cell>
          <cell r="E143">
            <v>0</v>
          </cell>
          <cell r="F143">
            <v>78311.210000000006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1042491.67</v>
          </cell>
          <cell r="D144">
            <v>-68869.7</v>
          </cell>
          <cell r="E144">
            <v>0</v>
          </cell>
          <cell r="F144">
            <v>973621.97</v>
          </cell>
        </row>
        <row r="145">
          <cell r="A145" t="str">
            <v>2.1.02</v>
          </cell>
          <cell r="B145" t="str">
            <v>FORNECEDORES</v>
          </cell>
          <cell r="C145">
            <v>6010453.9699999997</v>
          </cell>
          <cell r="D145">
            <v>-4631441.7</v>
          </cell>
          <cell r="E145">
            <v>4683974.0199999996</v>
          </cell>
          <cell r="F145">
            <v>6062986.29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6010453.9699999997</v>
          </cell>
          <cell r="D146">
            <v>-4631441.7</v>
          </cell>
          <cell r="E146">
            <v>4683974.0199999996</v>
          </cell>
          <cell r="F146">
            <v>6062986.29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6010453.9699999997</v>
          </cell>
          <cell r="D147">
            <v>-4631441.7</v>
          </cell>
          <cell r="E147">
            <v>4683974.0199999996</v>
          </cell>
          <cell r="F147">
            <v>6062986.29</v>
          </cell>
        </row>
        <row r="148">
          <cell r="A148" t="str">
            <v>2.1.03</v>
          </cell>
          <cell r="B148" t="str">
            <v>OBRIGAÇÕES TRIBUTARIAS</v>
          </cell>
          <cell r="C148">
            <v>182023.61</v>
          </cell>
          <cell r="D148">
            <v>-265177.61</v>
          </cell>
          <cell r="E148">
            <v>208415.17</v>
          </cell>
          <cell r="F148">
            <v>125261.17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127039.97</v>
          </cell>
          <cell r="D149">
            <v>-208785.04</v>
          </cell>
          <cell r="E149">
            <v>154570.62</v>
          </cell>
          <cell r="F149">
            <v>72825.55</v>
          </cell>
        </row>
        <row r="150">
          <cell r="A150" t="str">
            <v>2.1.03.001.001</v>
          </cell>
          <cell r="B150" t="str">
            <v>I.R.P.J. A PAGAR</v>
          </cell>
          <cell r="C150">
            <v>97869.42</v>
          </cell>
          <cell r="D150">
            <v>-97869.42</v>
          </cell>
          <cell r="E150">
            <v>0</v>
          </cell>
          <cell r="F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27296.12</v>
          </cell>
          <cell r="D151">
            <v>-27296.12</v>
          </cell>
          <cell r="E151">
            <v>0</v>
          </cell>
          <cell r="F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390</v>
          </cell>
          <cell r="D152">
            <v>-12445.44</v>
          </cell>
          <cell r="E152">
            <v>24917.52</v>
          </cell>
          <cell r="F152">
            <v>12862.08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-57440.41</v>
          </cell>
          <cell r="E153">
            <v>116803.88</v>
          </cell>
          <cell r="F153">
            <v>59363.47</v>
          </cell>
        </row>
        <row r="154">
          <cell r="A154" t="str">
            <v>2.1.03.001.005</v>
          </cell>
          <cell r="B154" t="str">
            <v>I.S.S. A PAGAR</v>
          </cell>
          <cell r="C154">
            <v>1484.43</v>
          </cell>
          <cell r="D154">
            <v>-13733.65</v>
          </cell>
          <cell r="E154">
            <v>12849.22</v>
          </cell>
          <cell r="F154">
            <v>600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54983.64</v>
          </cell>
          <cell r="D155">
            <v>-56392.57</v>
          </cell>
          <cell r="E155">
            <v>53844.55</v>
          </cell>
          <cell r="F155">
            <v>52435.62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3407.02</v>
          </cell>
          <cell r="D156">
            <v>-5621.41</v>
          </cell>
          <cell r="E156">
            <v>6588.93</v>
          </cell>
          <cell r="F156">
            <v>4374.54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12653.16</v>
          </cell>
          <cell r="D157">
            <v>-6258.92</v>
          </cell>
          <cell r="E157">
            <v>7735.37</v>
          </cell>
          <cell r="F157">
            <v>14129.61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2701.77</v>
          </cell>
          <cell r="D158">
            <v>-3178.64</v>
          </cell>
          <cell r="E158">
            <v>2408.9</v>
          </cell>
          <cell r="F158">
            <v>1932.03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29326.66</v>
          </cell>
          <cell r="D159">
            <v>-33841.74</v>
          </cell>
          <cell r="E159">
            <v>27307.43</v>
          </cell>
          <cell r="F159">
            <v>22792.35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6895.03</v>
          </cell>
          <cell r="D160">
            <v>-7491.86</v>
          </cell>
          <cell r="E160">
            <v>9803.92</v>
          </cell>
          <cell r="F160">
            <v>9207.09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2180257.38</v>
          </cell>
          <cell r="D161">
            <v>-1293671.44</v>
          </cell>
          <cell r="E161">
            <v>1614188.23</v>
          </cell>
          <cell r="F161">
            <v>2500774.17</v>
          </cell>
        </row>
        <row r="162">
          <cell r="A162" t="str">
            <v>2.1.04.001</v>
          </cell>
          <cell r="B162" t="str">
            <v>DEBITOS COM PESSOAL</v>
          </cell>
          <cell r="C162">
            <v>598253.5</v>
          </cell>
          <cell r="D162">
            <v>-961589.91</v>
          </cell>
          <cell r="E162">
            <v>980965.29</v>
          </cell>
          <cell r="F162">
            <v>617628.88</v>
          </cell>
        </row>
        <row r="163">
          <cell r="A163" t="str">
            <v>2.1.04.001.001</v>
          </cell>
          <cell r="B163" t="str">
            <v>SALARIOS A PAGAR</v>
          </cell>
          <cell r="C163">
            <v>602406.12</v>
          </cell>
          <cell r="D163">
            <v>-878951.12</v>
          </cell>
          <cell r="E163">
            <v>889945</v>
          </cell>
          <cell r="F163">
            <v>613400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294.83999999999997</v>
          </cell>
          <cell r="D164">
            <v>-294.83999999999997</v>
          </cell>
          <cell r="E164">
            <v>792.38</v>
          </cell>
          <cell r="F164">
            <v>792.38</v>
          </cell>
        </row>
        <row r="165">
          <cell r="A165" t="str">
            <v>2.1.04.001.005</v>
          </cell>
          <cell r="B165" t="str">
            <v>RESCISÕES A PAGAR</v>
          </cell>
          <cell r="C165">
            <v>-4447.46</v>
          </cell>
          <cell r="D165">
            <v>-82343.95</v>
          </cell>
          <cell r="E165">
            <v>90227.91</v>
          </cell>
          <cell r="F165">
            <v>3436.5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231269.19</v>
          </cell>
          <cell r="D166">
            <v>-250629.41</v>
          </cell>
          <cell r="E166">
            <v>406151.1</v>
          </cell>
          <cell r="F166">
            <v>386790.88</v>
          </cell>
        </row>
        <row r="167">
          <cell r="A167" t="str">
            <v>2.1.04.002.001</v>
          </cell>
          <cell r="B167" t="str">
            <v>I.N.S.S. A PAGAR</v>
          </cell>
          <cell r="C167">
            <v>171846.88</v>
          </cell>
          <cell r="D167">
            <v>-173387.61</v>
          </cell>
          <cell r="E167">
            <v>335071.73</v>
          </cell>
          <cell r="F167">
            <v>333531</v>
          </cell>
        </row>
        <row r="168">
          <cell r="A168" t="str">
            <v>2.1.04.002.002</v>
          </cell>
          <cell r="B168" t="str">
            <v>F.G.T.S. A PAGAR</v>
          </cell>
          <cell r="C168">
            <v>47709.21</v>
          </cell>
          <cell r="D168">
            <v>-68273.100000000006</v>
          </cell>
          <cell r="E168">
            <v>65532.23</v>
          </cell>
          <cell r="F168">
            <v>44968.34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11651.1</v>
          </cell>
          <cell r="D169">
            <v>-8968.7000000000007</v>
          </cell>
          <cell r="E169">
            <v>5547.14</v>
          </cell>
          <cell r="F169">
            <v>8229.5400000000009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62</v>
          </cell>
          <cell r="D170">
            <v>0</v>
          </cell>
          <cell r="E170">
            <v>0</v>
          </cell>
          <cell r="F170">
            <v>62</v>
          </cell>
        </row>
        <row r="171">
          <cell r="A171" t="str">
            <v>2.1.04.003</v>
          </cell>
          <cell r="B171" t="str">
            <v>PROVISÕES TRABALHISTAS</v>
          </cell>
          <cell r="C171">
            <v>1350734.69</v>
          </cell>
          <cell r="D171">
            <v>-81452.12</v>
          </cell>
          <cell r="E171">
            <v>227071.84</v>
          </cell>
          <cell r="F171">
            <v>1496354.41</v>
          </cell>
        </row>
        <row r="172">
          <cell r="A172" t="str">
            <v>2.1.04.003.001</v>
          </cell>
          <cell r="B172" t="str">
            <v>PROVISÃO DE FÉRIAS</v>
          </cell>
          <cell r="C172">
            <v>649466.18999999994</v>
          </cell>
          <cell r="D172">
            <v>-36764.01</v>
          </cell>
          <cell r="E172">
            <v>91899.87</v>
          </cell>
          <cell r="F172">
            <v>704602.05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333054.76</v>
          </cell>
          <cell r="D173">
            <v>-23715.22</v>
          </cell>
          <cell r="E173">
            <v>72471.740000000005</v>
          </cell>
          <cell r="F173">
            <v>381811.28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187648.64000000001</v>
          </cell>
          <cell r="D174">
            <v>-10817.73</v>
          </cell>
          <cell r="E174">
            <v>27733.53</v>
          </cell>
          <cell r="F174">
            <v>204564.44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35901.65</v>
          </cell>
          <cell r="D175">
            <v>-2856.65</v>
          </cell>
          <cell r="E175">
            <v>7323.03</v>
          </cell>
          <cell r="F175">
            <v>40368.03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109705.31</v>
          </cell>
          <cell r="D176">
            <v>-7154.83</v>
          </cell>
          <cell r="E176">
            <v>21870.22</v>
          </cell>
          <cell r="F176">
            <v>124420.7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34958.14</v>
          </cell>
          <cell r="D177">
            <v>-143.68</v>
          </cell>
          <cell r="E177">
            <v>5773.45</v>
          </cell>
          <cell r="F177">
            <v>40587.910000000003</v>
          </cell>
        </row>
        <row r="178">
          <cell r="A178" t="str">
            <v>2.1.05</v>
          </cell>
          <cell r="B178" t="str">
            <v>OUTRAS OBRIGAÇÕES A PAGAR</v>
          </cell>
          <cell r="C178">
            <v>51892.81</v>
          </cell>
          <cell r="D178">
            <v>-510</v>
          </cell>
          <cell r="E178">
            <v>2700</v>
          </cell>
          <cell r="F178">
            <v>54082.81</v>
          </cell>
        </row>
        <row r="179">
          <cell r="A179" t="str">
            <v>2.1.05.001</v>
          </cell>
          <cell r="B179" t="str">
            <v>CONTAS DIVERSAS</v>
          </cell>
          <cell r="C179">
            <v>51892.81</v>
          </cell>
          <cell r="D179">
            <v>-510</v>
          </cell>
          <cell r="E179">
            <v>2700</v>
          </cell>
          <cell r="F179">
            <v>54082.81</v>
          </cell>
        </row>
        <row r="180">
          <cell r="A180" t="str">
            <v>2.1.05.001.003</v>
          </cell>
          <cell r="B180" t="str">
            <v>CHEQUES A COMPENSAR</v>
          </cell>
          <cell r="C180">
            <v>51892.81</v>
          </cell>
          <cell r="D180">
            <v>-510</v>
          </cell>
          <cell r="E180">
            <v>2700</v>
          </cell>
          <cell r="F180">
            <v>54082.81</v>
          </cell>
        </row>
        <row r="181">
          <cell r="A181" t="str">
            <v>2.1.06</v>
          </cell>
          <cell r="B181" t="str">
            <v>OUTRAS OBRIGAÇÕES</v>
          </cell>
          <cell r="C181">
            <v>12688.95</v>
          </cell>
          <cell r="D181">
            <v>-1268.03</v>
          </cell>
          <cell r="E181">
            <v>371938.13</v>
          </cell>
          <cell r="F181">
            <v>383359.05</v>
          </cell>
        </row>
        <row r="182">
          <cell r="A182" t="str">
            <v>2.1.06.001</v>
          </cell>
          <cell r="B182" t="str">
            <v>DEBITOS DIVERSOS</v>
          </cell>
          <cell r="C182">
            <v>12688.95</v>
          </cell>
          <cell r="D182">
            <v>0</v>
          </cell>
          <cell r="E182">
            <v>370670.1</v>
          </cell>
          <cell r="F182">
            <v>383359.05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12688.95</v>
          </cell>
          <cell r="D183">
            <v>0</v>
          </cell>
          <cell r="E183">
            <v>370670.1</v>
          </cell>
          <cell r="F183">
            <v>383359.05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-1268.03</v>
          </cell>
          <cell r="E184">
            <v>1268.03</v>
          </cell>
          <cell r="F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-900.83</v>
          </cell>
          <cell r="E185">
            <v>900.83</v>
          </cell>
          <cell r="F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-367.2</v>
          </cell>
          <cell r="E186">
            <v>367.2</v>
          </cell>
          <cell r="F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6277018.7699999996</v>
          </cell>
          <cell r="D187">
            <v>-6952.25</v>
          </cell>
          <cell r="E187">
            <v>115036.68</v>
          </cell>
          <cell r="F187">
            <v>6385103.2000000002</v>
          </cell>
        </row>
        <row r="188">
          <cell r="A188" t="str">
            <v>2.2.01</v>
          </cell>
          <cell r="B188" t="str">
            <v>EMPRESTIMOS E FINANCIAMENTOS</v>
          </cell>
          <cell r="C188">
            <v>3906048.02</v>
          </cell>
          <cell r="D188">
            <v>-2758.81</v>
          </cell>
          <cell r="E188">
            <v>37499.83</v>
          </cell>
          <cell r="F188">
            <v>3940789.04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3906048.02</v>
          </cell>
          <cell r="D189">
            <v>-2758.81</v>
          </cell>
          <cell r="E189">
            <v>37499.83</v>
          </cell>
          <cell r="F189">
            <v>3940789.04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24538.54</v>
          </cell>
          <cell r="D190">
            <v>0</v>
          </cell>
          <cell r="E190">
            <v>0</v>
          </cell>
          <cell r="F190">
            <v>24538.54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17926.419999999998</v>
          </cell>
          <cell r="D191">
            <v>0</v>
          </cell>
          <cell r="E191">
            <v>37499.83</v>
          </cell>
          <cell r="F191">
            <v>55426.25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22175.55</v>
          </cell>
          <cell r="D192">
            <v>0</v>
          </cell>
          <cell r="E192">
            <v>0</v>
          </cell>
          <cell r="F192">
            <v>22175.55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4112699.94</v>
          </cell>
          <cell r="D193">
            <v>2758.81</v>
          </cell>
          <cell r="E193">
            <v>0</v>
          </cell>
          <cell r="F193">
            <v>4115458.75</v>
          </cell>
        </row>
        <row r="194">
          <cell r="A194" t="str">
            <v>2.2.01.001.005</v>
          </cell>
          <cell r="B194" t="str">
            <v>BANCO VOTORANTIM S/A</v>
          </cell>
          <cell r="C194">
            <v>40326.019999999997</v>
          </cell>
          <cell r="D194">
            <v>0</v>
          </cell>
          <cell r="E194">
            <v>0</v>
          </cell>
          <cell r="F194">
            <v>40326.019999999997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133351.13</v>
          </cell>
          <cell r="D195">
            <v>0</v>
          </cell>
          <cell r="E195">
            <v>0</v>
          </cell>
          <cell r="F195">
            <v>133351.13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7780430.2999999998</v>
          </cell>
          <cell r="D196">
            <v>0</v>
          </cell>
          <cell r="E196">
            <v>0</v>
          </cell>
          <cell r="F196">
            <v>7780430.2999999998</v>
          </cell>
        </row>
        <row r="197">
          <cell r="A197" t="str">
            <v>2.2.02</v>
          </cell>
          <cell r="B197" t="str">
            <v>CONTA CORRENTE EMPRÉSTIMOS</v>
          </cell>
          <cell r="C197">
            <v>2370970.75</v>
          </cell>
          <cell r="D197">
            <v>-4193.4399999999996</v>
          </cell>
          <cell r="E197">
            <v>77536.850000000006</v>
          </cell>
          <cell r="F197">
            <v>2444314.16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2370970.75</v>
          </cell>
          <cell r="D198">
            <v>-4193.4399999999996</v>
          </cell>
          <cell r="E198">
            <v>77536.850000000006</v>
          </cell>
          <cell r="F198">
            <v>2444314.16</v>
          </cell>
        </row>
        <row r="199">
          <cell r="A199" t="str">
            <v>2.2.02.002.001</v>
          </cell>
          <cell r="B199" t="str">
            <v>SCP - PB/LUZIANIA</v>
          </cell>
          <cell r="C199">
            <v>411634.75</v>
          </cell>
          <cell r="D199">
            <v>0</v>
          </cell>
          <cell r="E199">
            <v>0</v>
          </cell>
          <cell r="F199">
            <v>411634.75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1959336</v>
          </cell>
          <cell r="D200">
            <v>-4193.4399999999996</v>
          </cell>
          <cell r="E200">
            <v>77536.850000000006</v>
          </cell>
          <cell r="F200">
            <v>2032679.41</v>
          </cell>
        </row>
        <row r="201">
          <cell r="A201" t="str">
            <v>2.3</v>
          </cell>
          <cell r="B201" t="str">
            <v>PATRIMÔNIO LÍQUIDO</v>
          </cell>
          <cell r="C201">
            <v>10255259.220000001</v>
          </cell>
          <cell r="D201">
            <v>-405000</v>
          </cell>
          <cell r="E201">
            <v>0</v>
          </cell>
          <cell r="F201">
            <v>9850259.2200000007</v>
          </cell>
        </row>
        <row r="202">
          <cell r="A202" t="str">
            <v>2.3.01</v>
          </cell>
          <cell r="B202" t="str">
            <v>CAPITAL SOCIAL</v>
          </cell>
          <cell r="C202">
            <v>7000000</v>
          </cell>
          <cell r="D202">
            <v>0</v>
          </cell>
          <cell r="E202">
            <v>0</v>
          </cell>
          <cell r="F202">
            <v>7000000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2333333.34</v>
          </cell>
          <cell r="D204">
            <v>0</v>
          </cell>
          <cell r="E204">
            <v>0</v>
          </cell>
          <cell r="F204">
            <v>2333333.34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2333333.33</v>
          </cell>
          <cell r="D205">
            <v>0</v>
          </cell>
          <cell r="E205">
            <v>0</v>
          </cell>
          <cell r="F205">
            <v>2333333.33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2.3.05</v>
          </cell>
          <cell r="B207" t="str">
            <v>LUCROS OU PERDAS ACUMULADAS</v>
          </cell>
          <cell r="C207">
            <v>5624581.8799999999</v>
          </cell>
          <cell r="D207">
            <v>0</v>
          </cell>
          <cell r="E207">
            <v>0</v>
          </cell>
          <cell r="F207">
            <v>5624581.8799999999</v>
          </cell>
        </row>
        <row r="208">
          <cell r="A208" t="str">
            <v>2.3.05.001</v>
          </cell>
          <cell r="B208" t="str">
            <v>LUCROS ACUMULADOS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2.3.05.001.002</v>
          </cell>
          <cell r="B209" t="str">
            <v>ANO 2009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-3856500</v>
          </cell>
          <cell r="D210">
            <v>-405000</v>
          </cell>
          <cell r="E210">
            <v>0</v>
          </cell>
          <cell r="F210">
            <v>-4261500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3856500</v>
          </cell>
          <cell r="D211">
            <v>405000</v>
          </cell>
          <cell r="E211">
            <v>0</v>
          </cell>
          <cell r="F211">
            <v>4261500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1085500</v>
          </cell>
          <cell r="D212">
            <v>135000</v>
          </cell>
          <cell r="E212">
            <v>0</v>
          </cell>
          <cell r="F212">
            <v>1220500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1085500</v>
          </cell>
          <cell r="D213">
            <v>135000</v>
          </cell>
          <cell r="E213">
            <v>0</v>
          </cell>
          <cell r="F213">
            <v>1220500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1685500</v>
          </cell>
          <cell r="D214">
            <v>135000</v>
          </cell>
          <cell r="E214">
            <v>0</v>
          </cell>
          <cell r="F214">
            <v>1820500</v>
          </cell>
        </row>
        <row r="215">
          <cell r="A215" t="str">
            <v>2.3.07</v>
          </cell>
          <cell r="B215" t="str">
            <v>AJUSTES DE EXERCICIOS</v>
          </cell>
          <cell r="C215">
            <v>1487177.34</v>
          </cell>
          <cell r="D215">
            <v>0</v>
          </cell>
          <cell r="E215">
            <v>0</v>
          </cell>
          <cell r="F215">
            <v>1487177.34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>
            <v>3</v>
          </cell>
          <cell r="B218" t="str">
            <v>CUSTOS E DESPESAS</v>
          </cell>
          <cell r="C218">
            <v>34111503.780000001</v>
          </cell>
          <cell r="D218">
            <v>6337820.6900000004</v>
          </cell>
          <cell r="E218">
            <v>-734474.41</v>
          </cell>
          <cell r="F218">
            <v>-39714850.060000002</v>
          </cell>
        </row>
        <row r="219">
          <cell r="A219" t="str">
            <v>3.1</v>
          </cell>
          <cell r="B219" t="str">
            <v>CUSTOS OPERACIONAIS</v>
          </cell>
          <cell r="C219">
            <v>30016693.010000002</v>
          </cell>
          <cell r="D219">
            <v>5932784.3399999999</v>
          </cell>
          <cell r="E219">
            <v>-722281.73</v>
          </cell>
          <cell r="F219">
            <v>-35227195.619999997</v>
          </cell>
        </row>
        <row r="220">
          <cell r="A220" t="str">
            <v>3.1.01</v>
          </cell>
          <cell r="B220" t="str">
            <v>CUSTO INCORRIDO</v>
          </cell>
          <cell r="C220">
            <v>30016693.010000002</v>
          </cell>
          <cell r="D220">
            <v>5932784.3399999999</v>
          </cell>
          <cell r="E220">
            <v>-722281.73</v>
          </cell>
          <cell r="F220">
            <v>-35227195.619999997</v>
          </cell>
        </row>
        <row r="221">
          <cell r="A221" t="str">
            <v>3.1.01.001</v>
          </cell>
          <cell r="B221" t="str">
            <v>MÃO DE OBRA DIRETA</v>
          </cell>
          <cell r="C221">
            <v>6949800.7599999998</v>
          </cell>
          <cell r="D221">
            <v>1163294.53</v>
          </cell>
          <cell r="E221">
            <v>-47765.67</v>
          </cell>
          <cell r="F221">
            <v>-8065329.6200000001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4389821.1100000003</v>
          </cell>
          <cell r="D222">
            <v>762185.28</v>
          </cell>
          <cell r="E222">
            <v>-34611.82</v>
          </cell>
          <cell r="F222">
            <v>-5117394.57</v>
          </cell>
        </row>
        <row r="223">
          <cell r="A223" t="str">
            <v>3.1.01.001.002</v>
          </cell>
          <cell r="B223" t="str">
            <v>ESTAGIÁRIOS</v>
          </cell>
          <cell r="C223">
            <v>6064</v>
          </cell>
          <cell r="D223">
            <v>2192.5</v>
          </cell>
          <cell r="E223">
            <v>0</v>
          </cell>
          <cell r="F223">
            <v>-8256.5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656.77</v>
          </cell>
          <cell r="D224">
            <v>630.59</v>
          </cell>
          <cell r="E224">
            <v>-683.6</v>
          </cell>
          <cell r="F224">
            <v>-603.76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312.38</v>
          </cell>
          <cell r="D225">
            <v>0</v>
          </cell>
          <cell r="E225">
            <v>0</v>
          </cell>
          <cell r="F225">
            <v>-312.38</v>
          </cell>
        </row>
        <row r="226">
          <cell r="A226" t="str">
            <v>3.1.01.001.006</v>
          </cell>
          <cell r="B226" t="str">
            <v>FÉRIAS</v>
          </cell>
          <cell r="C226">
            <v>830</v>
          </cell>
          <cell r="D226">
            <v>0</v>
          </cell>
          <cell r="E226">
            <v>0</v>
          </cell>
          <cell r="F226">
            <v>-830</v>
          </cell>
        </row>
        <row r="227">
          <cell r="A227" t="str">
            <v>3.1.01.001.007</v>
          </cell>
          <cell r="B227" t="str">
            <v>FÉRIAS INDENIZADAS</v>
          </cell>
          <cell r="C227">
            <v>17200.16</v>
          </cell>
          <cell r="D227">
            <v>0</v>
          </cell>
          <cell r="E227">
            <v>0</v>
          </cell>
          <cell r="F227">
            <v>-17200.16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129960.35</v>
          </cell>
          <cell r="D228">
            <v>15289.21</v>
          </cell>
          <cell r="E228">
            <v>0</v>
          </cell>
          <cell r="F228">
            <v>-145249.56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24232.89</v>
          </cell>
          <cell r="D229">
            <v>2136.44</v>
          </cell>
          <cell r="E229">
            <v>0</v>
          </cell>
          <cell r="F229">
            <v>-26369.33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10895.72</v>
          </cell>
          <cell r="D230">
            <v>1274.1099999999999</v>
          </cell>
          <cell r="E230">
            <v>0</v>
          </cell>
          <cell r="F230">
            <v>-12169.83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553699.82999999996</v>
          </cell>
          <cell r="D231">
            <v>101710.64</v>
          </cell>
          <cell r="E231">
            <v>-569.91999999999996</v>
          </cell>
          <cell r="F231">
            <v>-654840.55000000005</v>
          </cell>
        </row>
        <row r="232">
          <cell r="A232" t="str">
            <v>3.1.01.001.012</v>
          </cell>
          <cell r="B232" t="str">
            <v>VALE TRANSPORTE</v>
          </cell>
          <cell r="C232">
            <v>507246.45</v>
          </cell>
          <cell r="D232">
            <v>83461.95</v>
          </cell>
          <cell r="E232">
            <v>-5268.82</v>
          </cell>
          <cell r="F232">
            <v>-585439.57999999996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18509.5</v>
          </cell>
          <cell r="D233">
            <v>6299.75</v>
          </cell>
          <cell r="E233">
            <v>0</v>
          </cell>
          <cell r="F233">
            <v>-24809.25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275011.69</v>
          </cell>
          <cell r="D234">
            <v>19025.650000000001</v>
          </cell>
          <cell r="E234">
            <v>-983.28</v>
          </cell>
          <cell r="F234">
            <v>-293054.06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33466.300000000003</v>
          </cell>
          <cell r="D235">
            <v>6904.74</v>
          </cell>
          <cell r="E235">
            <v>-245.15</v>
          </cell>
          <cell r="F235">
            <v>-40125.89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379236.51</v>
          </cell>
          <cell r="D236">
            <v>64611.37</v>
          </cell>
          <cell r="E236">
            <v>-1798.94</v>
          </cell>
          <cell r="F236">
            <v>-442048.94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485850.46</v>
          </cell>
          <cell r="D237">
            <v>81218.240000000005</v>
          </cell>
          <cell r="E237">
            <v>-3604.14</v>
          </cell>
          <cell r="F237">
            <v>-563464.56000000006</v>
          </cell>
        </row>
        <row r="238">
          <cell r="A238" t="str">
            <v>3.1.01.001.018</v>
          </cell>
          <cell r="B238" t="str">
            <v>MULTA FGTS RESCISÃO</v>
          </cell>
          <cell r="C238">
            <v>88034</v>
          </cell>
          <cell r="D238">
            <v>16354.06</v>
          </cell>
          <cell r="E238">
            <v>0</v>
          </cell>
          <cell r="F238">
            <v>-104388.06</v>
          </cell>
        </row>
        <row r="239">
          <cell r="A239" t="str">
            <v>3.1.01.001.019</v>
          </cell>
          <cell r="B239" t="str">
            <v>MEDICAMENTOS</v>
          </cell>
          <cell r="C239">
            <v>858.59</v>
          </cell>
          <cell r="D239">
            <v>0</v>
          </cell>
          <cell r="E239">
            <v>0</v>
          </cell>
          <cell r="F239">
            <v>-858.59</v>
          </cell>
        </row>
        <row r="240">
          <cell r="A240" t="str">
            <v>3.1.01.001.020</v>
          </cell>
          <cell r="B240" t="str">
            <v>DISSIDIO TRABALHISTA</v>
          </cell>
          <cell r="C240">
            <v>22404.36</v>
          </cell>
          <cell r="D240">
            <v>0</v>
          </cell>
          <cell r="E240">
            <v>0</v>
          </cell>
          <cell r="F240">
            <v>-22404.36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5509.69</v>
          </cell>
          <cell r="D241">
            <v>0</v>
          </cell>
          <cell r="E241">
            <v>0</v>
          </cell>
          <cell r="F241">
            <v>-5509.69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1965875.3</v>
          </cell>
          <cell r="D242">
            <v>337078.68</v>
          </cell>
          <cell r="E242">
            <v>-13791.79</v>
          </cell>
          <cell r="F242">
            <v>-2289162.19</v>
          </cell>
        </row>
        <row r="243">
          <cell r="A243" t="str">
            <v>3.1.01.002.001</v>
          </cell>
          <cell r="B243" t="str">
            <v>INSS SOBRE FOLHA</v>
          </cell>
          <cell r="C243">
            <v>1341780.6100000001</v>
          </cell>
          <cell r="D243">
            <v>223246.85</v>
          </cell>
          <cell r="E243">
            <v>0</v>
          </cell>
          <cell r="F243">
            <v>-1565027.46</v>
          </cell>
        </row>
        <row r="244">
          <cell r="A244" t="str">
            <v>3.1.01.002.002</v>
          </cell>
          <cell r="B244" t="str">
            <v>FGTS SOBRE FOLHA</v>
          </cell>
          <cell r="C244">
            <v>350574.07</v>
          </cell>
          <cell r="D244">
            <v>56322.59</v>
          </cell>
          <cell r="E244">
            <v>0</v>
          </cell>
          <cell r="F244">
            <v>-406896.66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98213.98</v>
          </cell>
          <cell r="D245">
            <v>24510.94</v>
          </cell>
          <cell r="E245">
            <v>-10360.68</v>
          </cell>
          <cell r="F245">
            <v>-112364.24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114427.76</v>
          </cell>
          <cell r="D246">
            <v>19498.8</v>
          </cell>
          <cell r="E246">
            <v>-542.72</v>
          </cell>
          <cell r="F246">
            <v>-133383.84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26011.05</v>
          </cell>
          <cell r="D247">
            <v>6497.39</v>
          </cell>
          <cell r="E247">
            <v>-2744.52</v>
          </cell>
          <cell r="F247">
            <v>-29763.919999999998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34867.83</v>
          </cell>
          <cell r="D248">
            <v>7002.11</v>
          </cell>
          <cell r="E248">
            <v>-143.87</v>
          </cell>
          <cell r="F248">
            <v>-41726.07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20381300.440000001</v>
          </cell>
          <cell r="D249">
            <v>4351247.87</v>
          </cell>
          <cell r="E249">
            <v>-652769.31000000006</v>
          </cell>
          <cell r="F249">
            <v>-24079779</v>
          </cell>
        </row>
        <row r="250">
          <cell r="A250" t="str">
            <v>3.1.01.003.001</v>
          </cell>
          <cell r="B250" t="str">
            <v>MATERIAIS APLICADOS</v>
          </cell>
          <cell r="C250">
            <v>14047195.789999999</v>
          </cell>
          <cell r="D250">
            <v>2625211.25</v>
          </cell>
          <cell r="E250">
            <v>-457668.5</v>
          </cell>
          <cell r="F250">
            <v>-16214738.539999999</v>
          </cell>
        </row>
        <row r="251">
          <cell r="A251" t="str">
            <v>3.1.01.003.002</v>
          </cell>
          <cell r="B251" t="str">
            <v>MATERIAIS DE CONSUMO</v>
          </cell>
          <cell r="C251">
            <v>756682.62</v>
          </cell>
          <cell r="D251">
            <v>109260.34</v>
          </cell>
          <cell r="E251">
            <v>-6915.23</v>
          </cell>
          <cell r="F251">
            <v>-859027.73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2330709.14</v>
          </cell>
          <cell r="D252">
            <v>730109.39</v>
          </cell>
          <cell r="E252">
            <v>-83996.82</v>
          </cell>
          <cell r="F252">
            <v>-2976821.71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1663794.21</v>
          </cell>
          <cell r="D253">
            <v>438854.34</v>
          </cell>
          <cell r="E253">
            <v>-52585.4</v>
          </cell>
          <cell r="F253">
            <v>-2050063.15</v>
          </cell>
        </row>
        <row r="254">
          <cell r="A254" t="str">
            <v>3.1.01.003.005</v>
          </cell>
          <cell r="B254" t="str">
            <v>FERRAMENTAS</v>
          </cell>
          <cell r="C254">
            <v>16413.66</v>
          </cell>
          <cell r="D254">
            <v>3493.33</v>
          </cell>
          <cell r="E254">
            <v>0</v>
          </cell>
          <cell r="F254">
            <v>-19906.990000000002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42862.26</v>
          </cell>
          <cell r="D255">
            <v>1300</v>
          </cell>
          <cell r="E255">
            <v>0</v>
          </cell>
          <cell r="F255">
            <v>-44162.26</v>
          </cell>
        </row>
        <row r="256">
          <cell r="A256" t="str">
            <v>3.1.01.003.007</v>
          </cell>
          <cell r="B256" t="str">
            <v>ÁGUA E ESGOTO</v>
          </cell>
          <cell r="C256">
            <v>45656.15</v>
          </cell>
          <cell r="D256">
            <v>9055.69</v>
          </cell>
          <cell r="E256">
            <v>0</v>
          </cell>
          <cell r="F256">
            <v>-54711.839999999997</v>
          </cell>
        </row>
        <row r="257">
          <cell r="A257" t="str">
            <v>3.1.01.003.008</v>
          </cell>
          <cell r="B257" t="str">
            <v>ENERGIA ELETRICA</v>
          </cell>
          <cell r="C257">
            <v>57352.38</v>
          </cell>
          <cell r="D257">
            <v>12771.56</v>
          </cell>
          <cell r="E257">
            <v>0</v>
          </cell>
          <cell r="F257">
            <v>-70123.94</v>
          </cell>
        </row>
        <row r="258">
          <cell r="A258" t="str">
            <v>3.1.01.003.009</v>
          </cell>
          <cell r="B258" t="str">
            <v>TELEFONE/INTERNET</v>
          </cell>
          <cell r="C258">
            <v>20729.05</v>
          </cell>
          <cell r="D258">
            <v>3324.81</v>
          </cell>
          <cell r="E258">
            <v>0</v>
          </cell>
          <cell r="F258">
            <v>-24053.86</v>
          </cell>
        </row>
        <row r="259">
          <cell r="A259" t="str">
            <v>3.1.01.003.010</v>
          </cell>
          <cell r="B259" t="str">
            <v>GÁS</v>
          </cell>
          <cell r="C259">
            <v>476.28</v>
          </cell>
          <cell r="D259">
            <v>64.489999999999995</v>
          </cell>
          <cell r="E259">
            <v>0</v>
          </cell>
          <cell r="F259">
            <v>-540.77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708.8</v>
          </cell>
          <cell r="D260">
            <v>120</v>
          </cell>
          <cell r="E260">
            <v>0</v>
          </cell>
          <cell r="F260">
            <v>-828.8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14572.75</v>
          </cell>
          <cell r="D261">
            <v>6376.93</v>
          </cell>
          <cell r="E261">
            <v>-261.76</v>
          </cell>
          <cell r="F261">
            <v>-20687.919999999998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4313.51</v>
          </cell>
          <cell r="D262">
            <v>0</v>
          </cell>
          <cell r="E262">
            <v>0</v>
          </cell>
          <cell r="F262">
            <v>-4313.51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110</v>
          </cell>
          <cell r="D263">
            <v>1390</v>
          </cell>
          <cell r="E263">
            <v>0</v>
          </cell>
          <cell r="F263">
            <v>-1500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781812.54</v>
          </cell>
          <cell r="D264">
            <v>321780.59999999998</v>
          </cell>
          <cell r="E264">
            <v>-49435.6</v>
          </cell>
          <cell r="F264">
            <v>-1054157.54</v>
          </cell>
        </row>
        <row r="265">
          <cell r="A265" t="str">
            <v>3.1.01.003.016</v>
          </cell>
          <cell r="B265" t="str">
            <v>DESPESAS C/ VEICULOS</v>
          </cell>
          <cell r="C265">
            <v>33425.120000000003</v>
          </cell>
          <cell r="D265">
            <v>2004.84</v>
          </cell>
          <cell r="E265">
            <v>0</v>
          </cell>
          <cell r="F265">
            <v>-35429.96</v>
          </cell>
        </row>
        <row r="266">
          <cell r="A266" t="str">
            <v>3.1.01.003.017</v>
          </cell>
          <cell r="B266" t="str">
            <v>FRETES E CARRETOS</v>
          </cell>
          <cell r="C266">
            <v>297754.63</v>
          </cell>
          <cell r="D266">
            <v>41835.550000000003</v>
          </cell>
          <cell r="E266">
            <v>-1906</v>
          </cell>
          <cell r="F266">
            <v>-337684.18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255984.81</v>
          </cell>
          <cell r="D267">
            <v>31476.77</v>
          </cell>
          <cell r="E267">
            <v>0</v>
          </cell>
          <cell r="F267">
            <v>-287461.58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8051.79</v>
          </cell>
          <cell r="D268">
            <v>567.98</v>
          </cell>
          <cell r="E268">
            <v>0</v>
          </cell>
          <cell r="F268">
            <v>-8619.77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2694.95</v>
          </cell>
          <cell r="D269">
            <v>12250</v>
          </cell>
          <cell r="E269">
            <v>0</v>
          </cell>
          <cell r="F269">
            <v>-14944.95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719716.51</v>
          </cell>
          <cell r="D270">
            <v>81163.259999999995</v>
          </cell>
          <cell r="E270">
            <v>-7954.96</v>
          </cell>
          <cell r="F270">
            <v>-792924.81</v>
          </cell>
        </row>
        <row r="271">
          <cell r="A271" t="str">
            <v>3.1.01.004.001</v>
          </cell>
          <cell r="B271" t="str">
            <v>ÁGUA E ESGOTO</v>
          </cell>
          <cell r="C271">
            <v>1895.5</v>
          </cell>
          <cell r="D271">
            <v>3338.4</v>
          </cell>
          <cell r="E271">
            <v>0</v>
          </cell>
          <cell r="F271">
            <v>-5233.8999999999996</v>
          </cell>
        </row>
        <row r="272">
          <cell r="A272" t="str">
            <v>3.1.01.004.002</v>
          </cell>
          <cell r="B272" t="str">
            <v>ENERGIA ELÉTRICA</v>
          </cell>
          <cell r="C272">
            <v>14895.95</v>
          </cell>
          <cell r="D272">
            <v>3938.36</v>
          </cell>
          <cell r="E272">
            <v>0</v>
          </cell>
          <cell r="F272">
            <v>-18834.310000000001</v>
          </cell>
        </row>
        <row r="273">
          <cell r="A273" t="str">
            <v>3.1.01.004.003</v>
          </cell>
          <cell r="B273" t="str">
            <v>TELEFONE</v>
          </cell>
          <cell r="C273">
            <v>10208.9</v>
          </cell>
          <cell r="D273">
            <v>4158.09</v>
          </cell>
          <cell r="E273">
            <v>0</v>
          </cell>
          <cell r="F273">
            <v>-14366.99</v>
          </cell>
        </row>
        <row r="274">
          <cell r="A274" t="str">
            <v>3.1.01.004.004</v>
          </cell>
          <cell r="B274" t="str">
            <v>GÁS</v>
          </cell>
          <cell r="C274">
            <v>171</v>
          </cell>
          <cell r="D274">
            <v>0</v>
          </cell>
          <cell r="E274">
            <v>0</v>
          </cell>
          <cell r="F274">
            <v>-171</v>
          </cell>
        </row>
        <row r="275">
          <cell r="A275" t="str">
            <v>3.1.01.004.005</v>
          </cell>
          <cell r="B275" t="str">
            <v>CORREIOS E MALOTES</v>
          </cell>
          <cell r="C275">
            <v>28842.57</v>
          </cell>
          <cell r="D275">
            <v>4443.28</v>
          </cell>
          <cell r="E275">
            <v>0</v>
          </cell>
          <cell r="F275">
            <v>-33285.85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3306.97</v>
          </cell>
          <cell r="D276">
            <v>579.6</v>
          </cell>
          <cell r="E276">
            <v>0</v>
          </cell>
          <cell r="F276">
            <v>-3886.57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101529.49</v>
          </cell>
          <cell r="D277">
            <v>14741.12</v>
          </cell>
          <cell r="E277">
            <v>0</v>
          </cell>
          <cell r="F277">
            <v>-116270.61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110669.21</v>
          </cell>
          <cell r="D278">
            <v>12496.77</v>
          </cell>
          <cell r="E278">
            <v>0</v>
          </cell>
          <cell r="F278">
            <v>-123165.98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8.75</v>
          </cell>
          <cell r="D279">
            <v>0</v>
          </cell>
          <cell r="E279">
            <v>0</v>
          </cell>
          <cell r="F279">
            <v>-8.75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91413.69</v>
          </cell>
          <cell r="D280">
            <v>5274.55</v>
          </cell>
          <cell r="E280">
            <v>-2487.27</v>
          </cell>
          <cell r="F280">
            <v>-94200.97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65045.760000000002</v>
          </cell>
          <cell r="D281">
            <v>3682.12</v>
          </cell>
          <cell r="E281">
            <v>0</v>
          </cell>
          <cell r="F281">
            <v>-68727.88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7828.62</v>
          </cell>
          <cell r="D282">
            <v>2805.93</v>
          </cell>
          <cell r="E282">
            <v>0</v>
          </cell>
          <cell r="F282">
            <v>-10634.55</v>
          </cell>
        </row>
        <row r="283">
          <cell r="A283" t="str">
            <v>3.1.01.004.016</v>
          </cell>
          <cell r="B283" t="str">
            <v>VIAGENS E HOSPEDAGEM</v>
          </cell>
          <cell r="C283">
            <v>45350.28</v>
          </cell>
          <cell r="D283">
            <v>6407.51</v>
          </cell>
          <cell r="E283">
            <v>-21</v>
          </cell>
          <cell r="F283">
            <v>-51736.79</v>
          </cell>
        </row>
        <row r="284">
          <cell r="A284" t="str">
            <v>3.1.01.004.017</v>
          </cell>
          <cell r="B284" t="str">
            <v>TAXAS E EMOLUMENTOS</v>
          </cell>
          <cell r="C284">
            <v>43067.64</v>
          </cell>
          <cell r="D284">
            <v>8495.89</v>
          </cell>
          <cell r="E284">
            <v>-5423.84</v>
          </cell>
          <cell r="F284">
            <v>-46139.69</v>
          </cell>
        </row>
        <row r="285">
          <cell r="A285" t="str">
            <v>3.1.01.004.018</v>
          </cell>
          <cell r="B285" t="str">
            <v>LEGAIS E JUDICIAIS</v>
          </cell>
          <cell r="C285">
            <v>2762.5</v>
          </cell>
          <cell r="D285">
            <v>1030</v>
          </cell>
          <cell r="E285">
            <v>0</v>
          </cell>
          <cell r="F285">
            <v>-3792.5</v>
          </cell>
        </row>
        <row r="286">
          <cell r="A286" t="str">
            <v>3.1.01.004.019</v>
          </cell>
          <cell r="B286" t="str">
            <v>COPIAS/HELIOGRAFICAS</v>
          </cell>
          <cell r="C286">
            <v>9278.9500000000007</v>
          </cell>
          <cell r="D286">
            <v>296.95</v>
          </cell>
          <cell r="E286">
            <v>-8</v>
          </cell>
          <cell r="F286">
            <v>-9567.9</v>
          </cell>
        </row>
        <row r="287">
          <cell r="A287" t="str">
            <v>3.1.01.004.020</v>
          </cell>
          <cell r="B287" t="str">
            <v>CARTÃO CORPORATIVO</v>
          </cell>
          <cell r="C287">
            <v>50296.53</v>
          </cell>
          <cell r="D287">
            <v>0</v>
          </cell>
          <cell r="E287">
            <v>0</v>
          </cell>
          <cell r="F287">
            <v>-50296.53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21334.3</v>
          </cell>
          <cell r="D288">
            <v>2022.53</v>
          </cell>
          <cell r="E288">
            <v>-14.85</v>
          </cell>
          <cell r="F288">
            <v>-23341.98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22201.5</v>
          </cell>
          <cell r="D289">
            <v>4621.2</v>
          </cell>
          <cell r="E289">
            <v>0</v>
          </cell>
          <cell r="F289">
            <v>-26822.7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4580.67</v>
          </cell>
          <cell r="D290">
            <v>2320.96</v>
          </cell>
          <cell r="E290">
            <v>0</v>
          </cell>
          <cell r="F290">
            <v>-6901.63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85027.73</v>
          </cell>
          <cell r="D291">
            <v>510</v>
          </cell>
          <cell r="E291">
            <v>0</v>
          </cell>
          <cell r="F291">
            <v>-85537.73</v>
          </cell>
        </row>
        <row r="292">
          <cell r="A292" t="str">
            <v>3.2</v>
          </cell>
          <cell r="B292" t="str">
            <v>DESPESAS</v>
          </cell>
          <cell r="C292">
            <v>4094810.77</v>
          </cell>
          <cell r="D292">
            <v>405036.35</v>
          </cell>
          <cell r="E292">
            <v>-12192.68</v>
          </cell>
          <cell r="F292">
            <v>-4487654.4400000004</v>
          </cell>
        </row>
        <row r="293">
          <cell r="A293" t="str">
            <v>3.2.01</v>
          </cell>
          <cell r="B293" t="str">
            <v>DESPESAS ADMINISTRATIVAS</v>
          </cell>
          <cell r="C293">
            <v>2610847.11</v>
          </cell>
          <cell r="D293">
            <v>313490.43</v>
          </cell>
          <cell r="E293">
            <v>-10439.68</v>
          </cell>
          <cell r="F293">
            <v>-2913897.86</v>
          </cell>
        </row>
        <row r="294">
          <cell r="A294" t="str">
            <v>3.2.01.001</v>
          </cell>
          <cell r="B294" t="str">
            <v>DESPESAS COM PESSOAL</v>
          </cell>
          <cell r="C294">
            <v>1097261.3400000001</v>
          </cell>
          <cell r="D294">
            <v>142212.85999999999</v>
          </cell>
          <cell r="E294">
            <v>-9899.11</v>
          </cell>
          <cell r="F294">
            <v>-1229575.0900000001</v>
          </cell>
        </row>
        <row r="295">
          <cell r="A295" t="str">
            <v>3.2.01.001.001</v>
          </cell>
          <cell r="B295" t="str">
            <v>PRO-LABORE</v>
          </cell>
          <cell r="C295">
            <v>26028</v>
          </cell>
          <cell r="D295">
            <v>2892</v>
          </cell>
          <cell r="E295">
            <v>0</v>
          </cell>
          <cell r="F295">
            <v>-28920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625895.93000000005</v>
          </cell>
          <cell r="D296">
            <v>85662.45</v>
          </cell>
          <cell r="E296">
            <v>-1706.04</v>
          </cell>
          <cell r="F296">
            <v>-709852.34</v>
          </cell>
        </row>
        <row r="297">
          <cell r="A297" t="str">
            <v>3.2.01.001.003</v>
          </cell>
          <cell r="B297" t="str">
            <v>ESTAGIÁRIOS</v>
          </cell>
          <cell r="C297">
            <v>18945.330000000002</v>
          </cell>
          <cell r="D297">
            <v>2753.08</v>
          </cell>
          <cell r="E297">
            <v>0</v>
          </cell>
          <cell r="F297">
            <v>-21698.41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1782.54</v>
          </cell>
          <cell r="D298">
            <v>3559.96</v>
          </cell>
          <cell r="E298">
            <v>-3560.65</v>
          </cell>
          <cell r="F298">
            <v>-1781.85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243.88</v>
          </cell>
          <cell r="D299">
            <v>0</v>
          </cell>
          <cell r="E299">
            <v>0</v>
          </cell>
          <cell r="F299">
            <v>-243.88</v>
          </cell>
        </row>
        <row r="300">
          <cell r="A300" t="str">
            <v>3.2.01.001.007</v>
          </cell>
          <cell r="B300" t="str">
            <v>FÉRIAS</v>
          </cell>
          <cell r="C300">
            <v>4199.53</v>
          </cell>
          <cell r="D300">
            <v>0</v>
          </cell>
          <cell r="E300">
            <v>0</v>
          </cell>
          <cell r="F300">
            <v>-4199.53</v>
          </cell>
        </row>
        <row r="301">
          <cell r="A301" t="str">
            <v>3.2.01.001.008</v>
          </cell>
          <cell r="B301" t="str">
            <v>FÉRIAS INDENIZADAS</v>
          </cell>
          <cell r="C301">
            <v>9539.26</v>
          </cell>
          <cell r="D301">
            <v>0</v>
          </cell>
          <cell r="E301">
            <v>0</v>
          </cell>
          <cell r="F301">
            <v>-9539.26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4516.96</v>
          </cell>
          <cell r="D302">
            <v>0</v>
          </cell>
          <cell r="E302">
            <v>0</v>
          </cell>
          <cell r="F302">
            <v>-4516.96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115.95</v>
          </cell>
          <cell r="D303">
            <v>31.38</v>
          </cell>
          <cell r="E303">
            <v>0</v>
          </cell>
          <cell r="F303">
            <v>-147.33000000000001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1255</v>
          </cell>
          <cell r="D304">
            <v>8565.82</v>
          </cell>
          <cell r="E304">
            <v>-3230.27</v>
          </cell>
          <cell r="F304">
            <v>-6590.55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73766.31</v>
          </cell>
          <cell r="D305">
            <v>9503.32</v>
          </cell>
          <cell r="E305">
            <v>-35.72</v>
          </cell>
          <cell r="F305">
            <v>-83233.91</v>
          </cell>
        </row>
        <row r="306">
          <cell r="A306" t="str">
            <v>3.2.01.001.013</v>
          </cell>
          <cell r="B306" t="str">
            <v>VALE TRANSPORTE</v>
          </cell>
          <cell r="C306">
            <v>30809.18</v>
          </cell>
          <cell r="D306">
            <v>10250.799999999999</v>
          </cell>
          <cell r="E306">
            <v>-1015.25</v>
          </cell>
          <cell r="F306">
            <v>-40044.730000000003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4897.8599999999997</v>
          </cell>
          <cell r="D307">
            <v>699.89</v>
          </cell>
          <cell r="E307">
            <v>0</v>
          </cell>
          <cell r="F307">
            <v>-5597.75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5170.05</v>
          </cell>
          <cell r="D308">
            <v>902</v>
          </cell>
          <cell r="E308">
            <v>0</v>
          </cell>
          <cell r="F308">
            <v>-6072.05</v>
          </cell>
        </row>
        <row r="309">
          <cell r="A309" t="str">
            <v>3.2.01.001.016</v>
          </cell>
          <cell r="B309" t="str">
            <v>PROVISÃO DE FÉRIAS</v>
          </cell>
          <cell r="C309">
            <v>229543.16</v>
          </cell>
          <cell r="D309">
            <v>10017.23</v>
          </cell>
          <cell r="E309">
            <v>-351.1</v>
          </cell>
          <cell r="F309">
            <v>-239209.29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59830.53</v>
          </cell>
          <cell r="D310">
            <v>7374.93</v>
          </cell>
          <cell r="E310">
            <v>-0.08</v>
          </cell>
          <cell r="F310">
            <v>-67205.38</v>
          </cell>
        </row>
        <row r="311">
          <cell r="A311" t="str">
            <v>3.2.01.001.018</v>
          </cell>
          <cell r="B311" t="str">
            <v>MULTA FGTS RESCISÃO</v>
          </cell>
          <cell r="C311">
            <v>541.02</v>
          </cell>
          <cell r="D311">
            <v>0</v>
          </cell>
          <cell r="E311">
            <v>0</v>
          </cell>
          <cell r="F311">
            <v>-541.02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180.85</v>
          </cell>
          <cell r="D312">
            <v>0</v>
          </cell>
          <cell r="E312">
            <v>0</v>
          </cell>
          <cell r="F312">
            <v>-180.85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325019.96000000002</v>
          </cell>
          <cell r="D313">
            <v>41422.18</v>
          </cell>
          <cell r="E313">
            <v>-248.07</v>
          </cell>
          <cell r="F313">
            <v>-366194.07</v>
          </cell>
        </row>
        <row r="314">
          <cell r="A314" t="str">
            <v>3.2.01.002.001</v>
          </cell>
          <cell r="B314" t="str">
            <v>INSS SOBRE FOLHA</v>
          </cell>
          <cell r="C314">
            <v>187673.57</v>
          </cell>
          <cell r="D314">
            <v>28023.03</v>
          </cell>
          <cell r="E314">
            <v>0</v>
          </cell>
          <cell r="F314">
            <v>-215696.6</v>
          </cell>
        </row>
        <row r="315">
          <cell r="A315" t="str">
            <v>3.2.01.002.002</v>
          </cell>
          <cell r="B315" t="str">
            <v>FGTS SOBRE FOLHA</v>
          </cell>
          <cell r="C315">
            <v>44848.12</v>
          </cell>
          <cell r="D315">
            <v>6802.85</v>
          </cell>
          <cell r="E315">
            <v>0</v>
          </cell>
          <cell r="F315">
            <v>-51650.97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64638.86</v>
          </cell>
          <cell r="D316">
            <v>3022.15</v>
          </cell>
          <cell r="E316">
            <v>-203.23</v>
          </cell>
          <cell r="F316">
            <v>-67457.78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18050.330000000002</v>
          </cell>
          <cell r="D317">
            <v>2224.9699999999998</v>
          </cell>
          <cell r="E317">
            <v>-0.02</v>
          </cell>
          <cell r="F317">
            <v>-20275.28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5096.54</v>
          </cell>
          <cell r="D318">
            <v>772.49</v>
          </cell>
          <cell r="E318">
            <v>-44.82</v>
          </cell>
          <cell r="F318">
            <v>-5824.21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4712.54</v>
          </cell>
          <cell r="D319">
            <v>576.69000000000005</v>
          </cell>
          <cell r="E319">
            <v>0</v>
          </cell>
          <cell r="F319">
            <v>-5289.23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1188565.81</v>
          </cell>
          <cell r="D320">
            <v>129855.39</v>
          </cell>
          <cell r="E320">
            <v>-292.5</v>
          </cell>
          <cell r="F320">
            <v>-1318128.7</v>
          </cell>
        </row>
        <row r="321">
          <cell r="A321" t="str">
            <v>3.2.01.003.001</v>
          </cell>
          <cell r="B321" t="str">
            <v>ÁGUA E ESGOTO</v>
          </cell>
          <cell r="C321">
            <v>385.1</v>
          </cell>
          <cell r="D321">
            <v>20.5</v>
          </cell>
          <cell r="E321">
            <v>0</v>
          </cell>
          <cell r="F321">
            <v>-405.6</v>
          </cell>
        </row>
        <row r="322">
          <cell r="A322" t="str">
            <v>3.2.01.003.002</v>
          </cell>
          <cell r="B322" t="str">
            <v>ENERGIA ELÉTRICA</v>
          </cell>
          <cell r="C322">
            <v>9302.57</v>
          </cell>
          <cell r="D322">
            <v>168.11</v>
          </cell>
          <cell r="E322">
            <v>0</v>
          </cell>
          <cell r="F322">
            <v>-9470.68</v>
          </cell>
        </row>
        <row r="323">
          <cell r="A323" t="str">
            <v>3.2.01.003.003</v>
          </cell>
          <cell r="B323" t="str">
            <v>TELEFONE/INTERNET</v>
          </cell>
          <cell r="C323">
            <v>124603.83</v>
          </cell>
          <cell r="D323">
            <v>15446.97</v>
          </cell>
          <cell r="E323">
            <v>0</v>
          </cell>
          <cell r="F323">
            <v>-140050.79999999999</v>
          </cell>
        </row>
        <row r="324">
          <cell r="A324" t="str">
            <v>3.2.01.003.005</v>
          </cell>
          <cell r="B324" t="str">
            <v>CORREIOS E MALOTES</v>
          </cell>
          <cell r="C324">
            <v>7183.74</v>
          </cell>
          <cell r="D324">
            <v>529.5</v>
          </cell>
          <cell r="E324">
            <v>0</v>
          </cell>
          <cell r="F324">
            <v>-7713.24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158.04</v>
          </cell>
          <cell r="D325">
            <v>0</v>
          </cell>
          <cell r="E325">
            <v>0</v>
          </cell>
          <cell r="F325">
            <v>-158.04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593</v>
          </cell>
          <cell r="D326">
            <v>0</v>
          </cell>
          <cell r="E326">
            <v>0</v>
          </cell>
          <cell r="F326">
            <v>-593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2544.31</v>
          </cell>
          <cell r="D327">
            <v>301.60000000000002</v>
          </cell>
          <cell r="E327">
            <v>0</v>
          </cell>
          <cell r="F327">
            <v>-2845.91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6085.93</v>
          </cell>
          <cell r="D328">
            <v>14</v>
          </cell>
          <cell r="E328">
            <v>0</v>
          </cell>
          <cell r="F328">
            <v>-6099.93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21934.04</v>
          </cell>
          <cell r="D329">
            <v>713.24</v>
          </cell>
          <cell r="E329">
            <v>0</v>
          </cell>
          <cell r="F329">
            <v>-22647.279999999999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344571.35</v>
          </cell>
          <cell r="D330">
            <v>47381.64</v>
          </cell>
          <cell r="E330">
            <v>0</v>
          </cell>
          <cell r="F330">
            <v>-391952.99</v>
          </cell>
        </row>
        <row r="331">
          <cell r="A331" t="str">
            <v>3.2.01.003.013</v>
          </cell>
          <cell r="B331" t="str">
            <v>DESPESAS C/ VEICULOS</v>
          </cell>
          <cell r="C331">
            <v>34177.33</v>
          </cell>
          <cell r="D331">
            <v>1648.66</v>
          </cell>
          <cell r="E331">
            <v>-292.5</v>
          </cell>
          <cell r="F331">
            <v>-35533.49</v>
          </cell>
        </row>
        <row r="332">
          <cell r="A332" t="str">
            <v>3.2.01.003.014</v>
          </cell>
          <cell r="B332" t="str">
            <v>FRETES E CARRETES</v>
          </cell>
          <cell r="C332">
            <v>804.03</v>
          </cell>
          <cell r="D332">
            <v>0</v>
          </cell>
          <cell r="E332">
            <v>0</v>
          </cell>
          <cell r="F332">
            <v>-804.03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39467.11</v>
          </cell>
          <cell r="D333">
            <v>4015.13</v>
          </cell>
          <cell r="E333">
            <v>0</v>
          </cell>
          <cell r="F333">
            <v>-43482.239999999998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19071.16</v>
          </cell>
          <cell r="D334">
            <v>1318.22</v>
          </cell>
          <cell r="E334">
            <v>0</v>
          </cell>
          <cell r="F334">
            <v>-20389.38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1581.84</v>
          </cell>
          <cell r="D335">
            <v>75</v>
          </cell>
          <cell r="E335">
            <v>0</v>
          </cell>
          <cell r="F335">
            <v>-1656.84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48842.54</v>
          </cell>
          <cell r="D336">
            <v>2571.85</v>
          </cell>
          <cell r="E336">
            <v>0</v>
          </cell>
          <cell r="F336">
            <v>-51414.39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20024.599999999999</v>
          </cell>
          <cell r="D337">
            <v>714</v>
          </cell>
          <cell r="E337">
            <v>0</v>
          </cell>
          <cell r="F337">
            <v>-20738.599999999999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61545.01</v>
          </cell>
          <cell r="D338">
            <v>4753.3900000000003</v>
          </cell>
          <cell r="E338">
            <v>0</v>
          </cell>
          <cell r="F338">
            <v>-66298.399999999994</v>
          </cell>
        </row>
        <row r="339">
          <cell r="A339" t="str">
            <v>3.2.01.003.021</v>
          </cell>
          <cell r="B339" t="str">
            <v>SEGUROS</v>
          </cell>
          <cell r="C339">
            <v>55212.55</v>
          </cell>
          <cell r="D339">
            <v>6970.99</v>
          </cell>
          <cell r="E339">
            <v>0</v>
          </cell>
          <cell r="F339">
            <v>-62183.54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38137.46</v>
          </cell>
          <cell r="D340">
            <v>2671.36</v>
          </cell>
          <cell r="E340">
            <v>0</v>
          </cell>
          <cell r="F340">
            <v>-40808.82</v>
          </cell>
        </row>
        <row r="341">
          <cell r="A341" t="str">
            <v>3.2.01.003.023</v>
          </cell>
          <cell r="B341" t="str">
            <v>TAXAS E EMOLUMENTOS</v>
          </cell>
          <cell r="C341">
            <v>100018.7</v>
          </cell>
          <cell r="D341">
            <v>1402.5</v>
          </cell>
          <cell r="E341">
            <v>0</v>
          </cell>
          <cell r="F341">
            <v>-101421.2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15277.05</v>
          </cell>
          <cell r="D342">
            <v>0</v>
          </cell>
          <cell r="E342">
            <v>0</v>
          </cell>
          <cell r="F342">
            <v>-15277.05</v>
          </cell>
        </row>
        <row r="343">
          <cell r="A343" t="str">
            <v>3.2.01.003.025</v>
          </cell>
          <cell r="B343" t="str">
            <v>LEGAIS E JUDICIAIS</v>
          </cell>
          <cell r="C343">
            <v>7311.09</v>
          </cell>
          <cell r="D343">
            <v>3116.55</v>
          </cell>
          <cell r="E343">
            <v>0</v>
          </cell>
          <cell r="F343">
            <v>-10427.64</v>
          </cell>
        </row>
        <row r="344">
          <cell r="A344" t="str">
            <v>3.2.01.003.026</v>
          </cell>
          <cell r="B344" t="str">
            <v>COPIAS/HELIOGRAFICAS</v>
          </cell>
          <cell r="C344">
            <v>15976.55</v>
          </cell>
          <cell r="D344">
            <v>1699.15</v>
          </cell>
          <cell r="E344">
            <v>0</v>
          </cell>
          <cell r="F344">
            <v>-17675.7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2746</v>
          </cell>
          <cell r="D345">
            <v>195</v>
          </cell>
          <cell r="E345">
            <v>0</v>
          </cell>
          <cell r="F345">
            <v>-2941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3522.62</v>
          </cell>
          <cell r="D346">
            <v>217.36</v>
          </cell>
          <cell r="E346">
            <v>0</v>
          </cell>
          <cell r="F346">
            <v>-3739.98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207.54</v>
          </cell>
          <cell r="D347">
            <v>0</v>
          </cell>
          <cell r="E347">
            <v>0</v>
          </cell>
          <cell r="F347">
            <v>-207.54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1427.97</v>
          </cell>
          <cell r="D348">
            <v>0</v>
          </cell>
          <cell r="E348">
            <v>0</v>
          </cell>
          <cell r="F348">
            <v>-1427.97</v>
          </cell>
        </row>
        <row r="349">
          <cell r="A349" t="str">
            <v>3.2.01.003.031</v>
          </cell>
          <cell r="B349" t="str">
            <v>HIGIENE E LIMPEZA</v>
          </cell>
          <cell r="C349">
            <v>149.62</v>
          </cell>
          <cell r="D349">
            <v>0</v>
          </cell>
          <cell r="E349">
            <v>0</v>
          </cell>
          <cell r="F349">
            <v>-149.62</v>
          </cell>
        </row>
        <row r="350">
          <cell r="A350" t="str">
            <v>3.2.01.003.032</v>
          </cell>
          <cell r="B350" t="str">
            <v>CARTÃO CORPORATIVO</v>
          </cell>
          <cell r="C350">
            <v>92623.65</v>
          </cell>
          <cell r="D350">
            <v>23180.67</v>
          </cell>
          <cell r="E350">
            <v>0</v>
          </cell>
          <cell r="F350">
            <v>-115804.32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42626</v>
          </cell>
          <cell r="D351">
            <v>3590</v>
          </cell>
          <cell r="E351">
            <v>0</v>
          </cell>
          <cell r="F351">
            <v>-46216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50099.41</v>
          </cell>
          <cell r="D352">
            <v>4030</v>
          </cell>
          <cell r="E352">
            <v>0</v>
          </cell>
          <cell r="F352">
            <v>-54129.41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20354.07</v>
          </cell>
          <cell r="D353">
            <v>3110</v>
          </cell>
          <cell r="E353">
            <v>0</v>
          </cell>
          <cell r="F353">
            <v>-23464.07</v>
          </cell>
        </row>
        <row r="354">
          <cell r="A354" t="str">
            <v>3.2.02</v>
          </cell>
          <cell r="B354" t="str">
            <v>DESPESAS TRIBUTÁRIAS</v>
          </cell>
          <cell r="C354">
            <v>795928.91</v>
          </cell>
          <cell r="D354">
            <v>5510.69</v>
          </cell>
          <cell r="E354">
            <v>0</v>
          </cell>
          <cell r="F354">
            <v>-801439.6</v>
          </cell>
        </row>
        <row r="355">
          <cell r="A355" t="str">
            <v>3.2.02.001</v>
          </cell>
          <cell r="B355" t="str">
            <v>DESPESAS DEDUTIVEIS</v>
          </cell>
          <cell r="C355">
            <v>787193.77</v>
          </cell>
          <cell r="D355">
            <v>4532.87</v>
          </cell>
          <cell r="E355">
            <v>0</v>
          </cell>
          <cell r="F355">
            <v>-791726.64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393444.9</v>
          </cell>
          <cell r="D356">
            <v>0</v>
          </cell>
          <cell r="E356">
            <v>0</v>
          </cell>
          <cell r="F356">
            <v>-393444.9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211615.6</v>
          </cell>
          <cell r="D357">
            <v>0</v>
          </cell>
          <cell r="E357">
            <v>0</v>
          </cell>
          <cell r="F357">
            <v>-211615.6</v>
          </cell>
        </row>
        <row r="358">
          <cell r="A358" t="str">
            <v>3.2.02.001.007</v>
          </cell>
          <cell r="B358" t="str">
            <v>COFINS CUMULATIVO</v>
          </cell>
          <cell r="C358">
            <v>19.28</v>
          </cell>
          <cell r="D358">
            <v>0</v>
          </cell>
          <cell r="E358">
            <v>0</v>
          </cell>
          <cell r="F358">
            <v>-19.28</v>
          </cell>
        </row>
        <row r="359">
          <cell r="A359" t="str">
            <v>3.2.02.001.009</v>
          </cell>
          <cell r="B359" t="str">
            <v>IPTU/ITU</v>
          </cell>
          <cell r="C359">
            <v>13781.21</v>
          </cell>
          <cell r="D359">
            <v>385.77</v>
          </cell>
          <cell r="E359">
            <v>0</v>
          </cell>
          <cell r="F359">
            <v>-14166.98</v>
          </cell>
        </row>
        <row r="360">
          <cell r="A360" t="str">
            <v>3.2.02.001.010</v>
          </cell>
          <cell r="B360" t="str">
            <v>IMPOSTO SINDICAL</v>
          </cell>
          <cell r="C360">
            <v>75358.45</v>
          </cell>
          <cell r="D360">
            <v>702</v>
          </cell>
          <cell r="E360">
            <v>0</v>
          </cell>
          <cell r="F360">
            <v>-76060.45</v>
          </cell>
        </row>
        <row r="361">
          <cell r="A361" t="str">
            <v>3.2.02.001.012</v>
          </cell>
          <cell r="B361" t="str">
            <v>IPVA</v>
          </cell>
          <cell r="C361">
            <v>9006.7800000000007</v>
          </cell>
          <cell r="D361">
            <v>0</v>
          </cell>
          <cell r="E361">
            <v>0</v>
          </cell>
          <cell r="F361">
            <v>-9006.7800000000007</v>
          </cell>
        </row>
        <row r="362">
          <cell r="A362" t="str">
            <v>3.2.02.001.013</v>
          </cell>
          <cell r="B362" t="str">
            <v>ICMS</v>
          </cell>
          <cell r="C362">
            <v>67937.2</v>
          </cell>
          <cell r="D362">
            <v>0</v>
          </cell>
          <cell r="E362">
            <v>0</v>
          </cell>
          <cell r="F362">
            <v>-67937.2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5873.37</v>
          </cell>
          <cell r="D363">
            <v>0</v>
          </cell>
          <cell r="E363">
            <v>0</v>
          </cell>
          <cell r="F363">
            <v>-5873.37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10156.98</v>
          </cell>
          <cell r="D364">
            <v>3445.1</v>
          </cell>
          <cell r="E364">
            <v>0</v>
          </cell>
          <cell r="F364">
            <v>-13602.08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8735.14</v>
          </cell>
          <cell r="D365">
            <v>977.82</v>
          </cell>
          <cell r="E365">
            <v>0</v>
          </cell>
          <cell r="F365">
            <v>-9712.9599999999991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340.07</v>
          </cell>
          <cell r="D366">
            <v>0</v>
          </cell>
          <cell r="E366">
            <v>0</v>
          </cell>
          <cell r="F366">
            <v>-340.07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8398.15</v>
          </cell>
          <cell r="D367">
            <v>965.82</v>
          </cell>
          <cell r="E367">
            <v>0</v>
          </cell>
          <cell r="F367">
            <v>-9363.9699999999993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-51.08</v>
          </cell>
          <cell r="D368">
            <v>0</v>
          </cell>
          <cell r="E368">
            <v>0</v>
          </cell>
          <cell r="F368">
            <v>51.08</v>
          </cell>
        </row>
        <row r="369">
          <cell r="A369" t="str">
            <v>3.2.02.002.005</v>
          </cell>
          <cell r="B369" t="str">
            <v>DOAÇÕES</v>
          </cell>
          <cell r="C369">
            <v>48</v>
          </cell>
          <cell r="D369">
            <v>12</v>
          </cell>
          <cell r="E369">
            <v>0</v>
          </cell>
          <cell r="F369">
            <v>-60</v>
          </cell>
        </row>
        <row r="370">
          <cell r="A370" t="str">
            <v>3.2.04</v>
          </cell>
          <cell r="B370" t="str">
            <v>DESPESAS COMERCIAIS</v>
          </cell>
          <cell r="C370">
            <v>6681.66</v>
          </cell>
          <cell r="D370">
            <v>2011.3</v>
          </cell>
          <cell r="E370">
            <v>0</v>
          </cell>
          <cell r="F370">
            <v>-8692.9599999999991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6681.66</v>
          </cell>
          <cell r="D371">
            <v>2011.3</v>
          </cell>
          <cell r="E371">
            <v>0</v>
          </cell>
          <cell r="F371">
            <v>-8692.9599999999991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1952.06</v>
          </cell>
          <cell r="D372">
            <v>0</v>
          </cell>
          <cell r="E372">
            <v>0</v>
          </cell>
          <cell r="F372">
            <v>-1952.06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4729.6000000000004</v>
          </cell>
          <cell r="D373">
            <v>2011.3</v>
          </cell>
          <cell r="E373">
            <v>0</v>
          </cell>
          <cell r="F373">
            <v>-6740.9</v>
          </cell>
        </row>
        <row r="374">
          <cell r="A374" t="str">
            <v>3.2.05</v>
          </cell>
          <cell r="B374" t="str">
            <v>DESPESAS FINANCEIRAS</v>
          </cell>
          <cell r="C374">
            <v>449601.89</v>
          </cell>
          <cell r="D374">
            <v>56622.17</v>
          </cell>
          <cell r="E374">
            <v>-1753</v>
          </cell>
          <cell r="F374">
            <v>-504471.06</v>
          </cell>
        </row>
        <row r="375">
          <cell r="A375" t="str">
            <v>3.2.05.001</v>
          </cell>
          <cell r="B375" t="str">
            <v>DESPESAS FINACEIRAS</v>
          </cell>
          <cell r="C375">
            <v>449601.89</v>
          </cell>
          <cell r="D375">
            <v>56622.17</v>
          </cell>
          <cell r="E375">
            <v>-1753</v>
          </cell>
          <cell r="F375">
            <v>-504471.06</v>
          </cell>
        </row>
        <row r="376">
          <cell r="A376" t="str">
            <v>3.2.05.001.001</v>
          </cell>
          <cell r="B376" t="str">
            <v>DOC</v>
          </cell>
          <cell r="C376">
            <v>6168.75</v>
          </cell>
          <cell r="D376">
            <v>837.07</v>
          </cell>
          <cell r="E376">
            <v>-78</v>
          </cell>
          <cell r="F376">
            <v>-6927.82</v>
          </cell>
        </row>
        <row r="377">
          <cell r="A377" t="str">
            <v>3.2.05.001.002</v>
          </cell>
          <cell r="B377" t="str">
            <v>IOF</v>
          </cell>
          <cell r="C377">
            <v>1654.45</v>
          </cell>
          <cell r="D377">
            <v>704.16</v>
          </cell>
          <cell r="E377">
            <v>0</v>
          </cell>
          <cell r="F377">
            <v>-2358.61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19045.61</v>
          </cell>
          <cell r="D378">
            <v>2004.41</v>
          </cell>
          <cell r="E378">
            <v>-1675</v>
          </cell>
          <cell r="F378">
            <v>-19375.02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422733.08</v>
          </cell>
          <cell r="D379">
            <v>53066.53</v>
          </cell>
          <cell r="E379">
            <v>0</v>
          </cell>
          <cell r="F379">
            <v>-475799.61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10</v>
          </cell>
          <cell r="E380">
            <v>0</v>
          </cell>
          <cell r="F380">
            <v>-10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231751.2</v>
          </cell>
          <cell r="D381">
            <v>27401.759999999998</v>
          </cell>
          <cell r="E381">
            <v>0</v>
          </cell>
          <cell r="F381">
            <v>-259152.96</v>
          </cell>
        </row>
        <row r="382">
          <cell r="A382" t="str">
            <v>3.2.06.001</v>
          </cell>
          <cell r="B382" t="str">
            <v>DESPESAS ADMINISTRATIVAS</v>
          </cell>
          <cell r="C382">
            <v>231751.2</v>
          </cell>
          <cell r="D382">
            <v>27401.759999999998</v>
          </cell>
          <cell r="E382">
            <v>0</v>
          </cell>
          <cell r="F382">
            <v>-259152.96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230459.45</v>
          </cell>
          <cell r="D383">
            <v>27249.05</v>
          </cell>
          <cell r="E383">
            <v>0</v>
          </cell>
          <cell r="F383">
            <v>-257708.5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1291.75</v>
          </cell>
          <cell r="D384">
            <v>152.71</v>
          </cell>
          <cell r="E384">
            <v>0</v>
          </cell>
          <cell r="F384">
            <v>-1444.46</v>
          </cell>
        </row>
        <row r="385">
          <cell r="A385">
            <v>4</v>
          </cell>
          <cell r="B385" t="str">
            <v>RECEITAS</v>
          </cell>
          <cell r="C385">
            <v>20379779.359999999</v>
          </cell>
          <cell r="D385">
            <v>-2470903.9</v>
          </cell>
          <cell r="E385">
            <v>10562640.25</v>
          </cell>
          <cell r="F385">
            <v>28471515.710000001</v>
          </cell>
        </row>
        <row r="386">
          <cell r="A386" t="str">
            <v>4.1</v>
          </cell>
          <cell r="B386" t="str">
            <v>RECEITAS OPERACIONAIS</v>
          </cell>
          <cell r="C386">
            <v>20356754.710000001</v>
          </cell>
          <cell r="D386">
            <v>-2429793.9</v>
          </cell>
          <cell r="E386">
            <v>10525972.65</v>
          </cell>
          <cell r="F386">
            <v>28452933.460000001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20670218.190000001</v>
          </cell>
          <cell r="D387">
            <v>-2233394</v>
          </cell>
          <cell r="E387">
            <v>10502670.550000001</v>
          </cell>
          <cell r="F387">
            <v>28939494.739999998</v>
          </cell>
        </row>
        <row r="388">
          <cell r="A388" t="str">
            <v>4.1.01.001</v>
          </cell>
          <cell r="B388" t="str">
            <v>RECEITAS FATURADAS</v>
          </cell>
          <cell r="C388">
            <v>20670218.190000001</v>
          </cell>
          <cell r="D388">
            <v>-2233394</v>
          </cell>
          <cell r="E388">
            <v>10502670.550000001</v>
          </cell>
          <cell r="F388">
            <v>28939494.739999998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20670218.190000001</v>
          </cell>
          <cell r="D389">
            <v>-2233394</v>
          </cell>
          <cell r="E389">
            <v>10502670.550000001</v>
          </cell>
          <cell r="F389">
            <v>28939494.739999998</v>
          </cell>
        </row>
        <row r="390">
          <cell r="A390" t="str">
            <v>4.1.07</v>
          </cell>
          <cell r="B390" t="str">
            <v>DEDUÇÕES DA RECEITA</v>
          </cell>
          <cell r="C390">
            <v>881597.23</v>
          </cell>
          <cell r="D390">
            <v>196399.9</v>
          </cell>
          <cell r="E390">
            <v>0</v>
          </cell>
          <cell r="F390">
            <v>1077997.1299999999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881597.23</v>
          </cell>
          <cell r="D391">
            <v>196399.9</v>
          </cell>
          <cell r="E391">
            <v>0</v>
          </cell>
          <cell r="F391">
            <v>1077997.1299999999</v>
          </cell>
        </row>
        <row r="392">
          <cell r="A392" t="str">
            <v>4.1.07.001.001</v>
          </cell>
          <cell r="B392" t="str">
            <v>(-) PIS CUMULATIVO</v>
          </cell>
          <cell r="C392">
            <v>115242.65</v>
          </cell>
          <cell r="D392">
            <v>24917.52</v>
          </cell>
          <cell r="E392">
            <v>0</v>
          </cell>
          <cell r="F392">
            <v>140160.17000000001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530089.18000000005</v>
          </cell>
          <cell r="D393">
            <v>116803.88</v>
          </cell>
          <cell r="E393">
            <v>0</v>
          </cell>
          <cell r="F393">
            <v>646893.06000000006</v>
          </cell>
        </row>
        <row r="394">
          <cell r="A394" t="str">
            <v>4.1.07.001.005</v>
          </cell>
          <cell r="B394" t="str">
            <v>(-) ISSQN</v>
          </cell>
          <cell r="C394">
            <v>236265.4</v>
          </cell>
          <cell r="D394">
            <v>54678.5</v>
          </cell>
          <cell r="E394">
            <v>0</v>
          </cell>
          <cell r="F394">
            <v>290943.90000000002</v>
          </cell>
        </row>
        <row r="395">
          <cell r="A395" t="str">
            <v>4.1.08</v>
          </cell>
          <cell r="B395" t="str">
            <v>RECEITAS FINANCEIRAS</v>
          </cell>
          <cell r="C395">
            <v>212057.97</v>
          </cell>
          <cell r="D395">
            <v>0</v>
          </cell>
          <cell r="E395">
            <v>23302.1</v>
          </cell>
          <cell r="F395">
            <v>235360.07</v>
          </cell>
        </row>
        <row r="396">
          <cell r="A396" t="str">
            <v>4.1.08.001</v>
          </cell>
          <cell r="B396" t="str">
            <v>RECEITAS FINANCEIRAS</v>
          </cell>
          <cell r="C396">
            <v>212057.97</v>
          </cell>
          <cell r="D396">
            <v>0</v>
          </cell>
          <cell r="E396">
            <v>23302.1</v>
          </cell>
          <cell r="F396">
            <v>235360.07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208607.25</v>
          </cell>
          <cell r="D397">
            <v>0</v>
          </cell>
          <cell r="E397">
            <v>15038.06</v>
          </cell>
          <cell r="F397">
            <v>223645.31</v>
          </cell>
        </row>
        <row r="398">
          <cell r="A398" t="str">
            <v>4.1.08.001.002</v>
          </cell>
          <cell r="B398" t="str">
            <v>DESCONTOS OBTIDOS</v>
          </cell>
          <cell r="C398">
            <v>3148.69</v>
          </cell>
          <cell r="D398">
            <v>0</v>
          </cell>
          <cell r="E398">
            <v>8264.0400000000009</v>
          </cell>
          <cell r="F398">
            <v>11412.73</v>
          </cell>
        </row>
        <row r="399">
          <cell r="A399" t="str">
            <v>4.1.08.001.003</v>
          </cell>
          <cell r="B399" t="str">
            <v>JUROS RECEBIDOS</v>
          </cell>
          <cell r="C399">
            <v>302.02999999999997</v>
          </cell>
          <cell r="D399">
            <v>0</v>
          </cell>
          <cell r="E399">
            <v>0</v>
          </cell>
          <cell r="F399">
            <v>302.02999999999997</v>
          </cell>
        </row>
        <row r="400">
          <cell r="A400" t="str">
            <v>4.1.09</v>
          </cell>
          <cell r="B400" t="str">
            <v>OUTRAS RECEITAS OPERACIONAIS</v>
          </cell>
          <cell r="C400">
            <v>356075.78</v>
          </cell>
          <cell r="D400">
            <v>0</v>
          </cell>
          <cell r="E400">
            <v>0</v>
          </cell>
          <cell r="F400">
            <v>356075.78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4.2</v>
          </cell>
          <cell r="B403" t="str">
            <v>RESULTADOS NÃO OPERACIONAIS</v>
          </cell>
          <cell r="C403">
            <v>23024.65</v>
          </cell>
          <cell r="D403">
            <v>-41110</v>
          </cell>
          <cell r="E403">
            <v>36667.599999999999</v>
          </cell>
          <cell r="F403">
            <v>18582.25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23024.65</v>
          </cell>
          <cell r="D404">
            <v>-41110</v>
          </cell>
          <cell r="E404">
            <v>36667.599999999999</v>
          </cell>
          <cell r="F404">
            <v>18582.25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23024.65</v>
          </cell>
          <cell r="D405">
            <v>-41110</v>
          </cell>
          <cell r="E405">
            <v>36667.599999999999</v>
          </cell>
          <cell r="F405">
            <v>18582.25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26000</v>
          </cell>
          <cell r="D406">
            <v>0</v>
          </cell>
          <cell r="E406">
            <v>2500</v>
          </cell>
          <cell r="F406">
            <v>28500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2975.35</v>
          </cell>
          <cell r="D407">
            <v>41110</v>
          </cell>
          <cell r="E407">
            <v>-34167.599999999999</v>
          </cell>
          <cell r="F407">
            <v>9917.75</v>
          </cell>
        </row>
        <row r="408">
          <cell r="A408">
            <v>6</v>
          </cell>
          <cell r="B408" t="str">
            <v>TRANSITORIO</v>
          </cell>
          <cell r="C408">
            <v>680516.79</v>
          </cell>
          <cell r="D408">
            <v>58016.14</v>
          </cell>
          <cell r="E408">
            <v>-9162.7000000000007</v>
          </cell>
          <cell r="F408">
            <v>729370.23</v>
          </cell>
        </row>
        <row r="409">
          <cell r="A409" t="str">
            <v>6.1</v>
          </cell>
          <cell r="B409" t="str">
            <v>CUSTOS DE OBRAS PROPRIAS - SEDE</v>
          </cell>
          <cell r="C409">
            <v>680516.79</v>
          </cell>
          <cell r="D409">
            <v>58016.14</v>
          </cell>
          <cell r="E409">
            <v>-9162.7000000000007</v>
          </cell>
          <cell r="F409">
            <v>729370.23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680516.79</v>
          </cell>
          <cell r="D410">
            <v>58016.14</v>
          </cell>
          <cell r="E410">
            <v>-9162.7000000000007</v>
          </cell>
          <cell r="F410">
            <v>729370.23</v>
          </cell>
        </row>
        <row r="411">
          <cell r="A411" t="str">
            <v>6.1.02.001</v>
          </cell>
          <cell r="B411" t="str">
            <v>MAO DE OBRA E ENCARGOS</v>
          </cell>
          <cell r="C411">
            <v>40224.49</v>
          </cell>
          <cell r="D411">
            <v>14001.37</v>
          </cell>
          <cell r="E411">
            <v>-391.7</v>
          </cell>
          <cell r="F411">
            <v>53834.16</v>
          </cell>
        </row>
        <row r="412">
          <cell r="A412" t="str">
            <v>6.1.02.001.001</v>
          </cell>
          <cell r="B412" t="str">
            <v>SALARIOS</v>
          </cell>
          <cell r="C412">
            <v>18966.740000000002</v>
          </cell>
          <cell r="D412">
            <v>5933.36</v>
          </cell>
          <cell r="E412">
            <v>-173.07</v>
          </cell>
          <cell r="F412">
            <v>24727.03</v>
          </cell>
        </row>
        <row r="413">
          <cell r="A413" t="str">
            <v>6.1.02.001.007</v>
          </cell>
          <cell r="B413" t="str">
            <v>INSS</v>
          </cell>
          <cell r="C413">
            <v>5231.66</v>
          </cell>
          <cell r="D413">
            <v>1975.85</v>
          </cell>
          <cell r="E413">
            <v>0</v>
          </cell>
          <cell r="F413">
            <v>7207.51</v>
          </cell>
        </row>
        <row r="414">
          <cell r="A414" t="str">
            <v>6.1.02.001.008</v>
          </cell>
          <cell r="B414" t="str">
            <v>FGTS</v>
          </cell>
          <cell r="C414">
            <v>1509.5</v>
          </cell>
          <cell r="D414">
            <v>472.07</v>
          </cell>
          <cell r="E414">
            <v>0</v>
          </cell>
          <cell r="F414">
            <v>1981.57</v>
          </cell>
        </row>
        <row r="415">
          <cell r="A415" t="str">
            <v>6.1.02.001.012</v>
          </cell>
          <cell r="B415" t="str">
            <v>ESTAGIARIOS</v>
          </cell>
          <cell r="C415">
            <v>510</v>
          </cell>
          <cell r="D415">
            <v>606.9</v>
          </cell>
          <cell r="E415">
            <v>0</v>
          </cell>
          <cell r="F415">
            <v>1116.9000000000001</v>
          </cell>
        </row>
        <row r="416">
          <cell r="A416" t="str">
            <v>6.1.02.001.013</v>
          </cell>
          <cell r="B416" t="str">
            <v>ARREDONDAMENTO</v>
          </cell>
          <cell r="C416">
            <v>1.45</v>
          </cell>
          <cell r="D416">
            <v>4.55</v>
          </cell>
          <cell r="E416">
            <v>-3.69</v>
          </cell>
          <cell r="F416">
            <v>2.31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107.96</v>
          </cell>
          <cell r="D417">
            <v>0</v>
          </cell>
          <cell r="E417">
            <v>0</v>
          </cell>
          <cell r="F417">
            <v>107.96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5114.63</v>
          </cell>
          <cell r="D418">
            <v>1874.04</v>
          </cell>
          <cell r="E418">
            <v>-6</v>
          </cell>
          <cell r="F418">
            <v>6982.67</v>
          </cell>
        </row>
        <row r="419">
          <cell r="A419" t="str">
            <v>6.1.02.001.016</v>
          </cell>
          <cell r="B419" t="str">
            <v>VALE TRANSPORTE</v>
          </cell>
          <cell r="C419">
            <v>2989.41</v>
          </cell>
          <cell r="D419">
            <v>981</v>
          </cell>
          <cell r="E419">
            <v>-208.94</v>
          </cell>
          <cell r="F419">
            <v>3761.47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126.66</v>
          </cell>
          <cell r="D420">
            <v>0</v>
          </cell>
          <cell r="E420">
            <v>0</v>
          </cell>
          <cell r="F420">
            <v>126.66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389.45</v>
          </cell>
          <cell r="D421">
            <v>0</v>
          </cell>
          <cell r="E421">
            <v>0</v>
          </cell>
          <cell r="F421">
            <v>389.45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493</v>
          </cell>
          <cell r="E422">
            <v>0</v>
          </cell>
          <cell r="F422">
            <v>493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1601.7</v>
          </cell>
          <cell r="D423">
            <v>487.93</v>
          </cell>
          <cell r="E423">
            <v>0</v>
          </cell>
          <cell r="F423">
            <v>2089.63</v>
          </cell>
        </row>
        <row r="424">
          <cell r="A424" t="str">
            <v>6.1.02.001.021</v>
          </cell>
          <cell r="B424" t="str">
            <v>PROVISAO PARA FERIAS</v>
          </cell>
          <cell r="C424">
            <v>2114.92</v>
          </cell>
          <cell r="D424">
            <v>664.4</v>
          </cell>
          <cell r="E424">
            <v>0</v>
          </cell>
          <cell r="F424">
            <v>2779.32</v>
          </cell>
        </row>
        <row r="425">
          <cell r="A425" t="str">
            <v>6.1.02.001.022</v>
          </cell>
          <cell r="B425" t="str">
            <v>MULTA FGTS RESCISAO</v>
          </cell>
          <cell r="C425">
            <v>62.38</v>
          </cell>
          <cell r="D425">
            <v>0</v>
          </cell>
          <cell r="E425">
            <v>0</v>
          </cell>
          <cell r="F425">
            <v>62.38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692.33</v>
          </cell>
          <cell r="D426">
            <v>245.67</v>
          </cell>
          <cell r="E426">
            <v>0</v>
          </cell>
          <cell r="F426">
            <v>938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483.21</v>
          </cell>
          <cell r="D427">
            <v>147.19999999999999</v>
          </cell>
          <cell r="E427">
            <v>0</v>
          </cell>
          <cell r="F427">
            <v>630.41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183.57</v>
          </cell>
          <cell r="D428">
            <v>65.14</v>
          </cell>
          <cell r="E428">
            <v>0</v>
          </cell>
          <cell r="F428">
            <v>248.71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138.91999999999999</v>
          </cell>
          <cell r="D429">
            <v>50.26</v>
          </cell>
          <cell r="E429">
            <v>0</v>
          </cell>
          <cell r="F429">
            <v>189.18</v>
          </cell>
        </row>
        <row r="430">
          <cell r="A430" t="str">
            <v>6.1.02.002</v>
          </cell>
          <cell r="B430" t="str">
            <v>MATERIAIS APLICADOS</v>
          </cell>
          <cell r="C430">
            <v>280293.71000000002</v>
          </cell>
          <cell r="D430">
            <v>43134.8</v>
          </cell>
          <cell r="E430">
            <v>-8771</v>
          </cell>
          <cell r="F430">
            <v>314657.51</v>
          </cell>
        </row>
        <row r="431">
          <cell r="A431" t="str">
            <v>6.1.02.002.001</v>
          </cell>
          <cell r="B431" t="str">
            <v>MATERIAIS APLICADOS</v>
          </cell>
          <cell r="C431">
            <v>275041.18</v>
          </cell>
          <cell r="D431">
            <v>42127.17</v>
          </cell>
          <cell r="E431">
            <v>-8771</v>
          </cell>
          <cell r="F431">
            <v>308397.34999999998</v>
          </cell>
        </row>
        <row r="432">
          <cell r="A432" t="str">
            <v>6.1.02.002.002</v>
          </cell>
          <cell r="B432" t="str">
            <v>MATERIAIS DE CONSUMO</v>
          </cell>
          <cell r="C432">
            <v>5252.53</v>
          </cell>
          <cell r="D432">
            <v>1007.63</v>
          </cell>
          <cell r="E432">
            <v>0</v>
          </cell>
          <cell r="F432">
            <v>6260.16</v>
          </cell>
        </row>
        <row r="433">
          <cell r="A433" t="str">
            <v>6.1.02.003</v>
          </cell>
          <cell r="B433" t="str">
            <v>SERVIÇOS CONTRATADOS</v>
          </cell>
          <cell r="C433">
            <v>368128.27</v>
          </cell>
          <cell r="D433">
            <v>760</v>
          </cell>
          <cell r="E433">
            <v>0</v>
          </cell>
          <cell r="F433">
            <v>368888.27</v>
          </cell>
        </row>
        <row r="434">
          <cell r="A434" t="str">
            <v>6.1.02.003.001</v>
          </cell>
          <cell r="B434" t="str">
            <v>FRETES E CARRETOS</v>
          </cell>
          <cell r="C434">
            <v>38.270000000000003</v>
          </cell>
          <cell r="D434">
            <v>0</v>
          </cell>
          <cell r="E434">
            <v>0</v>
          </cell>
          <cell r="F434">
            <v>38.270000000000003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368090</v>
          </cell>
          <cell r="D435">
            <v>360</v>
          </cell>
          <cell r="E435">
            <v>0</v>
          </cell>
          <cell r="F435">
            <v>368450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400</v>
          </cell>
          <cell r="E436">
            <v>0</v>
          </cell>
          <cell r="F436">
            <v>400</v>
          </cell>
        </row>
        <row r="437">
          <cell r="A437" t="str">
            <v>6.1.02.005</v>
          </cell>
          <cell r="B437" t="str">
            <v>DESPESAS GERAIS</v>
          </cell>
          <cell r="C437">
            <v>1556.95</v>
          </cell>
          <cell r="D437">
            <v>119.97</v>
          </cell>
          <cell r="E437">
            <v>0</v>
          </cell>
          <cell r="F437">
            <v>1676.92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654.98</v>
          </cell>
          <cell r="D438">
            <v>119.97</v>
          </cell>
          <cell r="E438">
            <v>0</v>
          </cell>
          <cell r="F438">
            <v>774.95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87.5</v>
          </cell>
          <cell r="D439">
            <v>0</v>
          </cell>
          <cell r="E439">
            <v>0</v>
          </cell>
          <cell r="F439">
            <v>87.5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615.53</v>
          </cell>
          <cell r="D440">
            <v>0</v>
          </cell>
          <cell r="E440">
            <v>0</v>
          </cell>
          <cell r="F440">
            <v>615.53</v>
          </cell>
        </row>
        <row r="441">
          <cell r="A441" t="str">
            <v>6.1.02.005.006</v>
          </cell>
          <cell r="B441" t="str">
            <v>LEGAIS E JUDICIAIS</v>
          </cell>
          <cell r="C441">
            <v>2.9</v>
          </cell>
          <cell r="D441">
            <v>0</v>
          </cell>
          <cell r="E441">
            <v>0</v>
          </cell>
          <cell r="F441">
            <v>2.9</v>
          </cell>
        </row>
        <row r="442">
          <cell r="A442" t="str">
            <v>6.1.02.005.007</v>
          </cell>
          <cell r="B442" t="str">
            <v>TAXAS E EMOLUMENTOS</v>
          </cell>
          <cell r="C442">
            <v>70.2</v>
          </cell>
          <cell r="D442">
            <v>0</v>
          </cell>
          <cell r="E442">
            <v>0</v>
          </cell>
          <cell r="F442">
            <v>70.2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125.84</v>
          </cell>
          <cell r="D443">
            <v>0</v>
          </cell>
          <cell r="E443">
            <v>0</v>
          </cell>
          <cell r="F443">
            <v>125.84</v>
          </cell>
        </row>
        <row r="444">
          <cell r="A444" t="str">
            <v>6.1.02.006</v>
          </cell>
          <cell r="B444" t="str">
            <v>DESPESAS FINANCEIRAS</v>
          </cell>
          <cell r="C444">
            <v>14</v>
          </cell>
          <cell r="D444">
            <v>0</v>
          </cell>
          <cell r="E444">
            <v>0</v>
          </cell>
          <cell r="F444">
            <v>14</v>
          </cell>
        </row>
        <row r="445">
          <cell r="A445" t="str">
            <v>6.1.02.006.001</v>
          </cell>
          <cell r="B445" t="str">
            <v>DESPESAS BANCARIAS</v>
          </cell>
          <cell r="C445">
            <v>14</v>
          </cell>
          <cell r="D445">
            <v>0</v>
          </cell>
          <cell r="E445">
            <v>0</v>
          </cell>
          <cell r="F445">
            <v>14</v>
          </cell>
        </row>
        <row r="446">
          <cell r="A446" t="str">
            <v>6.1.02.009</v>
          </cell>
          <cell r="B446" t="str">
            <v>(-) CUSTOS TRANSFERIDOS</v>
          </cell>
          <cell r="C446">
            <v>-9700.6299999999992</v>
          </cell>
          <cell r="D446">
            <v>0</v>
          </cell>
          <cell r="E446">
            <v>0</v>
          </cell>
          <cell r="F446">
            <v>-9700.6299999999992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-9700.6299999999992</v>
          </cell>
          <cell r="D447">
            <v>0</v>
          </cell>
          <cell r="E447">
            <v>0</v>
          </cell>
          <cell r="F447">
            <v>-9700.6299999999992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1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14311893.77</v>
          </cell>
          <cell r="D2">
            <v>28714842.390000001</v>
          </cell>
          <cell r="E2">
            <v>-28614983.09</v>
          </cell>
          <cell r="F2">
            <v>14411753.07</v>
          </cell>
        </row>
        <row r="3">
          <cell r="A3" t="str">
            <v>1.1</v>
          </cell>
          <cell r="B3" t="str">
            <v>ATIVO CIRCULANTE</v>
          </cell>
          <cell r="C3">
            <v>21586736.559999999</v>
          </cell>
          <cell r="D3">
            <v>28703244.68</v>
          </cell>
          <cell r="E3">
            <v>-28587444.18</v>
          </cell>
          <cell r="F3">
            <v>21702537.059999999</v>
          </cell>
        </row>
        <row r="4">
          <cell r="A4" t="str">
            <v>1.1.01</v>
          </cell>
          <cell r="B4" t="str">
            <v>DISPONIVEL</v>
          </cell>
          <cell r="C4">
            <v>3556363.41</v>
          </cell>
          <cell r="D4">
            <v>19364748.550000001</v>
          </cell>
          <cell r="E4">
            <v>-15251026.85</v>
          </cell>
          <cell r="F4">
            <v>7670085.1100000003</v>
          </cell>
        </row>
        <row r="5">
          <cell r="A5" t="str">
            <v>1.1.01.001</v>
          </cell>
          <cell r="B5" t="str">
            <v>CAIXA</v>
          </cell>
          <cell r="C5">
            <v>51875.85</v>
          </cell>
          <cell r="D5">
            <v>6687.94</v>
          </cell>
          <cell r="E5">
            <v>-9506.3700000000008</v>
          </cell>
          <cell r="F5">
            <v>49057.42</v>
          </cell>
        </row>
        <row r="6">
          <cell r="A6" t="str">
            <v>1.1.01.001.001</v>
          </cell>
          <cell r="B6" t="str">
            <v>CAIXA - MATRIZ</v>
          </cell>
          <cell r="C6">
            <v>-10785.47</v>
          </cell>
          <cell r="D6">
            <v>0</v>
          </cell>
          <cell r="E6">
            <v>-649</v>
          </cell>
          <cell r="F6">
            <v>-11434.47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0</v>
          </cell>
          <cell r="F7">
            <v>184.17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0</v>
          </cell>
          <cell r="F9">
            <v>5336.4</v>
          </cell>
        </row>
        <row r="10">
          <cell r="A10" t="str">
            <v>1.1.01.001.337</v>
          </cell>
          <cell r="B10" t="str">
            <v>CAIXA - ADM BSB</v>
          </cell>
          <cell r="C10">
            <v>5740.75</v>
          </cell>
          <cell r="D10">
            <v>500</v>
          </cell>
          <cell r="E10">
            <v>-458.5</v>
          </cell>
          <cell r="F10">
            <v>5782.25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0</v>
          </cell>
          <cell r="F11">
            <v>6135.24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0</v>
          </cell>
          <cell r="F12">
            <v>254.72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1187.94</v>
          </cell>
          <cell r="E13">
            <v>-1187.94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0</v>
          </cell>
          <cell r="F14">
            <v>1100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5724.82</v>
          </cell>
          <cell r="D15">
            <v>5000</v>
          </cell>
          <cell r="E15">
            <v>-3564.14</v>
          </cell>
          <cell r="F15">
            <v>7160.68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11474.77</v>
          </cell>
          <cell r="D16">
            <v>0</v>
          </cell>
          <cell r="E16">
            <v>-622.35</v>
          </cell>
          <cell r="F16">
            <v>10852.42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0</v>
          </cell>
          <cell r="F17">
            <v>9620.23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0</v>
          </cell>
          <cell r="F18">
            <v>2934.85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9216.65</v>
          </cell>
          <cell r="D19">
            <v>0</v>
          </cell>
          <cell r="E19">
            <v>-1255.51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2040.32</v>
          </cell>
          <cell r="D20">
            <v>0</v>
          </cell>
          <cell r="E20">
            <v>-1768.93</v>
          </cell>
          <cell r="F20">
            <v>271.39</v>
          </cell>
        </row>
        <row r="21">
          <cell r="A21" t="str">
            <v>1.1.01.002</v>
          </cell>
          <cell r="B21" t="str">
            <v>BANCOS CONTA MOVIMENTO</v>
          </cell>
          <cell r="C21">
            <v>1646244.95</v>
          </cell>
          <cell r="D21">
            <v>17339697.530000001</v>
          </cell>
          <cell r="E21">
            <v>-15241518.24</v>
          </cell>
          <cell r="F21">
            <v>3744424.24</v>
          </cell>
        </row>
        <row r="22">
          <cell r="A22" t="str">
            <v>1.1.01.002.003</v>
          </cell>
          <cell r="B22" t="str">
            <v>BANCO ENGECRED C/C 106-6</v>
          </cell>
          <cell r="C22">
            <v>48648.71</v>
          </cell>
          <cell r="D22">
            <v>3952543.56</v>
          </cell>
          <cell r="E22">
            <v>-3624287.74</v>
          </cell>
          <cell r="F22">
            <v>376904.53</v>
          </cell>
        </row>
        <row r="23">
          <cell r="A23" t="str">
            <v>1.1.01.002.005</v>
          </cell>
          <cell r="B23" t="str">
            <v>BANCO ITAU C/C 14070-1</v>
          </cell>
          <cell r="C23">
            <v>-3156.99</v>
          </cell>
          <cell r="D23">
            <v>2449810.0099999998</v>
          </cell>
          <cell r="E23">
            <v>-2072697.45</v>
          </cell>
          <cell r="F23">
            <v>373955.57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70207.360000000001</v>
          </cell>
          <cell r="D25">
            <v>0</v>
          </cell>
          <cell r="E25">
            <v>-2790</v>
          </cell>
          <cell r="F25">
            <v>67417.36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100000</v>
          </cell>
          <cell r="E26">
            <v>-100000</v>
          </cell>
          <cell r="F26">
            <v>1074.18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68181.86</v>
          </cell>
          <cell r="D27">
            <v>238377.47</v>
          </cell>
          <cell r="E27">
            <v>-290814.59999999998</v>
          </cell>
          <cell r="F27">
            <v>15744.73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550.41</v>
          </cell>
          <cell r="D28">
            <v>272243.07</v>
          </cell>
          <cell r="E28">
            <v>-45</v>
          </cell>
          <cell r="F28">
            <v>272748.48</v>
          </cell>
        </row>
        <row r="29">
          <cell r="A29" t="str">
            <v>1.1.01.002.015</v>
          </cell>
          <cell r="B29" t="str">
            <v>BANCO ENGECRED C/C 608-4</v>
          </cell>
          <cell r="C29">
            <v>588866.56000000006</v>
          </cell>
          <cell r="D29">
            <v>0</v>
          </cell>
          <cell r="E29">
            <v>-151295.94</v>
          </cell>
          <cell r="F29">
            <v>437570.62</v>
          </cell>
        </row>
        <row r="30">
          <cell r="A30" t="str">
            <v>1.1.01.002.017</v>
          </cell>
          <cell r="B30" t="str">
            <v>BANCO ENGECRED C/C 670</v>
          </cell>
          <cell r="C30">
            <v>35405.620000000003</v>
          </cell>
          <cell r="D30">
            <v>45000</v>
          </cell>
          <cell r="E30">
            <v>-76791.929999999993</v>
          </cell>
          <cell r="F30">
            <v>3613.69</v>
          </cell>
        </row>
        <row r="31">
          <cell r="A31" t="str">
            <v>1.1.01.002.018</v>
          </cell>
          <cell r="B31" t="str">
            <v>BANCO ENGECRED C/C 683-1</v>
          </cell>
          <cell r="C31">
            <v>39059.42</v>
          </cell>
          <cell r="D31">
            <v>3041380.17</v>
          </cell>
          <cell r="E31">
            <v>-3050931.85</v>
          </cell>
          <cell r="F31">
            <v>29507.74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624998.13</v>
          </cell>
          <cell r="D32">
            <v>158212.23000000001</v>
          </cell>
          <cell r="E32">
            <v>-542166.72</v>
          </cell>
          <cell r="F32">
            <v>241043.64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105746.73</v>
          </cell>
          <cell r="D33">
            <v>5523278.5800000001</v>
          </cell>
          <cell r="E33">
            <v>-4116082.46</v>
          </cell>
          <cell r="F33">
            <v>1512942.85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5335.32</v>
          </cell>
          <cell r="D34">
            <v>1053887.1299999999</v>
          </cell>
          <cell r="E34">
            <v>-610099.44999999995</v>
          </cell>
          <cell r="F34">
            <v>449123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61123.839999999997</v>
          </cell>
          <cell r="D35">
            <v>504965.31</v>
          </cell>
          <cell r="E35">
            <v>-603515.1</v>
          </cell>
          <cell r="F35">
            <v>-37425.949999999997</v>
          </cell>
        </row>
        <row r="36">
          <cell r="A36" t="str">
            <v>1.1.01.003</v>
          </cell>
          <cell r="B36" t="str">
            <v>APLICACOES FINANCEIRAS</v>
          </cell>
          <cell r="C36">
            <v>1858242.61</v>
          </cell>
          <cell r="D36">
            <v>2018363.08</v>
          </cell>
          <cell r="E36">
            <v>-2.2400000000000002</v>
          </cell>
          <cell r="F36">
            <v>3876603.45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1853242.61</v>
          </cell>
          <cell r="D38">
            <v>2018363.08</v>
          </cell>
          <cell r="E38">
            <v>-2.2400000000000002</v>
          </cell>
          <cell r="F38">
            <v>3871603.45</v>
          </cell>
        </row>
        <row r="39">
          <cell r="A39" t="str">
            <v>1.1.02</v>
          </cell>
          <cell r="B39" t="str">
            <v>CONTAS A RECEBER</v>
          </cell>
          <cell r="C39">
            <v>10033495.039999999</v>
          </cell>
          <cell r="D39">
            <v>8080751.2400000002</v>
          </cell>
          <cell r="E39">
            <v>-12698495.58</v>
          </cell>
          <cell r="F39">
            <v>5415750.7000000002</v>
          </cell>
        </row>
        <row r="40">
          <cell r="A40" t="str">
            <v>1.1.02.001</v>
          </cell>
          <cell r="B40" t="str">
            <v>DUPLICATAS A RECEBER</v>
          </cell>
          <cell r="C40">
            <v>9443854.6400000006</v>
          </cell>
          <cell r="D40">
            <v>8080751.2400000002</v>
          </cell>
          <cell r="E40">
            <v>-12698495.58</v>
          </cell>
          <cell r="F40">
            <v>4826110.3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9443854.6400000006</v>
          </cell>
          <cell r="D41">
            <v>8080751.2400000002</v>
          </cell>
          <cell r="E41">
            <v>-12698495.58</v>
          </cell>
          <cell r="F41">
            <v>4826110.3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0</v>
          </cell>
          <cell r="E44">
            <v>0</v>
          </cell>
          <cell r="F44">
            <v>585290.4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0</v>
          </cell>
          <cell r="E45">
            <v>0</v>
          </cell>
          <cell r="F45">
            <v>585290.4</v>
          </cell>
        </row>
        <row r="46">
          <cell r="A46" t="str">
            <v>1.1.03</v>
          </cell>
          <cell r="B46" t="str">
            <v>CREDITOS DIVERSOS</v>
          </cell>
          <cell r="C46">
            <v>1423733.25</v>
          </cell>
          <cell r="D46">
            <v>597680.82999999996</v>
          </cell>
          <cell r="E46">
            <v>-183094.93</v>
          </cell>
          <cell r="F46">
            <v>1838319.15</v>
          </cell>
        </row>
        <row r="47">
          <cell r="A47" t="str">
            <v>1.1.03.001</v>
          </cell>
          <cell r="B47" t="str">
            <v>ADIANTAMENTO DE SALARIOS</v>
          </cell>
          <cell r="C47">
            <v>3606.95</v>
          </cell>
          <cell r="D47">
            <v>341082.58</v>
          </cell>
          <cell r="E47">
            <v>-95178.94</v>
          </cell>
          <cell r="F47">
            <v>249510.59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-14.05</v>
          </cell>
          <cell r="D48">
            <v>85976</v>
          </cell>
          <cell r="E48">
            <v>-85981.82</v>
          </cell>
          <cell r="F48">
            <v>-19.87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0</v>
          </cell>
          <cell r="D49">
            <v>234571.58</v>
          </cell>
          <cell r="E49">
            <v>-434.12</v>
          </cell>
          <cell r="F49">
            <v>234137.46</v>
          </cell>
        </row>
        <row r="50">
          <cell r="A50" t="str">
            <v>1.1.03.001.003</v>
          </cell>
          <cell r="B50" t="str">
            <v>ANTECIPAÇÃO DE FERIAS</v>
          </cell>
          <cell r="C50">
            <v>3621</v>
          </cell>
          <cell r="D50">
            <v>20535</v>
          </cell>
          <cell r="E50">
            <v>-8763</v>
          </cell>
          <cell r="F50">
            <v>15393</v>
          </cell>
        </row>
        <row r="51">
          <cell r="A51" t="str">
            <v>1.1.03.002</v>
          </cell>
          <cell r="B51" t="str">
            <v>EMPRESTIMO A FUNCIONARIO</v>
          </cell>
          <cell r="C51">
            <v>2309.67</v>
          </cell>
          <cell r="D51">
            <v>1517</v>
          </cell>
          <cell r="E51">
            <v>-516</v>
          </cell>
          <cell r="F51">
            <v>3310.67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2309.67</v>
          </cell>
          <cell r="D52">
            <v>1517</v>
          </cell>
          <cell r="E52">
            <v>-516</v>
          </cell>
          <cell r="F52">
            <v>3310.67</v>
          </cell>
        </row>
        <row r="53">
          <cell r="A53" t="str">
            <v>1.1.03.004</v>
          </cell>
          <cell r="B53" t="str">
            <v>ADIANTAMENTO A FORNECEDORES</v>
          </cell>
          <cell r="C53">
            <v>1399816.63</v>
          </cell>
          <cell r="D53">
            <v>255081.25</v>
          </cell>
          <cell r="E53">
            <v>-87399.99</v>
          </cell>
          <cell r="F53">
            <v>1567497.89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1399816.63</v>
          </cell>
          <cell r="D54">
            <v>255081.25</v>
          </cell>
          <cell r="E54">
            <v>-87399.99</v>
          </cell>
          <cell r="F54">
            <v>1567497.89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86519.69</v>
          </cell>
          <cell r="D57">
            <v>660064.06000000006</v>
          </cell>
          <cell r="E57">
            <v>-446708.15</v>
          </cell>
          <cell r="F57">
            <v>299875.59999999998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84998.01</v>
          </cell>
          <cell r="D58">
            <v>606915.46</v>
          </cell>
          <cell r="E58">
            <v>-393559.55</v>
          </cell>
          <cell r="F58">
            <v>298353.91999999998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21220.94</v>
          </cell>
          <cell r="D59">
            <v>58365.98</v>
          </cell>
          <cell r="E59">
            <v>0</v>
          </cell>
          <cell r="F59">
            <v>79586.92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0</v>
          </cell>
          <cell r="D60">
            <v>37199.65</v>
          </cell>
          <cell r="E60">
            <v>0</v>
          </cell>
          <cell r="F60">
            <v>37199.65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11.45</v>
          </cell>
          <cell r="D61">
            <v>111598.93</v>
          </cell>
          <cell r="E61">
            <v>-111610.38</v>
          </cell>
          <cell r="F61">
            <v>0</v>
          </cell>
        </row>
        <row r="62">
          <cell r="A62" t="str">
            <v>1.1.04.001.006</v>
          </cell>
          <cell r="B62" t="str">
            <v>COFINS RETIDA POR EMPRESA PRIVADA</v>
          </cell>
          <cell r="C62">
            <v>882.13</v>
          </cell>
          <cell r="D62">
            <v>0</v>
          </cell>
          <cell r="E62">
            <v>-882.13</v>
          </cell>
          <cell r="F62">
            <v>0</v>
          </cell>
        </row>
        <row r="63">
          <cell r="A63" t="str">
            <v>1.1.04.001.008</v>
          </cell>
          <cell r="B63" t="str">
            <v>COFINS RETIDA POR ORGAOS PUB. FEDERAL</v>
          </cell>
          <cell r="C63">
            <v>14119.89</v>
          </cell>
          <cell r="D63">
            <v>175097.97</v>
          </cell>
          <cell r="E63">
            <v>-189217.86</v>
          </cell>
          <cell r="F63">
            <v>0</v>
          </cell>
        </row>
        <row r="64">
          <cell r="A64" t="str">
            <v>1.1.04.001.009</v>
          </cell>
          <cell r="B64" t="str">
            <v>I.N.S.S - RETIDO</v>
          </cell>
          <cell r="C64">
            <v>20045.57</v>
          </cell>
          <cell r="D64">
            <v>47856.480000000003</v>
          </cell>
          <cell r="E64">
            <v>-26478.560000000001</v>
          </cell>
          <cell r="F64">
            <v>41423.49</v>
          </cell>
        </row>
        <row r="65">
          <cell r="A65" t="str">
            <v>1.1.04.001.010</v>
          </cell>
          <cell r="B65" t="str">
            <v>I.R.R.F POR ORGAO PUBLICOS</v>
          </cell>
          <cell r="C65">
            <v>25465.09</v>
          </cell>
          <cell r="D65">
            <v>114678.77</v>
          </cell>
          <cell r="E65">
            <v>0</v>
          </cell>
          <cell r="F65">
            <v>140143.85999999999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1022.38</v>
          </cell>
          <cell r="D66">
            <v>37937.910000000003</v>
          </cell>
          <cell r="E66">
            <v>-38960.29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2039.42</v>
          </cell>
          <cell r="D67">
            <v>24179.77</v>
          </cell>
          <cell r="E67">
            <v>-26219.19</v>
          </cell>
          <cell r="F67">
            <v>0</v>
          </cell>
        </row>
        <row r="68">
          <cell r="A68" t="str">
            <v>1.1.04.001.015</v>
          </cell>
          <cell r="B68" t="str">
            <v>PIS RETIDO PESSOAS DIREITO PRIVADO</v>
          </cell>
          <cell r="C68">
            <v>191.14</v>
          </cell>
          <cell r="D68">
            <v>0</v>
          </cell>
          <cell r="E68">
            <v>-191.14</v>
          </cell>
          <cell r="F68">
            <v>0</v>
          </cell>
        </row>
        <row r="69">
          <cell r="A69" t="str">
            <v>1.1.04.003</v>
          </cell>
          <cell r="B69" t="str">
            <v>TRIBUTOS A COMPENSAR E REC MUNICIPAL</v>
          </cell>
          <cell r="C69">
            <v>1521.68</v>
          </cell>
          <cell r="D69">
            <v>53148.6</v>
          </cell>
          <cell r="E69">
            <v>-53148.6</v>
          </cell>
          <cell r="F69">
            <v>1521.68</v>
          </cell>
        </row>
        <row r="70">
          <cell r="A70" t="str">
            <v>1.1.04.003.001</v>
          </cell>
          <cell r="B70" t="str">
            <v>I.S.S RETIDO</v>
          </cell>
          <cell r="C70">
            <v>1521.68</v>
          </cell>
          <cell r="D70">
            <v>53148.6</v>
          </cell>
          <cell r="E70">
            <v>-53148.6</v>
          </cell>
          <cell r="F70">
            <v>1521.68</v>
          </cell>
        </row>
        <row r="71">
          <cell r="A71" t="str">
            <v>1.1.05</v>
          </cell>
          <cell r="B71" t="str">
            <v>INVESTIMENTOS TEMPORARIOS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</v>
          </cell>
          <cell r="B72" t="str">
            <v>TITULOS E VALORES MOBILIARIOS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1.1.05.001.001</v>
          </cell>
          <cell r="B73" t="str">
            <v>TITULOS DE CAPITALIZAÇÃO</v>
          </cell>
          <cell r="C73">
            <v>7700</v>
          </cell>
          <cell r="D73">
            <v>0</v>
          </cell>
          <cell r="E73">
            <v>0</v>
          </cell>
          <cell r="F73">
            <v>7700</v>
          </cell>
        </row>
        <row r="74">
          <cell r="A74" t="str">
            <v>1.1.06</v>
          </cell>
          <cell r="B74" t="str">
            <v>ESTOQUES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</v>
          </cell>
          <cell r="B75" t="str">
            <v>IMOVEIS A COMERCIALIZAR</v>
          </cell>
          <cell r="C75">
            <v>6408740.5300000003</v>
          </cell>
          <cell r="D75">
            <v>0</v>
          </cell>
          <cell r="E75">
            <v>0</v>
          </cell>
          <cell r="F75">
            <v>6408740.5300000003</v>
          </cell>
        </row>
        <row r="76">
          <cell r="A76" t="str">
            <v>1.1.06.002.001</v>
          </cell>
          <cell r="B76" t="str">
            <v>CHACARA RIO DE ONDAS COLONIA V</v>
          </cell>
          <cell r="C76">
            <v>50000</v>
          </cell>
          <cell r="D76">
            <v>0</v>
          </cell>
          <cell r="E76">
            <v>0</v>
          </cell>
          <cell r="F76">
            <v>50000</v>
          </cell>
        </row>
        <row r="77">
          <cell r="A77" t="str">
            <v>1.1.06.002.002</v>
          </cell>
          <cell r="B77" t="str">
            <v>LT 18 QD 07 JD IMPERIAL</v>
          </cell>
          <cell r="C77">
            <v>30000</v>
          </cell>
          <cell r="D77">
            <v>0</v>
          </cell>
          <cell r="E77">
            <v>0</v>
          </cell>
          <cell r="F77">
            <v>30000</v>
          </cell>
        </row>
        <row r="78">
          <cell r="A78" t="str">
            <v>1.1.06.002.003</v>
          </cell>
          <cell r="B78" t="str">
            <v>LT 19 QD 07 JD IMPERIAL</v>
          </cell>
          <cell r="C78">
            <v>250000</v>
          </cell>
          <cell r="D78">
            <v>0</v>
          </cell>
          <cell r="E78">
            <v>0</v>
          </cell>
          <cell r="F78">
            <v>250000</v>
          </cell>
        </row>
        <row r="79">
          <cell r="A79" t="str">
            <v>1.1.06.002.004</v>
          </cell>
          <cell r="B79" t="str">
            <v>JARDIM DAS OLIVEIRAS QD 05</v>
          </cell>
          <cell r="C79">
            <v>551340.53</v>
          </cell>
          <cell r="D79">
            <v>0</v>
          </cell>
          <cell r="E79">
            <v>0</v>
          </cell>
          <cell r="F79">
            <v>551340.53</v>
          </cell>
        </row>
        <row r="80">
          <cell r="A80" t="str">
            <v>1.1.06.002.005</v>
          </cell>
          <cell r="B80" t="str">
            <v>LT 02 QD 406 RECANTO DAS EMAS-DF</v>
          </cell>
          <cell r="C80">
            <v>2270000</v>
          </cell>
          <cell r="D80">
            <v>0</v>
          </cell>
          <cell r="E80">
            <v>0</v>
          </cell>
          <cell r="F80">
            <v>2270000</v>
          </cell>
        </row>
        <row r="81">
          <cell r="A81" t="str">
            <v>1.1.06.002.006</v>
          </cell>
          <cell r="B81" t="str">
            <v>LT 03 QD 406 RECANTO DAS EMAS-DF</v>
          </cell>
          <cell r="C81">
            <v>1670000</v>
          </cell>
          <cell r="D81">
            <v>0</v>
          </cell>
          <cell r="E81">
            <v>0</v>
          </cell>
          <cell r="F81">
            <v>1670000</v>
          </cell>
        </row>
        <row r="82">
          <cell r="A82" t="str">
            <v>1.1.06.002.007</v>
          </cell>
          <cell r="B82" t="str">
            <v>TERRENO EUCALIPTOS</v>
          </cell>
          <cell r="C82">
            <v>1587400</v>
          </cell>
          <cell r="D82">
            <v>0</v>
          </cell>
          <cell r="E82">
            <v>0</v>
          </cell>
          <cell r="F82">
            <v>1587400</v>
          </cell>
        </row>
        <row r="83">
          <cell r="A83" t="str">
            <v>1.1.07</v>
          </cell>
          <cell r="B83" t="str">
            <v>DESPESAS DO EXERCICIO SEGUINTE PAGAS AN</v>
          </cell>
          <cell r="C83">
            <v>70184.639999999999</v>
          </cell>
          <cell r="D83">
            <v>0</v>
          </cell>
          <cell r="E83">
            <v>-8118.67</v>
          </cell>
          <cell r="F83">
            <v>62065.97</v>
          </cell>
        </row>
        <row r="84">
          <cell r="A84" t="str">
            <v>1.1.07.001</v>
          </cell>
          <cell r="B84" t="str">
            <v>DESPESAS PAGAS ANTECIPAMENTE</v>
          </cell>
          <cell r="C84">
            <v>70184.639999999999</v>
          </cell>
          <cell r="D84">
            <v>0</v>
          </cell>
          <cell r="E84">
            <v>-8118.67</v>
          </cell>
          <cell r="F84">
            <v>62065.97</v>
          </cell>
        </row>
        <row r="85">
          <cell r="A85" t="str">
            <v>1.1.07.001.001</v>
          </cell>
          <cell r="B85" t="str">
            <v>PREMIOS DE SEGUROS A APROPRIAR</v>
          </cell>
          <cell r="C85">
            <v>63979.16</v>
          </cell>
          <cell r="D85">
            <v>0</v>
          </cell>
          <cell r="E85">
            <v>-6697.57</v>
          </cell>
          <cell r="F85">
            <v>57281.59</v>
          </cell>
        </row>
        <row r="86">
          <cell r="A86" t="str">
            <v>1.1.07.001.005</v>
          </cell>
          <cell r="B86" t="str">
            <v>CARTA DE FIANÇA A APROPRIAR</v>
          </cell>
          <cell r="C86">
            <v>6205.48</v>
          </cell>
          <cell r="D86">
            <v>0</v>
          </cell>
          <cell r="E86">
            <v>-1421.1</v>
          </cell>
          <cell r="F86">
            <v>4784.38</v>
          </cell>
        </row>
        <row r="87">
          <cell r="A87" t="str">
            <v>1.2</v>
          </cell>
          <cell r="B87" t="str">
            <v>ATIVO NÃO CIRCULANTE</v>
          </cell>
          <cell r="C87">
            <v>-7274842.79</v>
          </cell>
          <cell r="D87">
            <v>11597.71</v>
          </cell>
          <cell r="E87">
            <v>-27538.91</v>
          </cell>
          <cell r="F87">
            <v>-7290783.9900000002</v>
          </cell>
        </row>
        <row r="88">
          <cell r="A88" t="str">
            <v>1.2.01</v>
          </cell>
          <cell r="B88" t="str">
            <v>REALIZÁVEL A LONGO PRAZO</v>
          </cell>
          <cell r="C88">
            <v>337123.62</v>
          </cell>
          <cell r="D88">
            <v>1440</v>
          </cell>
          <cell r="E88">
            <v>0</v>
          </cell>
          <cell r="F88">
            <v>338563.62</v>
          </cell>
        </row>
        <row r="89">
          <cell r="A89" t="str">
            <v>1.2.01.005</v>
          </cell>
          <cell r="B89" t="str">
            <v>CREDITOS DE COLIGADAS E CONTROLADAS</v>
          </cell>
          <cell r="C89">
            <v>313055.59999999998</v>
          </cell>
          <cell r="D89">
            <v>0</v>
          </cell>
          <cell r="E89">
            <v>0</v>
          </cell>
          <cell r="F89">
            <v>313055.59999999998</v>
          </cell>
        </row>
        <row r="90">
          <cell r="A90" t="str">
            <v>1.2.01.005.002</v>
          </cell>
          <cell r="B90" t="str">
            <v>SCP/CCGO</v>
          </cell>
          <cell r="C90">
            <v>22389.48</v>
          </cell>
          <cell r="D90">
            <v>0</v>
          </cell>
          <cell r="E90">
            <v>0</v>
          </cell>
          <cell r="F90">
            <v>22389.48</v>
          </cell>
        </row>
        <row r="91">
          <cell r="A91" t="str">
            <v>1.2.01.005.005</v>
          </cell>
          <cell r="B91" t="str">
            <v>SCP-PB/PALACIO DO PLANALTO</v>
          </cell>
          <cell r="C91">
            <v>48830.45</v>
          </cell>
          <cell r="D91">
            <v>0</v>
          </cell>
          <cell r="E91">
            <v>0</v>
          </cell>
          <cell r="F91">
            <v>48830.45</v>
          </cell>
        </row>
        <row r="92">
          <cell r="A92" t="str">
            <v>1.2.01.005.006</v>
          </cell>
          <cell r="B92" t="str">
            <v>SCP/ALEXANIA</v>
          </cell>
          <cell r="C92">
            <v>241835.67</v>
          </cell>
          <cell r="D92">
            <v>0</v>
          </cell>
          <cell r="E92">
            <v>0</v>
          </cell>
          <cell r="F92">
            <v>241835.67</v>
          </cell>
        </row>
        <row r="93">
          <cell r="A93" t="str">
            <v>1.2.01.007</v>
          </cell>
          <cell r="B93" t="str">
            <v>APOLICE DE DIVIDA PIBLICA</v>
          </cell>
          <cell r="C93">
            <v>7260</v>
          </cell>
          <cell r="D93">
            <v>0</v>
          </cell>
          <cell r="E93">
            <v>0</v>
          </cell>
          <cell r="F93">
            <v>7260</v>
          </cell>
        </row>
        <row r="94">
          <cell r="A94" t="str">
            <v>1.2.01.007.001</v>
          </cell>
          <cell r="B94" t="str">
            <v>APOLICE DE DIVIDA PUBLICA/GOV. FEDERAL</v>
          </cell>
          <cell r="C94">
            <v>2200</v>
          </cell>
          <cell r="D94">
            <v>0</v>
          </cell>
          <cell r="E94">
            <v>0</v>
          </cell>
          <cell r="F94">
            <v>2200</v>
          </cell>
        </row>
        <row r="95">
          <cell r="A95" t="str">
            <v>1.2.01.007.002</v>
          </cell>
          <cell r="B95" t="str">
            <v>APOLICE DE DIVIDA PUBLICA/MG</v>
          </cell>
          <cell r="C95">
            <v>5060</v>
          </cell>
          <cell r="D95">
            <v>0</v>
          </cell>
          <cell r="E95">
            <v>0</v>
          </cell>
          <cell r="F95">
            <v>5060</v>
          </cell>
        </row>
        <row r="96">
          <cell r="A96" t="str">
            <v>1.2.01.008</v>
          </cell>
          <cell r="B96" t="str">
            <v>DEPOSITOS JUDICIAIS</v>
          </cell>
          <cell r="C96">
            <v>16808.02</v>
          </cell>
          <cell r="D96">
            <v>1440</v>
          </cell>
          <cell r="E96">
            <v>0</v>
          </cell>
          <cell r="F96">
            <v>18248.02</v>
          </cell>
        </row>
        <row r="97">
          <cell r="A97" t="str">
            <v>1.2.01.008.001</v>
          </cell>
          <cell r="B97" t="str">
            <v>TRABALHISTAS</v>
          </cell>
          <cell r="C97">
            <v>16808.02</v>
          </cell>
          <cell r="D97">
            <v>1440</v>
          </cell>
          <cell r="E97">
            <v>0</v>
          </cell>
          <cell r="F97">
            <v>18248.02</v>
          </cell>
        </row>
        <row r="98">
          <cell r="A98" t="str">
            <v>1.2.02</v>
          </cell>
          <cell r="B98" t="str">
            <v>INVESTIMENTOS</v>
          </cell>
          <cell r="C98">
            <v>-9371149.6899999995</v>
          </cell>
          <cell r="D98">
            <v>0</v>
          </cell>
          <cell r="E98">
            <v>0</v>
          </cell>
          <cell r="F98">
            <v>-9371149.6899999995</v>
          </cell>
        </row>
        <row r="99">
          <cell r="A99" t="str">
            <v>1.2.02.001</v>
          </cell>
          <cell r="B99" t="str">
            <v>PARTICIPAÇÕES SOCIETARIAS-CAPITAL</v>
          </cell>
          <cell r="C99">
            <v>-9879099.0399999991</v>
          </cell>
          <cell r="D99">
            <v>0</v>
          </cell>
          <cell r="E99">
            <v>0</v>
          </cell>
          <cell r="F99">
            <v>-9879099.0399999991</v>
          </cell>
        </row>
        <row r="100">
          <cell r="A100" t="str">
            <v>1.2.02.001.001</v>
          </cell>
          <cell r="B100" t="str">
            <v>AÇÕES BRASIL TELECOM</v>
          </cell>
          <cell r="C100">
            <v>18426.939999999999</v>
          </cell>
          <cell r="D100">
            <v>0</v>
          </cell>
          <cell r="E100">
            <v>0</v>
          </cell>
          <cell r="F100">
            <v>18426.939999999999</v>
          </cell>
        </row>
        <row r="101">
          <cell r="A101" t="str">
            <v>1.2.02.001.004</v>
          </cell>
          <cell r="B101" t="str">
            <v>SCP-PG/CCG</v>
          </cell>
          <cell r="C101">
            <v>-263413.46999999997</v>
          </cell>
          <cell r="D101">
            <v>0</v>
          </cell>
          <cell r="E101">
            <v>0</v>
          </cell>
          <cell r="F101">
            <v>-263413.46999999997</v>
          </cell>
        </row>
        <row r="102">
          <cell r="A102" t="str">
            <v>1.2.02.001.005</v>
          </cell>
          <cell r="B102" t="str">
            <v>CRÉDITO MUTUO ENGECRED</v>
          </cell>
          <cell r="C102">
            <v>552764.79</v>
          </cell>
          <cell r="D102">
            <v>0</v>
          </cell>
          <cell r="E102">
            <v>0</v>
          </cell>
          <cell r="F102">
            <v>552764.79</v>
          </cell>
        </row>
        <row r="103">
          <cell r="A103" t="str">
            <v>1.2.02.001.006</v>
          </cell>
          <cell r="B103" t="str">
            <v>SCP-PB/LUZIANA</v>
          </cell>
          <cell r="C103">
            <v>-1241161.1299999999</v>
          </cell>
          <cell r="D103">
            <v>0</v>
          </cell>
          <cell r="E103">
            <v>0</v>
          </cell>
          <cell r="F103">
            <v>-1241161.1299999999</v>
          </cell>
        </row>
        <row r="104">
          <cell r="A104" t="str">
            <v>1.2.02.001.007</v>
          </cell>
          <cell r="B104" t="str">
            <v>SCP-PB/ALEXANIA</v>
          </cell>
          <cell r="C104">
            <v>-72689.47</v>
          </cell>
          <cell r="D104">
            <v>0</v>
          </cell>
          <cell r="E104">
            <v>0</v>
          </cell>
          <cell r="F104">
            <v>-72689.47</v>
          </cell>
        </row>
        <row r="105">
          <cell r="A105" t="str">
            <v>1.2.02.001.010</v>
          </cell>
          <cell r="B105" t="str">
            <v>SCP-PB/PALACIO DO PLANALTO</v>
          </cell>
          <cell r="C105">
            <v>-8873026.6999999993</v>
          </cell>
          <cell r="D105">
            <v>0</v>
          </cell>
          <cell r="E105">
            <v>0</v>
          </cell>
          <cell r="F105">
            <v>-8873026.6999999993</v>
          </cell>
        </row>
        <row r="106">
          <cell r="A106" t="str">
            <v>1.2.02.002</v>
          </cell>
          <cell r="B106" t="str">
            <v>PARTICIPAÇÕES SOCIETÁRIAS-APORTES</v>
          </cell>
          <cell r="C106">
            <v>507949.35</v>
          </cell>
          <cell r="D106">
            <v>0</v>
          </cell>
          <cell r="E106">
            <v>0</v>
          </cell>
          <cell r="F106">
            <v>507949.35</v>
          </cell>
        </row>
        <row r="107">
          <cell r="A107" t="str">
            <v>1.2.02.002.008</v>
          </cell>
          <cell r="B107" t="str">
            <v>SCP/FUAD RASSI</v>
          </cell>
          <cell r="C107">
            <v>-289000</v>
          </cell>
          <cell r="D107">
            <v>0</v>
          </cell>
          <cell r="E107">
            <v>0</v>
          </cell>
          <cell r="F107">
            <v>-289000</v>
          </cell>
        </row>
        <row r="108">
          <cell r="A108" t="str">
            <v>1.2.02.002.011</v>
          </cell>
          <cell r="B108" t="str">
            <v>SPE/PB</v>
          </cell>
          <cell r="C108">
            <v>796949.35</v>
          </cell>
          <cell r="D108">
            <v>0</v>
          </cell>
          <cell r="E108">
            <v>0</v>
          </cell>
          <cell r="F108">
            <v>796949.35</v>
          </cell>
        </row>
        <row r="109">
          <cell r="A109" t="str">
            <v>1.2.03</v>
          </cell>
          <cell r="B109" t="str">
            <v>IMOBILIZADO</v>
          </cell>
          <cell r="C109">
            <v>1752503.81</v>
          </cell>
          <cell r="D109">
            <v>10157.709999999999</v>
          </cell>
          <cell r="E109">
            <v>-27386.2</v>
          </cell>
          <cell r="F109">
            <v>1735275.32</v>
          </cell>
        </row>
        <row r="110">
          <cell r="A110" t="str">
            <v>1.2.03.001</v>
          </cell>
          <cell r="B110" t="str">
            <v>BENS EM OPERAÇÃO-CUSTO</v>
          </cell>
          <cell r="C110">
            <v>2858299.49</v>
          </cell>
          <cell r="D110">
            <v>10157.709999999999</v>
          </cell>
          <cell r="E110">
            <v>0</v>
          </cell>
          <cell r="F110">
            <v>2868457.2</v>
          </cell>
        </row>
        <row r="111">
          <cell r="A111" t="str">
            <v>1.2.03.001.002</v>
          </cell>
          <cell r="B111" t="str">
            <v>SISTEMA DE COMUNICAÇÃO</v>
          </cell>
          <cell r="C111">
            <v>73915.22</v>
          </cell>
          <cell r="D111">
            <v>0</v>
          </cell>
          <cell r="E111">
            <v>0</v>
          </cell>
          <cell r="F111">
            <v>73915.22</v>
          </cell>
        </row>
        <row r="112">
          <cell r="A112" t="str">
            <v>1.2.03.001.003</v>
          </cell>
          <cell r="B112" t="str">
            <v>INSTALAÇÕES</v>
          </cell>
          <cell r="C112">
            <v>1295.47</v>
          </cell>
          <cell r="D112">
            <v>0</v>
          </cell>
          <cell r="E112">
            <v>0</v>
          </cell>
          <cell r="F112">
            <v>1295.47</v>
          </cell>
        </row>
        <row r="113">
          <cell r="A113" t="str">
            <v>1.2.03.001.004</v>
          </cell>
          <cell r="B113" t="str">
            <v>MAQUINAS, APARELHOS E EQUIPAMENTOS</v>
          </cell>
          <cell r="C113">
            <v>352729.43</v>
          </cell>
          <cell r="D113">
            <v>5558.71</v>
          </cell>
          <cell r="E113">
            <v>0</v>
          </cell>
          <cell r="F113">
            <v>358288.14</v>
          </cell>
        </row>
        <row r="114">
          <cell r="A114" t="str">
            <v>1.2.03.001.005</v>
          </cell>
          <cell r="B114" t="str">
            <v>EQUIPAMENTOS DE PROC.ELETRONICO DE DADO</v>
          </cell>
          <cell r="C114">
            <v>414346.14</v>
          </cell>
          <cell r="D114">
            <v>0</v>
          </cell>
          <cell r="E114">
            <v>0</v>
          </cell>
          <cell r="F114">
            <v>414346.14</v>
          </cell>
        </row>
        <row r="115">
          <cell r="A115" t="str">
            <v>1.2.03.001.006</v>
          </cell>
          <cell r="B115" t="str">
            <v>MOVEIS E UTENSILIOS</v>
          </cell>
          <cell r="C115">
            <v>194227.83</v>
          </cell>
          <cell r="D115">
            <v>0</v>
          </cell>
          <cell r="E115">
            <v>0</v>
          </cell>
          <cell r="F115">
            <v>194227.83</v>
          </cell>
        </row>
        <row r="116">
          <cell r="A116" t="str">
            <v>1.2.03.001.007</v>
          </cell>
          <cell r="B116" t="str">
            <v>VEICULOS LEVES</v>
          </cell>
          <cell r="C116">
            <v>1305685.79</v>
          </cell>
          <cell r="D116">
            <v>4200</v>
          </cell>
          <cell r="E116">
            <v>0</v>
          </cell>
          <cell r="F116">
            <v>1309885.79</v>
          </cell>
        </row>
        <row r="117">
          <cell r="A117" t="str">
            <v>1.2.03.001.008</v>
          </cell>
          <cell r="B117" t="str">
            <v>FERRAMENTAS</v>
          </cell>
          <cell r="C117">
            <v>53180.959999999999</v>
          </cell>
          <cell r="D117">
            <v>399</v>
          </cell>
          <cell r="E117">
            <v>0</v>
          </cell>
          <cell r="F117">
            <v>53579.96</v>
          </cell>
        </row>
        <row r="118">
          <cell r="A118" t="str">
            <v>1.2.03.001.010</v>
          </cell>
          <cell r="B118" t="str">
            <v>VEICULOS DE CARGAS</v>
          </cell>
          <cell r="C118">
            <v>462918.65</v>
          </cell>
          <cell r="D118">
            <v>0</v>
          </cell>
          <cell r="E118">
            <v>0</v>
          </cell>
          <cell r="F118">
            <v>462918.65</v>
          </cell>
        </row>
        <row r="119">
          <cell r="A119" t="str">
            <v>1.2.03.002</v>
          </cell>
          <cell r="B119" t="str">
            <v>(-) DEPRECIAÇÃO AMORTIZAÇÃO ACUMULADA</v>
          </cell>
          <cell r="C119">
            <v>-1146272.81</v>
          </cell>
          <cell r="D119">
            <v>0</v>
          </cell>
          <cell r="E119">
            <v>-27386.2</v>
          </cell>
          <cell r="F119">
            <v>-1173659.01</v>
          </cell>
        </row>
        <row r="120">
          <cell r="A120" t="str">
            <v>1.2.03.002.002</v>
          </cell>
          <cell r="B120" t="str">
            <v>INSTALAÇÕES</v>
          </cell>
          <cell r="C120">
            <v>-1295.47</v>
          </cell>
          <cell r="D120">
            <v>0</v>
          </cell>
          <cell r="E120">
            <v>0</v>
          </cell>
          <cell r="F120">
            <v>-1295.47</v>
          </cell>
        </row>
        <row r="121">
          <cell r="A121" t="str">
            <v>1.2.03.002.003</v>
          </cell>
          <cell r="B121" t="str">
            <v>MAQUINAS, APARELHOS E EQUIPAMENTOS</v>
          </cell>
          <cell r="C121">
            <v>-166281.14000000001</v>
          </cell>
          <cell r="D121">
            <v>0</v>
          </cell>
          <cell r="E121">
            <v>-2146.3200000000002</v>
          </cell>
          <cell r="F121">
            <v>-168427.46</v>
          </cell>
        </row>
        <row r="122">
          <cell r="A122" t="str">
            <v>1.2.03.002.004</v>
          </cell>
          <cell r="B122" t="str">
            <v>EQUIPAMENTOS DE PROC.ELETRONICO DE DADO</v>
          </cell>
          <cell r="C122">
            <v>-314453.28999999998</v>
          </cell>
          <cell r="D122">
            <v>0</v>
          </cell>
          <cell r="E122">
            <v>-3735.67</v>
          </cell>
          <cell r="F122">
            <v>-318188.96000000002</v>
          </cell>
        </row>
        <row r="123">
          <cell r="A123" t="str">
            <v>1.2.03.002.005</v>
          </cell>
          <cell r="B123" t="str">
            <v>MOVEIS E UTENSILIOS</v>
          </cell>
          <cell r="C123">
            <v>-88563.86</v>
          </cell>
          <cell r="D123">
            <v>0</v>
          </cell>
          <cell r="E123">
            <v>-1656.58</v>
          </cell>
          <cell r="F123">
            <v>-90220.44</v>
          </cell>
        </row>
        <row r="124">
          <cell r="A124" t="str">
            <v>1.2.03.002.006</v>
          </cell>
          <cell r="B124" t="str">
            <v>VEICULOS LEVES</v>
          </cell>
          <cell r="C124">
            <v>-40755.31</v>
          </cell>
          <cell r="D124">
            <v>0</v>
          </cell>
          <cell r="E124">
            <v>-2887.43</v>
          </cell>
          <cell r="F124">
            <v>-43642.74</v>
          </cell>
        </row>
        <row r="125">
          <cell r="A125" t="str">
            <v>1.2.03.002.007</v>
          </cell>
          <cell r="B125" t="str">
            <v>FERRAMENTAS</v>
          </cell>
          <cell r="C125">
            <v>-640.76</v>
          </cell>
          <cell r="D125">
            <v>0</v>
          </cell>
          <cell r="E125">
            <v>0</v>
          </cell>
          <cell r="F125">
            <v>-640.76</v>
          </cell>
        </row>
        <row r="126">
          <cell r="A126" t="str">
            <v>1.2.03.002.009</v>
          </cell>
          <cell r="B126" t="str">
            <v>VEICULOS DE CARGAS</v>
          </cell>
          <cell r="C126">
            <v>-508678.79</v>
          </cell>
          <cell r="D126">
            <v>0</v>
          </cell>
          <cell r="E126">
            <v>-16065.23</v>
          </cell>
          <cell r="F126">
            <v>-524744.02</v>
          </cell>
        </row>
        <row r="127">
          <cell r="A127" t="str">
            <v>1.2.03.002.010</v>
          </cell>
          <cell r="B127" t="str">
            <v>SISTEMA DE COMUNICAÇÃO</v>
          </cell>
          <cell r="C127">
            <v>-22058.95</v>
          </cell>
          <cell r="D127">
            <v>0</v>
          </cell>
          <cell r="E127">
            <v>-448.48</v>
          </cell>
          <cell r="F127">
            <v>-22507.43</v>
          </cell>
        </row>
        <row r="128">
          <cell r="A128" t="str">
            <v>1.2.03.002.011</v>
          </cell>
          <cell r="B128" t="str">
            <v>MOVEIS E EQUIPAMENTOS DE REPOSIÇÃO</v>
          </cell>
          <cell r="C128">
            <v>-3545.24</v>
          </cell>
          <cell r="D128">
            <v>0</v>
          </cell>
          <cell r="E128">
            <v>-446.49</v>
          </cell>
          <cell r="F128">
            <v>-3991.73</v>
          </cell>
        </row>
        <row r="129">
          <cell r="A129" t="str">
            <v>1.2.03.003</v>
          </cell>
          <cell r="B129" t="str">
            <v>IMOBILIZADO EM ANDAMENTO-CUSTO</v>
          </cell>
          <cell r="C129">
            <v>40477.129999999997</v>
          </cell>
          <cell r="D129">
            <v>0</v>
          </cell>
          <cell r="E129">
            <v>0</v>
          </cell>
          <cell r="F129">
            <v>40477.129999999997</v>
          </cell>
        </row>
        <row r="130">
          <cell r="A130" t="str">
            <v>1.2.03.003.001</v>
          </cell>
          <cell r="B130" t="str">
            <v>CONSTRUÇÕES EM ANDAMENTO</v>
          </cell>
          <cell r="C130">
            <v>40477.129999999997</v>
          </cell>
          <cell r="D130">
            <v>0</v>
          </cell>
          <cell r="E130">
            <v>0</v>
          </cell>
          <cell r="F130">
            <v>40477.129999999997</v>
          </cell>
        </row>
        <row r="131">
          <cell r="A131" t="str">
            <v>1.2.04</v>
          </cell>
          <cell r="B131" t="str">
            <v>INTANGIVEL</v>
          </cell>
          <cell r="C131">
            <v>6679.47</v>
          </cell>
          <cell r="D131">
            <v>0</v>
          </cell>
          <cell r="E131">
            <v>-152.71</v>
          </cell>
          <cell r="F131">
            <v>6526.76</v>
          </cell>
        </row>
        <row r="132">
          <cell r="A132" t="str">
            <v>1.2.04.001</v>
          </cell>
          <cell r="B132" t="str">
            <v>CUSTO</v>
          </cell>
          <cell r="C132">
            <v>10868.23</v>
          </cell>
          <cell r="D132">
            <v>0</v>
          </cell>
          <cell r="E132">
            <v>0</v>
          </cell>
          <cell r="F132">
            <v>10868.23</v>
          </cell>
        </row>
        <row r="133">
          <cell r="A133" t="str">
            <v>1.2.04.001.001</v>
          </cell>
          <cell r="B133" t="str">
            <v>SISTEMAS APLICATIVOS - SOFTWARE</v>
          </cell>
          <cell r="C133">
            <v>10868.23</v>
          </cell>
          <cell r="D133">
            <v>0</v>
          </cell>
          <cell r="E133">
            <v>0</v>
          </cell>
          <cell r="F133">
            <v>10868.23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4188.76</v>
          </cell>
          <cell r="D134">
            <v>0</v>
          </cell>
          <cell r="E134">
            <v>152.71</v>
          </cell>
          <cell r="F134">
            <v>4341.47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-4188.76</v>
          </cell>
          <cell r="D135">
            <v>0</v>
          </cell>
          <cell r="E135">
            <v>-152.71</v>
          </cell>
          <cell r="F135">
            <v>-4341.47</v>
          </cell>
        </row>
        <row r="136">
          <cell r="A136">
            <v>2</v>
          </cell>
          <cell r="B136" t="str">
            <v>PASSIVO</v>
          </cell>
          <cell r="C136">
            <v>26284598.350000001</v>
          </cell>
          <cell r="D136">
            <v>-7873320.1100000003</v>
          </cell>
          <cell r="E136">
            <v>8101201.7400000002</v>
          </cell>
          <cell r="F136">
            <v>26512479.98</v>
          </cell>
        </row>
        <row r="137">
          <cell r="A137" t="str">
            <v>2.1</v>
          </cell>
          <cell r="B137" t="str">
            <v>PASSIVO CIRCULANTE</v>
          </cell>
          <cell r="C137">
            <v>10049235.93</v>
          </cell>
          <cell r="D137">
            <v>-7667354.1100000003</v>
          </cell>
          <cell r="E137">
            <v>8101201.7400000002</v>
          </cell>
          <cell r="F137">
            <v>10483083.560000001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922772.44</v>
          </cell>
          <cell r="D138">
            <v>-118629.9</v>
          </cell>
          <cell r="E138">
            <v>53085.89</v>
          </cell>
          <cell r="F138">
            <v>857228.43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922772.44</v>
          </cell>
          <cell r="D139">
            <v>-118629.9</v>
          </cell>
          <cell r="E139">
            <v>53085.89</v>
          </cell>
          <cell r="F139">
            <v>857228.43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209603.41</v>
          </cell>
          <cell r="D140">
            <v>-12200.66</v>
          </cell>
          <cell r="E140">
            <v>0</v>
          </cell>
          <cell r="F140">
            <v>197402.75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86369.17</v>
          </cell>
          <cell r="D141">
            <v>-8638.19</v>
          </cell>
          <cell r="E141">
            <v>0</v>
          </cell>
          <cell r="F141">
            <v>77730.98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152412.98000000001</v>
          </cell>
          <cell r="D142">
            <v>-12385.63</v>
          </cell>
          <cell r="E142">
            <v>0</v>
          </cell>
          <cell r="F142">
            <v>140027.35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713640.77</v>
          </cell>
          <cell r="D143">
            <v>0</v>
          </cell>
          <cell r="E143">
            <v>-53085.89</v>
          </cell>
          <cell r="F143">
            <v>660554.88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136094.47</v>
          </cell>
          <cell r="D144">
            <v>-9818</v>
          </cell>
          <cell r="E144">
            <v>0</v>
          </cell>
          <cell r="F144">
            <v>126276.47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78311.210000000006</v>
          </cell>
          <cell r="D145">
            <v>-5911.45</v>
          </cell>
          <cell r="E145">
            <v>0</v>
          </cell>
          <cell r="F145">
            <v>72399.759999999995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973621.97</v>
          </cell>
          <cell r="D146">
            <v>-69675.97</v>
          </cell>
          <cell r="E146">
            <v>0</v>
          </cell>
          <cell r="F146">
            <v>903946</v>
          </cell>
        </row>
        <row r="147">
          <cell r="A147" t="str">
            <v>2.1.02</v>
          </cell>
          <cell r="B147" t="str">
            <v>FORNECEDORES</v>
          </cell>
          <cell r="C147">
            <v>6062986.29</v>
          </cell>
          <cell r="D147">
            <v>-5424590.9900000002</v>
          </cell>
          <cell r="E147">
            <v>5752177.29</v>
          </cell>
          <cell r="F147">
            <v>6390572.5899999999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6062986.29</v>
          </cell>
          <cell r="D148">
            <v>-5424590.9900000002</v>
          </cell>
          <cell r="E148">
            <v>5752177.29</v>
          </cell>
          <cell r="F148">
            <v>6390572.5899999999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6062986.29</v>
          </cell>
          <cell r="D149">
            <v>-5424590.9900000002</v>
          </cell>
          <cell r="E149">
            <v>5752177.29</v>
          </cell>
          <cell r="F149">
            <v>6390572.5899999999</v>
          </cell>
        </row>
        <row r="150">
          <cell r="A150" t="str">
            <v>2.1.03</v>
          </cell>
          <cell r="B150" t="str">
            <v>OBRIGAÇÕES TRIBUTARIAS</v>
          </cell>
          <cell r="C150">
            <v>125261.17</v>
          </cell>
          <cell r="D150">
            <v>-545015.81000000006</v>
          </cell>
          <cell r="E150">
            <v>589220.68999999994</v>
          </cell>
          <cell r="F150">
            <v>169466.05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72825.55</v>
          </cell>
          <cell r="D151">
            <v>-493055.14</v>
          </cell>
          <cell r="E151">
            <v>491156.64</v>
          </cell>
          <cell r="F151">
            <v>70927.05</v>
          </cell>
        </row>
        <row r="152">
          <cell r="A152" t="str">
            <v>2.1.03.001.003</v>
          </cell>
          <cell r="B152" t="str">
            <v>PIS A PAGAR</v>
          </cell>
          <cell r="C152">
            <v>12862.08</v>
          </cell>
          <cell r="D152">
            <v>-78232.7</v>
          </cell>
          <cell r="E152">
            <v>78001.440000000002</v>
          </cell>
          <cell r="F152">
            <v>12630.82</v>
          </cell>
        </row>
        <row r="153">
          <cell r="A153" t="str">
            <v>2.1.03.001.004</v>
          </cell>
          <cell r="B153" t="str">
            <v>COFINS A PAGAR</v>
          </cell>
          <cell r="C153">
            <v>59363.47</v>
          </cell>
          <cell r="D153">
            <v>-361073.84</v>
          </cell>
          <cell r="E153">
            <v>360006.6</v>
          </cell>
          <cell r="F153">
            <v>58296.23</v>
          </cell>
        </row>
        <row r="154">
          <cell r="A154" t="str">
            <v>2.1.03.001.005</v>
          </cell>
          <cell r="B154" t="str">
            <v>I.S.S. A PAGAR</v>
          </cell>
          <cell r="C154">
            <v>600</v>
          </cell>
          <cell r="D154">
            <v>-53748.6</v>
          </cell>
          <cell r="E154">
            <v>53148.6</v>
          </cell>
          <cell r="F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52435.62</v>
          </cell>
          <cell r="D155">
            <v>-51960.67</v>
          </cell>
          <cell r="E155">
            <v>98064.05</v>
          </cell>
          <cell r="F155">
            <v>98539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4374.54</v>
          </cell>
          <cell r="D156">
            <v>-5793.2</v>
          </cell>
          <cell r="E156">
            <v>18227.09</v>
          </cell>
          <cell r="F156">
            <v>16808.43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14129.61</v>
          </cell>
          <cell r="D157">
            <v>-8134.91</v>
          </cell>
          <cell r="E157">
            <v>7051.84</v>
          </cell>
          <cell r="F157">
            <v>13046.54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1932.03</v>
          </cell>
          <cell r="D158">
            <v>-1864.67</v>
          </cell>
          <cell r="E158">
            <v>2949.38</v>
          </cell>
          <cell r="F158">
            <v>3016.74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22792.35</v>
          </cell>
          <cell r="D159">
            <v>-24888.880000000001</v>
          </cell>
          <cell r="E159">
            <v>48506.32</v>
          </cell>
          <cell r="F159">
            <v>46409.79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9207.09</v>
          </cell>
          <cell r="D160">
            <v>-11279.01</v>
          </cell>
          <cell r="E160">
            <v>21329.42</v>
          </cell>
          <cell r="F160">
            <v>19257.5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2500774.17</v>
          </cell>
          <cell r="D161">
            <v>-1537120.26</v>
          </cell>
          <cell r="E161">
            <v>1705187.31</v>
          </cell>
          <cell r="F161">
            <v>2668841.2200000002</v>
          </cell>
        </row>
        <row r="162">
          <cell r="A162" t="str">
            <v>2.1.04.001</v>
          </cell>
          <cell r="B162" t="str">
            <v>DEBITOS COM PESSOAL</v>
          </cell>
          <cell r="C162">
            <v>617628.88</v>
          </cell>
          <cell r="D162">
            <v>-1002781.51</v>
          </cell>
          <cell r="E162">
            <v>1003169.5</v>
          </cell>
          <cell r="F162">
            <v>618016.87</v>
          </cell>
        </row>
        <row r="163">
          <cell r="A163" t="str">
            <v>2.1.04.001.001</v>
          </cell>
          <cell r="B163" t="str">
            <v>SALARIOS A PAGAR</v>
          </cell>
          <cell r="C163">
            <v>613400</v>
          </cell>
          <cell r="D163">
            <v>-643450</v>
          </cell>
          <cell r="E163">
            <v>648567</v>
          </cell>
          <cell r="F163">
            <v>618517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792.38</v>
          </cell>
          <cell r="D164">
            <v>-792.38</v>
          </cell>
          <cell r="E164">
            <v>646.84</v>
          </cell>
          <cell r="F164">
            <v>646.84</v>
          </cell>
        </row>
        <row r="165">
          <cell r="A165" t="str">
            <v>2.1.04.001.004</v>
          </cell>
          <cell r="B165" t="str">
            <v>13 SALARIO A PAGAR</v>
          </cell>
          <cell r="C165">
            <v>0</v>
          </cell>
          <cell r="D165">
            <v>-234571.58</v>
          </cell>
          <cell r="E165">
            <v>234571.58</v>
          </cell>
          <cell r="F165">
            <v>0</v>
          </cell>
        </row>
        <row r="166">
          <cell r="A166" t="str">
            <v>2.1.04.001.005</v>
          </cell>
          <cell r="B166" t="str">
            <v>RESCISÕES A PAGAR</v>
          </cell>
          <cell r="C166">
            <v>3436.5</v>
          </cell>
          <cell r="D166">
            <v>-123967.55</v>
          </cell>
          <cell r="E166">
            <v>119384.08</v>
          </cell>
          <cell r="F166">
            <v>-1146.97</v>
          </cell>
        </row>
        <row r="167">
          <cell r="A167" t="str">
            <v>2.1.04.002</v>
          </cell>
          <cell r="B167" t="str">
            <v>ENCARGOS SOCIAIS E TAXAS A PAGAR</v>
          </cell>
          <cell r="C167">
            <v>386790.88</v>
          </cell>
          <cell r="D167">
            <v>-402436.6</v>
          </cell>
          <cell r="E167">
            <v>461020.9</v>
          </cell>
          <cell r="F167">
            <v>445375.18</v>
          </cell>
        </row>
        <row r="168">
          <cell r="A168" t="str">
            <v>2.1.04.002.001</v>
          </cell>
          <cell r="B168" t="str">
            <v>I.N.S.S. A PAGAR</v>
          </cell>
          <cell r="C168">
            <v>333531</v>
          </cell>
          <cell r="D168">
            <v>-325742.89</v>
          </cell>
          <cell r="E168">
            <v>355244.66</v>
          </cell>
          <cell r="F168">
            <v>363032.77</v>
          </cell>
        </row>
        <row r="169">
          <cell r="A169" t="str">
            <v>2.1.04.002.002</v>
          </cell>
          <cell r="B169" t="str">
            <v>F.G.T.S. A PAGAR</v>
          </cell>
          <cell r="C169">
            <v>44968.34</v>
          </cell>
          <cell r="D169">
            <v>-69151.64</v>
          </cell>
          <cell r="E169">
            <v>91228.71</v>
          </cell>
          <cell r="F169">
            <v>67045.41</v>
          </cell>
        </row>
        <row r="170">
          <cell r="A170" t="str">
            <v>2.1.04.002.004</v>
          </cell>
          <cell r="B170" t="str">
            <v>CONTRIBUIÇÃO SINDICAL EMPREGADOS A RECO</v>
          </cell>
          <cell r="C170">
            <v>8229.5400000000009</v>
          </cell>
          <cell r="D170">
            <v>-7542.07</v>
          </cell>
          <cell r="E170">
            <v>14547.53</v>
          </cell>
          <cell r="F170">
            <v>15235</v>
          </cell>
        </row>
        <row r="171">
          <cell r="A171" t="str">
            <v>2.1.04.002.005</v>
          </cell>
          <cell r="B171" t="str">
            <v>CONTRIBUIÇÃO ASSISTENCIAL EMP A RECOLHE</v>
          </cell>
          <cell r="C171">
            <v>62</v>
          </cell>
          <cell r="D171">
            <v>0</v>
          </cell>
          <cell r="E171">
            <v>0</v>
          </cell>
          <cell r="F171">
            <v>62</v>
          </cell>
        </row>
        <row r="172">
          <cell r="A172" t="str">
            <v>2.1.04.003</v>
          </cell>
          <cell r="B172" t="str">
            <v>PROVISÕES TRABALHISTAS</v>
          </cell>
          <cell r="C172">
            <v>1496354.41</v>
          </cell>
          <cell r="D172">
            <v>-131902.15</v>
          </cell>
          <cell r="E172">
            <v>240996.91</v>
          </cell>
          <cell r="F172">
            <v>1605449.17</v>
          </cell>
        </row>
        <row r="173">
          <cell r="A173" t="str">
            <v>2.1.04.003.001</v>
          </cell>
          <cell r="B173" t="str">
            <v>PROVISÃO DE FÉRIAS</v>
          </cell>
          <cell r="C173">
            <v>704602.05</v>
          </cell>
          <cell r="D173">
            <v>-61561.37</v>
          </cell>
          <cell r="E173">
            <v>96771.520000000004</v>
          </cell>
          <cell r="F173">
            <v>739812.2</v>
          </cell>
        </row>
        <row r="174">
          <cell r="A174" t="str">
            <v>2.1.04.003.002</v>
          </cell>
          <cell r="B174" t="str">
            <v>PROVISÃO DE 13 SALARIO</v>
          </cell>
          <cell r="C174">
            <v>381811.28</v>
          </cell>
          <cell r="D174">
            <v>-36401.910000000003</v>
          </cell>
          <cell r="E174">
            <v>77684.800000000003</v>
          </cell>
          <cell r="F174">
            <v>423094.17</v>
          </cell>
        </row>
        <row r="175">
          <cell r="A175" t="str">
            <v>2.1.04.003.003</v>
          </cell>
          <cell r="B175" t="str">
            <v>PROVISÃO INSS SOBRE FÉRIAS</v>
          </cell>
          <cell r="C175">
            <v>204564.44</v>
          </cell>
          <cell r="D175">
            <v>-18443.54</v>
          </cell>
          <cell r="E175">
            <v>29195.86</v>
          </cell>
          <cell r="F175">
            <v>215316.76</v>
          </cell>
        </row>
        <row r="176">
          <cell r="A176" t="str">
            <v>2.1.04.003.004</v>
          </cell>
          <cell r="B176" t="str">
            <v>PROVISÃO FGTS SOBRE FERIAS</v>
          </cell>
          <cell r="C176">
            <v>40368.03</v>
          </cell>
          <cell r="D176">
            <v>-4876.97</v>
          </cell>
          <cell r="E176">
            <v>7713.91</v>
          </cell>
          <cell r="F176">
            <v>43204.97</v>
          </cell>
        </row>
        <row r="177">
          <cell r="A177" t="str">
            <v>2.1.04.003.005</v>
          </cell>
          <cell r="B177" t="str">
            <v>PROVISÃO INSS SOBRE 13 SALARIO</v>
          </cell>
          <cell r="C177">
            <v>124420.7</v>
          </cell>
          <cell r="D177">
            <v>-10551.31</v>
          </cell>
          <cell r="E177">
            <v>23437.4</v>
          </cell>
          <cell r="F177">
            <v>137306.79</v>
          </cell>
        </row>
        <row r="178">
          <cell r="A178" t="str">
            <v>2.1.04.003.006</v>
          </cell>
          <cell r="B178" t="str">
            <v>PROVISÃO FGTS SOBRE 13 SALARIO</v>
          </cell>
          <cell r="C178">
            <v>40587.910000000003</v>
          </cell>
          <cell r="D178">
            <v>-67.05</v>
          </cell>
          <cell r="E178">
            <v>6193.42</v>
          </cell>
          <cell r="F178">
            <v>46714.28</v>
          </cell>
        </row>
        <row r="179">
          <cell r="A179" t="str">
            <v>2.1.05</v>
          </cell>
          <cell r="B179" t="str">
            <v>OUTRAS OBRIGAÇÕES A PAGAR</v>
          </cell>
          <cell r="C179">
            <v>54082.81</v>
          </cell>
          <cell r="D179">
            <v>-40766.589999999997</v>
          </cell>
          <cell r="E179">
            <v>300</v>
          </cell>
          <cell r="F179">
            <v>13616.22</v>
          </cell>
        </row>
        <row r="180">
          <cell r="A180" t="str">
            <v>2.1.05.001</v>
          </cell>
          <cell r="B180" t="str">
            <v>CONTAS DIVERSAS</v>
          </cell>
          <cell r="C180">
            <v>54082.81</v>
          </cell>
          <cell r="D180">
            <v>-40766.589999999997</v>
          </cell>
          <cell r="E180">
            <v>300</v>
          </cell>
          <cell r="F180">
            <v>13616.22</v>
          </cell>
        </row>
        <row r="181">
          <cell r="A181" t="str">
            <v>2.1.05.001.003</v>
          </cell>
          <cell r="B181" t="str">
            <v>CHEQUES A COMPENSAR</v>
          </cell>
          <cell r="C181">
            <v>54082.81</v>
          </cell>
          <cell r="D181">
            <v>-40766.589999999997</v>
          </cell>
          <cell r="E181">
            <v>300</v>
          </cell>
          <cell r="F181">
            <v>13616.22</v>
          </cell>
        </row>
        <row r="182">
          <cell r="A182" t="str">
            <v>2.1.06</v>
          </cell>
          <cell r="B182" t="str">
            <v>OUTRAS OBRIGAÇÕES</v>
          </cell>
          <cell r="C182">
            <v>383359.05</v>
          </cell>
          <cell r="D182">
            <v>-1230.56</v>
          </cell>
          <cell r="E182">
            <v>1230.56</v>
          </cell>
          <cell r="F182">
            <v>383359.05</v>
          </cell>
        </row>
        <row r="183">
          <cell r="A183" t="str">
            <v>2.1.06.001</v>
          </cell>
          <cell r="B183" t="str">
            <v>DEBITOS DIVERSOS</v>
          </cell>
          <cell r="C183">
            <v>383359.05</v>
          </cell>
          <cell r="D183">
            <v>0</v>
          </cell>
          <cell r="E183">
            <v>0</v>
          </cell>
          <cell r="F183">
            <v>383359.05</v>
          </cell>
        </row>
        <row r="184">
          <cell r="A184" t="str">
            <v>2.1.06.001.001</v>
          </cell>
          <cell r="B184" t="str">
            <v>ADIANTAMENTO DE CLIENTES</v>
          </cell>
          <cell r="C184">
            <v>383359.05</v>
          </cell>
          <cell r="D184">
            <v>0</v>
          </cell>
          <cell r="E184">
            <v>0</v>
          </cell>
          <cell r="F184">
            <v>383359.05</v>
          </cell>
        </row>
        <row r="185">
          <cell r="A185" t="str">
            <v>2.1.06.002</v>
          </cell>
          <cell r="B185" t="str">
            <v>DEBITOS COM COLIGADAS E CONTROLADAS</v>
          </cell>
          <cell r="C185">
            <v>0</v>
          </cell>
          <cell r="D185">
            <v>-1230.56</v>
          </cell>
          <cell r="E185">
            <v>1230.56</v>
          </cell>
          <cell r="F185">
            <v>0</v>
          </cell>
        </row>
        <row r="186">
          <cell r="A186" t="str">
            <v>2.1.06.002.002</v>
          </cell>
          <cell r="B186" t="str">
            <v>SCP - PB/LUZIANIA</v>
          </cell>
          <cell r="C186">
            <v>0</v>
          </cell>
          <cell r="D186">
            <v>-863.36</v>
          </cell>
          <cell r="E186">
            <v>863.36</v>
          </cell>
          <cell r="F186">
            <v>0</v>
          </cell>
        </row>
        <row r="187">
          <cell r="A187" t="str">
            <v>2.1.06.002.004</v>
          </cell>
          <cell r="B187" t="str">
            <v>SCP - PB/PALACIO DO PLANALTO</v>
          </cell>
          <cell r="C187">
            <v>0</v>
          </cell>
          <cell r="D187">
            <v>-367.2</v>
          </cell>
          <cell r="E187">
            <v>367.2</v>
          </cell>
          <cell r="F187">
            <v>0</v>
          </cell>
        </row>
        <row r="188">
          <cell r="A188" t="str">
            <v>2.2</v>
          </cell>
          <cell r="B188" t="str">
            <v>PASSIVO NÃO CIRCULANTE</v>
          </cell>
          <cell r="C188">
            <v>6385103.2000000002</v>
          </cell>
          <cell r="D188">
            <v>-5966</v>
          </cell>
          <cell r="E188">
            <v>0</v>
          </cell>
          <cell r="F188">
            <v>6379137.2000000002</v>
          </cell>
        </row>
        <row r="189">
          <cell r="A189" t="str">
            <v>2.2.01</v>
          </cell>
          <cell r="B189" t="str">
            <v>EMPRESTIMOS E FINANCIAMENTOS</v>
          </cell>
          <cell r="C189">
            <v>3940789.04</v>
          </cell>
          <cell r="D189">
            <v>0</v>
          </cell>
          <cell r="E189">
            <v>0</v>
          </cell>
          <cell r="F189">
            <v>3940789.04</v>
          </cell>
        </row>
        <row r="190">
          <cell r="A190" t="str">
            <v>2.2.01.001</v>
          </cell>
          <cell r="B190" t="str">
            <v>EMPRESTIMOS E FINANCIAMENTOS</v>
          </cell>
          <cell r="C190">
            <v>3940789.04</v>
          </cell>
          <cell r="D190">
            <v>0</v>
          </cell>
          <cell r="E190">
            <v>0</v>
          </cell>
          <cell r="F190">
            <v>3940789.04</v>
          </cell>
        </row>
        <row r="191">
          <cell r="A191" t="str">
            <v>2.2.01.001.001</v>
          </cell>
          <cell r="B191" t="str">
            <v>CATERPILLAR FINANCIAL S/A</v>
          </cell>
          <cell r="C191">
            <v>24538.54</v>
          </cell>
          <cell r="D191">
            <v>0</v>
          </cell>
          <cell r="E191">
            <v>0</v>
          </cell>
          <cell r="F191">
            <v>24538.54</v>
          </cell>
        </row>
        <row r="192">
          <cell r="A192" t="str">
            <v>2.2.01.001.002</v>
          </cell>
          <cell r="B192" t="str">
            <v>BANCO ITAULEASING S/A</v>
          </cell>
          <cell r="C192">
            <v>55426.25</v>
          </cell>
          <cell r="D192">
            <v>0</v>
          </cell>
          <cell r="E192">
            <v>0</v>
          </cell>
          <cell r="F192">
            <v>55426.25</v>
          </cell>
        </row>
        <row r="193">
          <cell r="A193" t="str">
            <v>2.2.01.001.003</v>
          </cell>
          <cell r="B193" t="str">
            <v>BANCO CNH CAPITAL S/A</v>
          </cell>
          <cell r="C193">
            <v>22175.55</v>
          </cell>
          <cell r="D193">
            <v>0</v>
          </cell>
          <cell r="E193">
            <v>0</v>
          </cell>
          <cell r="F193">
            <v>22175.55</v>
          </cell>
        </row>
        <row r="194">
          <cell r="A194" t="str">
            <v>2.2.01.001.004</v>
          </cell>
          <cell r="B194" t="str">
            <v>(-) ENCARGOS FINANCEIROS A TRANSCORRER</v>
          </cell>
          <cell r="C194">
            <v>4115458.75</v>
          </cell>
          <cell r="D194">
            <v>0</v>
          </cell>
          <cell r="E194">
            <v>0</v>
          </cell>
          <cell r="F194">
            <v>4115458.75</v>
          </cell>
        </row>
        <row r="195">
          <cell r="A195" t="str">
            <v>2.2.01.001.005</v>
          </cell>
          <cell r="B195" t="str">
            <v>BANCO VOTORANTIM S/A</v>
          </cell>
          <cell r="C195">
            <v>40326.019999999997</v>
          </cell>
          <cell r="D195">
            <v>0</v>
          </cell>
          <cell r="E195">
            <v>0</v>
          </cell>
          <cell r="F195">
            <v>40326.019999999997</v>
          </cell>
        </row>
        <row r="196">
          <cell r="A196" t="str">
            <v>2.2.01.001.006</v>
          </cell>
          <cell r="B196" t="str">
            <v>UNIBANCO-UNIÃO DE BANCOS BRASILEIROS</v>
          </cell>
          <cell r="C196">
            <v>133351.13</v>
          </cell>
          <cell r="D196">
            <v>0</v>
          </cell>
          <cell r="E196">
            <v>0</v>
          </cell>
          <cell r="F196">
            <v>133351.13</v>
          </cell>
        </row>
        <row r="197">
          <cell r="A197" t="str">
            <v>2.2.01.001.007</v>
          </cell>
          <cell r="B197" t="str">
            <v>TERRACAP - CIA IMOBILIARIA DE BRASILIA</v>
          </cell>
          <cell r="C197">
            <v>7780430.2999999998</v>
          </cell>
          <cell r="D197">
            <v>0</v>
          </cell>
          <cell r="E197">
            <v>0</v>
          </cell>
          <cell r="F197">
            <v>7780430.2999999998</v>
          </cell>
        </row>
        <row r="198">
          <cell r="A198" t="str">
            <v>2.2.02</v>
          </cell>
          <cell r="B198" t="str">
            <v>CONTA CORRENTE EMPRÉSTIMOS</v>
          </cell>
          <cell r="C198">
            <v>2444314.16</v>
          </cell>
          <cell r="D198">
            <v>-5966</v>
          </cell>
          <cell r="E198">
            <v>0</v>
          </cell>
          <cell r="F198">
            <v>2438348.16</v>
          </cell>
        </row>
        <row r="199">
          <cell r="A199" t="str">
            <v>2.2.02.002</v>
          </cell>
          <cell r="B199" t="str">
            <v>DÉBITOS C/ PESSOAS COLIGADAS OU CONTROL</v>
          </cell>
          <cell r="C199">
            <v>2444314.16</v>
          </cell>
          <cell r="D199">
            <v>-5966</v>
          </cell>
          <cell r="E199">
            <v>0</v>
          </cell>
          <cell r="F199">
            <v>2438348.16</v>
          </cell>
        </row>
        <row r="200">
          <cell r="A200" t="str">
            <v>2.2.02.002.001</v>
          </cell>
          <cell r="B200" t="str">
            <v>SCP - PB/LUZIANIA</v>
          </cell>
          <cell r="C200">
            <v>411634.75</v>
          </cell>
          <cell r="D200">
            <v>0</v>
          </cell>
          <cell r="E200">
            <v>0</v>
          </cell>
          <cell r="F200">
            <v>411634.75</v>
          </cell>
        </row>
        <row r="201">
          <cell r="A201" t="str">
            <v>2.2.02.002.004</v>
          </cell>
          <cell r="B201" t="str">
            <v>SCP-PB/PALACIO DO PLANALTO</v>
          </cell>
          <cell r="C201">
            <v>2032679.41</v>
          </cell>
          <cell r="D201">
            <v>-5966</v>
          </cell>
          <cell r="E201">
            <v>0</v>
          </cell>
          <cell r="F201">
            <v>2026713.41</v>
          </cell>
        </row>
        <row r="202">
          <cell r="A202" t="str">
            <v>2.3</v>
          </cell>
          <cell r="B202" t="str">
            <v>PATRIMÔNIO LÍQUIDO</v>
          </cell>
          <cell r="C202">
            <v>9850259.2200000007</v>
          </cell>
          <cell r="D202">
            <v>-200000</v>
          </cell>
          <cell r="E202">
            <v>0</v>
          </cell>
          <cell r="F202">
            <v>9650259.2200000007</v>
          </cell>
        </row>
        <row r="203">
          <cell r="A203" t="str">
            <v>2.3.01</v>
          </cell>
          <cell r="B203" t="str">
            <v>CAPITAL SOCIAL</v>
          </cell>
          <cell r="C203">
            <v>7000000</v>
          </cell>
          <cell r="D203">
            <v>0</v>
          </cell>
          <cell r="E203">
            <v>0</v>
          </cell>
          <cell r="F203">
            <v>7000000</v>
          </cell>
        </row>
        <row r="204">
          <cell r="A204" t="str">
            <v>2.3.01.001</v>
          </cell>
          <cell r="B204" t="str">
            <v>CAPITAL SOCIAL INTEGRALIZADO</v>
          </cell>
          <cell r="C204">
            <v>7000000</v>
          </cell>
          <cell r="D204">
            <v>0</v>
          </cell>
          <cell r="E204">
            <v>0</v>
          </cell>
          <cell r="F204">
            <v>7000000</v>
          </cell>
        </row>
        <row r="205">
          <cell r="A205" t="str">
            <v>2.3.01.001.001</v>
          </cell>
          <cell r="B205" t="str">
            <v>CELSO DE PAULA E SILVA FILHO</v>
          </cell>
          <cell r="C205">
            <v>2333333.34</v>
          </cell>
          <cell r="D205">
            <v>0</v>
          </cell>
          <cell r="E205">
            <v>0</v>
          </cell>
          <cell r="F205">
            <v>2333333.34</v>
          </cell>
        </row>
        <row r="206">
          <cell r="A206" t="str">
            <v>2.3.01.001.002</v>
          </cell>
          <cell r="B206" t="str">
            <v>SUZANA DOS SANTOS MENDES</v>
          </cell>
          <cell r="C206">
            <v>2333333.33</v>
          </cell>
          <cell r="D206">
            <v>0</v>
          </cell>
          <cell r="E206">
            <v>0</v>
          </cell>
          <cell r="F206">
            <v>2333333.33</v>
          </cell>
        </row>
        <row r="207">
          <cell r="A207" t="str">
            <v>2.3.01.001.003</v>
          </cell>
          <cell r="B207" t="str">
            <v>AGOSTINHO ALCANTARA NETO</v>
          </cell>
          <cell r="C207">
            <v>2333333.33</v>
          </cell>
          <cell r="D207">
            <v>0</v>
          </cell>
          <cell r="E207">
            <v>0</v>
          </cell>
          <cell r="F207">
            <v>2333333.33</v>
          </cell>
        </row>
        <row r="208">
          <cell r="A208" t="str">
            <v>2.3.05</v>
          </cell>
          <cell r="B208" t="str">
            <v>LUCROS OU PERDAS ACUMULADAS</v>
          </cell>
          <cell r="C208">
            <v>5624581.8799999999</v>
          </cell>
          <cell r="D208">
            <v>0</v>
          </cell>
          <cell r="E208">
            <v>0</v>
          </cell>
          <cell r="F208">
            <v>5624581.8799999999</v>
          </cell>
        </row>
        <row r="209">
          <cell r="A209" t="str">
            <v>2.3.05.001</v>
          </cell>
          <cell r="B209" t="str">
            <v>LUCROS ACUMULADOS</v>
          </cell>
          <cell r="C209">
            <v>5624581.8799999999</v>
          </cell>
          <cell r="D209">
            <v>0</v>
          </cell>
          <cell r="E209">
            <v>0</v>
          </cell>
          <cell r="F209">
            <v>5624581.8799999999</v>
          </cell>
        </row>
        <row r="210">
          <cell r="A210" t="str">
            <v>2.3.05.001.002</v>
          </cell>
          <cell r="B210" t="str">
            <v>ANO 2009</v>
          </cell>
          <cell r="C210">
            <v>5624581.8799999999</v>
          </cell>
          <cell r="D210">
            <v>0</v>
          </cell>
          <cell r="E210">
            <v>0</v>
          </cell>
          <cell r="F210">
            <v>5624581.8799999999</v>
          </cell>
        </row>
        <row r="211">
          <cell r="A211" t="str">
            <v>2.3.06</v>
          </cell>
          <cell r="B211" t="str">
            <v>RESULTADO LÍQUIDO DO PERÍODO</v>
          </cell>
          <cell r="C211">
            <v>-4261500</v>
          </cell>
          <cell r="D211">
            <v>-200000</v>
          </cell>
          <cell r="E211">
            <v>0</v>
          </cell>
          <cell r="F211">
            <v>-4461500</v>
          </cell>
        </row>
        <row r="212">
          <cell r="A212" t="str">
            <v>2.3.06.002</v>
          </cell>
          <cell r="B212" t="str">
            <v>(-) DISTRIBUIÇÃO DE LUCROS</v>
          </cell>
          <cell r="C212">
            <v>4261500</v>
          </cell>
          <cell r="D212">
            <v>200000</v>
          </cell>
          <cell r="E212">
            <v>0</v>
          </cell>
          <cell r="F212">
            <v>4461500</v>
          </cell>
        </row>
        <row r="213">
          <cell r="A213" t="str">
            <v>2.3.06.002.001</v>
          </cell>
          <cell r="B213" t="str">
            <v>(-) AGOSTINHO ALCÂNTARA NETO</v>
          </cell>
          <cell r="C213">
            <v>1220500</v>
          </cell>
          <cell r="D213">
            <v>100000</v>
          </cell>
          <cell r="E213">
            <v>0</v>
          </cell>
          <cell r="F213">
            <v>1320500</v>
          </cell>
        </row>
        <row r="214">
          <cell r="A214" t="str">
            <v>2.3.06.002.002</v>
          </cell>
          <cell r="B214" t="str">
            <v>(-) CELSO DE PAULA E SILVA FILHO</v>
          </cell>
          <cell r="C214">
            <v>1220500</v>
          </cell>
          <cell r="D214">
            <v>100000</v>
          </cell>
          <cell r="E214">
            <v>0</v>
          </cell>
          <cell r="F214">
            <v>1320500</v>
          </cell>
        </row>
        <row r="215">
          <cell r="A215" t="str">
            <v>2.3.06.002.004</v>
          </cell>
          <cell r="B215" t="str">
            <v>(-) SUZANA DOS SANTOS MENDES</v>
          </cell>
          <cell r="C215">
            <v>1820500</v>
          </cell>
          <cell r="D215">
            <v>0</v>
          </cell>
          <cell r="E215">
            <v>0</v>
          </cell>
          <cell r="F215">
            <v>1820500</v>
          </cell>
        </row>
        <row r="216">
          <cell r="A216" t="str">
            <v>2.3.07</v>
          </cell>
          <cell r="B216" t="str">
            <v>AJUSTES DE EXERCICIOS</v>
          </cell>
          <cell r="C216">
            <v>1487177.34</v>
          </cell>
          <cell r="D216">
            <v>0</v>
          </cell>
          <cell r="E216">
            <v>0</v>
          </cell>
          <cell r="F216">
            <v>1487177.34</v>
          </cell>
        </row>
        <row r="217">
          <cell r="A217" t="str">
            <v>2.3.07.001</v>
          </cell>
          <cell r="B217" t="str">
            <v>AJUSTES DE EXERCICIOS ANTERIORES</v>
          </cell>
          <cell r="C217">
            <v>1487177.34</v>
          </cell>
          <cell r="D217">
            <v>0</v>
          </cell>
          <cell r="E217">
            <v>0</v>
          </cell>
          <cell r="F217">
            <v>1487177.34</v>
          </cell>
        </row>
        <row r="218">
          <cell r="A218" t="str">
            <v>2.3.07.001.001</v>
          </cell>
          <cell r="B218" t="str">
            <v>AJUSTES EXERCICIO 2009</v>
          </cell>
          <cell r="C218">
            <v>1487177.34</v>
          </cell>
          <cell r="D218">
            <v>0</v>
          </cell>
          <cell r="E218">
            <v>0</v>
          </cell>
          <cell r="F218">
            <v>1487177.34</v>
          </cell>
        </row>
        <row r="219">
          <cell r="A219">
            <v>3</v>
          </cell>
          <cell r="B219" t="str">
            <v>CUSTOS E DESPESAS</v>
          </cell>
          <cell r="C219">
            <v>39714850.060000002</v>
          </cell>
          <cell r="D219">
            <v>7660055.2999999998</v>
          </cell>
          <cell r="E219">
            <v>-764916.44</v>
          </cell>
          <cell r="F219">
            <v>-46609988.920000002</v>
          </cell>
        </row>
        <row r="220">
          <cell r="A220" t="str">
            <v>3.1</v>
          </cell>
          <cell r="B220" t="str">
            <v>CUSTOS OPERACIONAIS</v>
          </cell>
          <cell r="C220">
            <v>35227195.619999997</v>
          </cell>
          <cell r="D220">
            <v>7255876.7400000002</v>
          </cell>
          <cell r="E220">
            <v>-753925.79</v>
          </cell>
          <cell r="F220">
            <v>-41729146.57</v>
          </cell>
        </row>
        <row r="221">
          <cell r="A221" t="str">
            <v>3.1.01</v>
          </cell>
          <cell r="B221" t="str">
            <v>CUSTO INCORRIDO</v>
          </cell>
          <cell r="C221">
            <v>35227195.619999997</v>
          </cell>
          <cell r="D221">
            <v>7255876.7400000002</v>
          </cell>
          <cell r="E221">
            <v>-753925.79</v>
          </cell>
          <cell r="F221">
            <v>-41729146.57</v>
          </cell>
        </row>
        <row r="222">
          <cell r="A222" t="str">
            <v>3.1.01.001</v>
          </cell>
          <cell r="B222" t="str">
            <v>MÃO DE OBRA DIRETA</v>
          </cell>
          <cell r="C222">
            <v>8065329.6200000001</v>
          </cell>
          <cell r="D222">
            <v>1236384.78</v>
          </cell>
          <cell r="E222">
            <v>-49891.65</v>
          </cell>
          <cell r="F222">
            <v>-9251822.75</v>
          </cell>
        </row>
        <row r="223">
          <cell r="A223" t="str">
            <v>3.1.01.001.001</v>
          </cell>
          <cell r="B223" t="str">
            <v>SALÁRIOS E ORDENADOS</v>
          </cell>
          <cell r="C223">
            <v>5117394.57</v>
          </cell>
          <cell r="D223">
            <v>792369.93</v>
          </cell>
          <cell r="E223">
            <v>-31582.49</v>
          </cell>
          <cell r="F223">
            <v>-5878182.0099999998</v>
          </cell>
        </row>
        <row r="224">
          <cell r="A224" t="str">
            <v>3.1.01.001.002</v>
          </cell>
          <cell r="B224" t="str">
            <v>ESTAGIÁRIOS</v>
          </cell>
          <cell r="C224">
            <v>8256.5</v>
          </cell>
          <cell r="D224">
            <v>2218</v>
          </cell>
          <cell r="E224">
            <v>0</v>
          </cell>
          <cell r="F224">
            <v>-10474.5</v>
          </cell>
        </row>
        <row r="225">
          <cell r="A225" t="str">
            <v>3.1.01.001.004</v>
          </cell>
          <cell r="B225" t="str">
            <v>ARREDONDAMENTO DE FOLHA</v>
          </cell>
          <cell r="C225">
            <v>603.76</v>
          </cell>
          <cell r="D225">
            <v>905.25</v>
          </cell>
          <cell r="E225">
            <v>-530.35</v>
          </cell>
          <cell r="F225">
            <v>-978.66</v>
          </cell>
        </row>
        <row r="226">
          <cell r="A226" t="str">
            <v>3.1.01.001.005</v>
          </cell>
          <cell r="B226" t="str">
            <v>DECIMO TERCEIRO SALÁRIO</v>
          </cell>
          <cell r="C226">
            <v>312.38</v>
          </cell>
          <cell r="D226">
            <v>0</v>
          </cell>
          <cell r="E226">
            <v>0</v>
          </cell>
          <cell r="F226">
            <v>-312.38</v>
          </cell>
        </row>
        <row r="227">
          <cell r="A227" t="str">
            <v>3.1.01.001.006</v>
          </cell>
          <cell r="B227" t="str">
            <v>FÉRIAS</v>
          </cell>
          <cell r="C227">
            <v>830</v>
          </cell>
          <cell r="D227">
            <v>0</v>
          </cell>
          <cell r="E227">
            <v>0</v>
          </cell>
          <cell r="F227">
            <v>-830</v>
          </cell>
        </row>
        <row r="228">
          <cell r="A228" t="str">
            <v>3.1.01.001.007</v>
          </cell>
          <cell r="B228" t="str">
            <v>FÉRIAS INDENIZADAS</v>
          </cell>
          <cell r="C228">
            <v>17200.16</v>
          </cell>
          <cell r="D228">
            <v>0</v>
          </cell>
          <cell r="E228">
            <v>0</v>
          </cell>
          <cell r="F228">
            <v>-17200.16</v>
          </cell>
        </row>
        <row r="229">
          <cell r="A229" t="str">
            <v>3.1.01.001.008</v>
          </cell>
          <cell r="B229" t="str">
            <v>AVISO PREVIO INDENIZADO</v>
          </cell>
          <cell r="C229">
            <v>145249.56</v>
          </cell>
          <cell r="D229">
            <v>16304.37</v>
          </cell>
          <cell r="E229">
            <v>0</v>
          </cell>
          <cell r="F229">
            <v>-161553.93</v>
          </cell>
        </row>
        <row r="230">
          <cell r="A230" t="str">
            <v>3.1.01.001.009</v>
          </cell>
          <cell r="B230" t="str">
            <v>MULTAS E INDENIZAÇÕES TRABALHISTAS</v>
          </cell>
          <cell r="C230">
            <v>26369.33</v>
          </cell>
          <cell r="D230">
            <v>4913.8999999999996</v>
          </cell>
          <cell r="E230">
            <v>0</v>
          </cell>
          <cell r="F230">
            <v>-31283.23</v>
          </cell>
        </row>
        <row r="231">
          <cell r="A231" t="str">
            <v>3.1.01.001.010</v>
          </cell>
          <cell r="B231" t="str">
            <v>DECIMO TERCEIRO INDENIZADO</v>
          </cell>
          <cell r="C231">
            <v>12169.83</v>
          </cell>
          <cell r="D231">
            <v>0</v>
          </cell>
          <cell r="E231">
            <v>0</v>
          </cell>
          <cell r="F231">
            <v>-12169.83</v>
          </cell>
        </row>
        <row r="232">
          <cell r="A232" t="str">
            <v>3.1.01.001.011</v>
          </cell>
          <cell r="B232" t="str">
            <v>AUXILIO ALIMENTAÇÃO</v>
          </cell>
          <cell r="C232">
            <v>654840.55000000005</v>
          </cell>
          <cell r="D232">
            <v>114684.98</v>
          </cell>
          <cell r="E232">
            <v>-662.84</v>
          </cell>
          <cell r="F232">
            <v>-768862.69</v>
          </cell>
        </row>
        <row r="233">
          <cell r="A233" t="str">
            <v>3.1.01.001.012</v>
          </cell>
          <cell r="B233" t="str">
            <v>VALE TRANSPORTE</v>
          </cell>
          <cell r="C233">
            <v>585439.57999999996</v>
          </cell>
          <cell r="D233">
            <v>84948.66</v>
          </cell>
          <cell r="E233">
            <v>-7157.92</v>
          </cell>
          <cell r="F233">
            <v>-663230.31999999995</v>
          </cell>
        </row>
        <row r="234">
          <cell r="A234" t="str">
            <v>3.1.01.001.013</v>
          </cell>
          <cell r="B234" t="str">
            <v>SEGURO DE VIDA EM GRUPO</v>
          </cell>
          <cell r="C234">
            <v>24809.25</v>
          </cell>
          <cell r="D234">
            <v>4381.38</v>
          </cell>
          <cell r="E234">
            <v>0</v>
          </cell>
          <cell r="F234">
            <v>-29190.63</v>
          </cell>
        </row>
        <row r="235">
          <cell r="A235" t="str">
            <v>3.1.01.001.014</v>
          </cell>
          <cell r="B235" t="str">
            <v>UNIFORMES E EQUIPAMENTOS DE SEGURANÇA</v>
          </cell>
          <cell r="C235">
            <v>293054.06</v>
          </cell>
          <cell r="D235">
            <v>25685.4</v>
          </cell>
          <cell r="E235">
            <v>0</v>
          </cell>
          <cell r="F235">
            <v>-318739.46000000002</v>
          </cell>
        </row>
        <row r="236">
          <cell r="A236" t="str">
            <v>3.1.01.001.015</v>
          </cell>
          <cell r="B236" t="str">
            <v>ASSISTENCIA MEDICA E SOCIAL</v>
          </cell>
          <cell r="C236">
            <v>40125.89</v>
          </cell>
          <cell r="D236">
            <v>13957.18</v>
          </cell>
          <cell r="E236">
            <v>-4445.99</v>
          </cell>
          <cell r="F236">
            <v>-49637.08</v>
          </cell>
        </row>
        <row r="237">
          <cell r="A237" t="str">
            <v>3.1.01.001.016</v>
          </cell>
          <cell r="B237" t="str">
            <v>PROVISÃO DE 13 SALÁRIO</v>
          </cell>
          <cell r="C237">
            <v>442048.94</v>
          </cell>
          <cell r="D237">
            <v>69909.919999999998</v>
          </cell>
          <cell r="E237">
            <v>-780.68</v>
          </cell>
          <cell r="F237">
            <v>-511178.18</v>
          </cell>
        </row>
        <row r="238">
          <cell r="A238" t="str">
            <v>3.1.01.001.017</v>
          </cell>
          <cell r="B238" t="str">
            <v>PROVISÃO PARA FERIAS</v>
          </cell>
          <cell r="C238">
            <v>563464.56000000006</v>
          </cell>
          <cell r="D238">
            <v>86167.5</v>
          </cell>
          <cell r="E238">
            <v>-4613.2700000000004</v>
          </cell>
          <cell r="F238">
            <v>-645018.79</v>
          </cell>
        </row>
        <row r="239">
          <cell r="A239" t="str">
            <v>3.1.01.001.018</v>
          </cell>
          <cell r="B239" t="str">
            <v>MULTA FGTS RESCISÃO</v>
          </cell>
          <cell r="C239">
            <v>104388.06</v>
          </cell>
          <cell r="D239">
            <v>18576.07</v>
          </cell>
          <cell r="E239">
            <v>-118.11</v>
          </cell>
          <cell r="F239">
            <v>-122846.02</v>
          </cell>
        </row>
        <row r="240">
          <cell r="A240" t="str">
            <v>3.1.01.001.019</v>
          </cell>
          <cell r="B240" t="str">
            <v>MEDICAMENTOS</v>
          </cell>
          <cell r="C240">
            <v>858.59</v>
          </cell>
          <cell r="D240">
            <v>0</v>
          </cell>
          <cell r="E240">
            <v>0</v>
          </cell>
          <cell r="F240">
            <v>-858.59</v>
          </cell>
        </row>
        <row r="241">
          <cell r="A241" t="str">
            <v>3.1.01.001.020</v>
          </cell>
          <cell r="B241" t="str">
            <v>DISSIDIO TRABALHISTA</v>
          </cell>
          <cell r="C241">
            <v>22404.36</v>
          </cell>
          <cell r="D241">
            <v>1362.24</v>
          </cell>
          <cell r="E241">
            <v>0</v>
          </cell>
          <cell r="F241">
            <v>-23766.6</v>
          </cell>
        </row>
        <row r="242">
          <cell r="A242" t="str">
            <v>3.1.01.001.021</v>
          </cell>
          <cell r="B242" t="str">
            <v>PARTICIPAÇÃO LUCROS E RESULTADOS</v>
          </cell>
          <cell r="C242">
            <v>5509.69</v>
          </cell>
          <cell r="D242">
            <v>0</v>
          </cell>
          <cell r="E242">
            <v>0</v>
          </cell>
          <cell r="F242">
            <v>-5509.69</v>
          </cell>
        </row>
        <row r="243">
          <cell r="A243" t="str">
            <v>3.1.01.002</v>
          </cell>
          <cell r="B243" t="str">
            <v>ENCARGOS SOBRE A MÃO DE OBRA</v>
          </cell>
          <cell r="C243">
            <v>2289162.19</v>
          </cell>
          <cell r="D243">
            <v>371113.59</v>
          </cell>
          <cell r="E243">
            <v>-19065.88</v>
          </cell>
          <cell r="F243">
            <v>-2641209.9</v>
          </cell>
        </row>
        <row r="244">
          <cell r="A244" t="str">
            <v>3.1.01.002.001</v>
          </cell>
          <cell r="B244" t="str">
            <v>INSS SOBRE FOLHA</v>
          </cell>
          <cell r="C244">
            <v>1565027.46</v>
          </cell>
          <cell r="D244">
            <v>234506.38</v>
          </cell>
          <cell r="E244">
            <v>0</v>
          </cell>
          <cell r="F244">
            <v>-1799533.84</v>
          </cell>
        </row>
        <row r="245">
          <cell r="A245" t="str">
            <v>3.1.01.002.002</v>
          </cell>
          <cell r="B245" t="str">
            <v>FGTS SOBRE FOLHA</v>
          </cell>
          <cell r="C245">
            <v>406896.66</v>
          </cell>
          <cell r="D245">
            <v>58666.92</v>
          </cell>
          <cell r="E245">
            <v>0</v>
          </cell>
          <cell r="F245">
            <v>-465563.58</v>
          </cell>
        </row>
        <row r="246">
          <cell r="A246" t="str">
            <v>3.1.01.002.003</v>
          </cell>
          <cell r="B246" t="str">
            <v>INSS SOBRE FÉRIAS PROVISIONADA</v>
          </cell>
          <cell r="C246">
            <v>112364.24</v>
          </cell>
          <cell r="D246">
            <v>25996.67</v>
          </cell>
          <cell r="E246">
            <v>-14834.38</v>
          </cell>
          <cell r="F246">
            <v>-123526.53</v>
          </cell>
        </row>
        <row r="247">
          <cell r="A247" t="str">
            <v>3.1.01.002.004</v>
          </cell>
          <cell r="B247" t="str">
            <v>INSS SOBRE 13º SALARIO PROVISIONADO</v>
          </cell>
          <cell r="C247">
            <v>133383.84</v>
          </cell>
          <cell r="D247">
            <v>21091.77</v>
          </cell>
          <cell r="E247">
            <v>-235.51</v>
          </cell>
          <cell r="F247">
            <v>-154240.1</v>
          </cell>
        </row>
        <row r="248">
          <cell r="A248" t="str">
            <v>3.1.01.002.005</v>
          </cell>
          <cell r="B248" t="str">
            <v>FGTS SOBRE FÉRIAS PROVISIONADA</v>
          </cell>
          <cell r="C248">
            <v>29763.919999999998</v>
          </cell>
          <cell r="D248">
            <v>6890.62</v>
          </cell>
          <cell r="E248">
            <v>-3933.56</v>
          </cell>
          <cell r="F248">
            <v>-32720.98</v>
          </cell>
        </row>
        <row r="249">
          <cell r="A249" t="str">
            <v>3.1.01.002.006</v>
          </cell>
          <cell r="B249" t="str">
            <v>FGTS SOBRE 13º SALÁRIO PROVISIONADO</v>
          </cell>
          <cell r="C249">
            <v>41726.07</v>
          </cell>
          <cell r="D249">
            <v>23961.23</v>
          </cell>
          <cell r="E249">
            <v>-62.43</v>
          </cell>
          <cell r="F249">
            <v>-65624.87</v>
          </cell>
        </row>
        <row r="250">
          <cell r="A250" t="str">
            <v>3.1.01.003</v>
          </cell>
          <cell r="B250" t="str">
            <v>CUSTOS DIRETOS DO NEGÓCIO</v>
          </cell>
          <cell r="C250">
            <v>24079779</v>
          </cell>
          <cell r="D250">
            <v>5502399.7699999996</v>
          </cell>
          <cell r="E250">
            <v>-684659.44</v>
          </cell>
          <cell r="F250">
            <v>-28897519.329999998</v>
          </cell>
        </row>
        <row r="251">
          <cell r="A251" t="str">
            <v>3.1.01.003.001</v>
          </cell>
          <cell r="B251" t="str">
            <v>MATERIAIS APLICADOS</v>
          </cell>
          <cell r="C251">
            <v>16214738.539999999</v>
          </cell>
          <cell r="D251">
            <v>3386524.58</v>
          </cell>
          <cell r="E251">
            <v>-462099.79</v>
          </cell>
          <cell r="F251">
            <v>-19139163.329999998</v>
          </cell>
        </row>
        <row r="252">
          <cell r="A252" t="str">
            <v>3.1.01.003.002</v>
          </cell>
          <cell r="B252" t="str">
            <v>MATERIAIS DE CONSUMO</v>
          </cell>
          <cell r="C252">
            <v>859027.73</v>
          </cell>
          <cell r="D252">
            <v>87050.64</v>
          </cell>
          <cell r="E252">
            <v>-25183.599999999999</v>
          </cell>
          <cell r="F252">
            <v>-920894.77</v>
          </cell>
        </row>
        <row r="253">
          <cell r="A253" t="str">
            <v>3.1.01.003.003</v>
          </cell>
          <cell r="B253" t="str">
            <v>SERVIÇOS DE SUBEMPREITADAS</v>
          </cell>
          <cell r="C253">
            <v>2976821.71</v>
          </cell>
          <cell r="D253">
            <v>599326.52</v>
          </cell>
          <cell r="E253">
            <v>-48052</v>
          </cell>
          <cell r="F253">
            <v>-3528096.23</v>
          </cell>
        </row>
        <row r="254">
          <cell r="A254" t="str">
            <v>3.1.01.003.004</v>
          </cell>
          <cell r="B254" t="str">
            <v>LOCAÇÃO DE EQUIPAMENTOS</v>
          </cell>
          <cell r="C254">
            <v>2050063.15</v>
          </cell>
          <cell r="D254">
            <v>363237.49</v>
          </cell>
          <cell r="E254">
            <v>-49000</v>
          </cell>
          <cell r="F254">
            <v>-2364300.64</v>
          </cell>
        </row>
        <row r="255">
          <cell r="A255" t="str">
            <v>3.1.01.003.005</v>
          </cell>
          <cell r="B255" t="str">
            <v>FERRAMENTAS</v>
          </cell>
          <cell r="C255">
            <v>19906.990000000002</v>
          </cell>
          <cell r="D255">
            <v>10397.280000000001</v>
          </cell>
          <cell r="E255">
            <v>0</v>
          </cell>
          <cell r="F255">
            <v>-30304.27</v>
          </cell>
        </row>
        <row r="256">
          <cell r="A256" t="str">
            <v>3.1.01.003.006</v>
          </cell>
          <cell r="B256" t="str">
            <v>CONSULTORIA E ASSESSORIA TECNICA</v>
          </cell>
          <cell r="C256">
            <v>44162.26</v>
          </cell>
          <cell r="D256">
            <v>400</v>
          </cell>
          <cell r="E256">
            <v>0</v>
          </cell>
          <cell r="F256">
            <v>-44562.26</v>
          </cell>
        </row>
        <row r="257">
          <cell r="A257" t="str">
            <v>3.1.01.003.007</v>
          </cell>
          <cell r="B257" t="str">
            <v>ÁGUA E ESGOTO</v>
          </cell>
          <cell r="C257">
            <v>54711.839999999997</v>
          </cell>
          <cell r="D257">
            <v>6950.45</v>
          </cell>
          <cell r="E257">
            <v>0</v>
          </cell>
          <cell r="F257">
            <v>-61662.29</v>
          </cell>
        </row>
        <row r="258">
          <cell r="A258" t="str">
            <v>3.1.01.003.008</v>
          </cell>
          <cell r="B258" t="str">
            <v>ENERGIA ELETRICA</v>
          </cell>
          <cell r="C258">
            <v>70123.94</v>
          </cell>
          <cell r="D258">
            <v>6362.16</v>
          </cell>
          <cell r="E258">
            <v>0</v>
          </cell>
          <cell r="F258">
            <v>-76486.100000000006</v>
          </cell>
        </row>
        <row r="259">
          <cell r="A259" t="str">
            <v>3.1.01.003.009</v>
          </cell>
          <cell r="B259" t="str">
            <v>TELEFONE/INTERNET</v>
          </cell>
          <cell r="C259">
            <v>24053.86</v>
          </cell>
          <cell r="D259">
            <v>3979.36</v>
          </cell>
          <cell r="E259">
            <v>0</v>
          </cell>
          <cell r="F259">
            <v>-28033.22</v>
          </cell>
        </row>
        <row r="260">
          <cell r="A260" t="str">
            <v>3.1.01.003.010</v>
          </cell>
          <cell r="B260" t="str">
            <v>GÁS</v>
          </cell>
          <cell r="C260">
            <v>540.77</v>
          </cell>
          <cell r="D260">
            <v>21.39</v>
          </cell>
          <cell r="E260">
            <v>0</v>
          </cell>
          <cell r="F260">
            <v>-562.16</v>
          </cell>
        </row>
        <row r="261">
          <cell r="A261" t="str">
            <v>3.1.01.003.011</v>
          </cell>
          <cell r="B261" t="str">
            <v>DESPESAS C/ COMPRAS DE PERIFÉRICOS</v>
          </cell>
          <cell r="C261">
            <v>828.8</v>
          </cell>
          <cell r="D261">
            <v>32</v>
          </cell>
          <cell r="E261">
            <v>0</v>
          </cell>
          <cell r="F261">
            <v>-860.8</v>
          </cell>
        </row>
        <row r="262">
          <cell r="A262" t="str">
            <v>3.1.01.003.012</v>
          </cell>
          <cell r="B262" t="str">
            <v>DESPESAS C/ MÁQUINAS E EQUIPAMENTOS</v>
          </cell>
          <cell r="C262">
            <v>20687.919999999998</v>
          </cell>
          <cell r="D262">
            <v>64</v>
          </cell>
          <cell r="E262">
            <v>0</v>
          </cell>
          <cell r="F262">
            <v>-20751.919999999998</v>
          </cell>
        </row>
        <row r="263">
          <cell r="A263" t="str">
            <v>3.1.01.003.013</v>
          </cell>
          <cell r="B263" t="str">
            <v>DESPESAS C/ OBRAS CONCLUÍDAS</v>
          </cell>
          <cell r="C263">
            <v>4313.51</v>
          </cell>
          <cell r="D263">
            <v>0</v>
          </cell>
          <cell r="E263">
            <v>0</v>
          </cell>
          <cell r="F263">
            <v>-4313.51</v>
          </cell>
        </row>
        <row r="264">
          <cell r="A264" t="str">
            <v>3.1.01.003.014</v>
          </cell>
          <cell r="B264" t="str">
            <v>SERVIÇOS ESPECÍFICOS POR PF</v>
          </cell>
          <cell r="C264">
            <v>1500</v>
          </cell>
          <cell r="D264">
            <v>0</v>
          </cell>
          <cell r="E264">
            <v>0</v>
          </cell>
          <cell r="F264">
            <v>-1500</v>
          </cell>
        </row>
        <row r="265">
          <cell r="A265" t="str">
            <v>3.1.01.003.015</v>
          </cell>
          <cell r="B265" t="str">
            <v>SERVIÇOS ESPECIFICOS POR PJ</v>
          </cell>
          <cell r="C265">
            <v>1054157.54</v>
          </cell>
          <cell r="D265">
            <v>889993.89</v>
          </cell>
          <cell r="E265">
            <v>-81786.17</v>
          </cell>
          <cell r="F265">
            <v>-1862365.26</v>
          </cell>
        </row>
        <row r="266">
          <cell r="A266" t="str">
            <v>3.1.01.003.016</v>
          </cell>
          <cell r="B266" t="str">
            <v>DESPESAS C/ VEICULOS</v>
          </cell>
          <cell r="C266">
            <v>35429.96</v>
          </cell>
          <cell r="D266">
            <v>10736.15</v>
          </cell>
          <cell r="E266">
            <v>-216.68</v>
          </cell>
          <cell r="F266">
            <v>-45949.43</v>
          </cell>
        </row>
        <row r="267">
          <cell r="A267" t="str">
            <v>3.1.01.003.017</v>
          </cell>
          <cell r="B267" t="str">
            <v>FRETES E CARRETOS</v>
          </cell>
          <cell r="C267">
            <v>337684.18</v>
          </cell>
          <cell r="D267">
            <v>81431.3</v>
          </cell>
          <cell r="E267">
            <v>-18321.2</v>
          </cell>
          <cell r="F267">
            <v>-400794.28</v>
          </cell>
        </row>
        <row r="268">
          <cell r="A268" t="str">
            <v>3.1.01.003.018</v>
          </cell>
          <cell r="B268" t="str">
            <v>COMBUSTIVEIS E LUBRIFICANTES</v>
          </cell>
          <cell r="C268">
            <v>287461.58</v>
          </cell>
          <cell r="D268">
            <v>55892.56</v>
          </cell>
          <cell r="E268">
            <v>0</v>
          </cell>
          <cell r="F268">
            <v>-343354.14</v>
          </cell>
        </row>
        <row r="269">
          <cell r="A269" t="str">
            <v>3.1.01.003.019</v>
          </cell>
          <cell r="B269" t="str">
            <v>BENS DE NATUREZA PERMANENTE</v>
          </cell>
          <cell r="C269">
            <v>8619.77</v>
          </cell>
          <cell r="D269">
            <v>0</v>
          </cell>
          <cell r="E269">
            <v>0</v>
          </cell>
          <cell r="F269">
            <v>-8619.77</v>
          </cell>
        </row>
        <row r="270">
          <cell r="A270" t="str">
            <v>3.1.01.003.021</v>
          </cell>
          <cell r="B270" t="str">
            <v>MULTA CONTRATUAL E INDENIZAÇÃO</v>
          </cell>
          <cell r="C270">
            <v>14944.95</v>
          </cell>
          <cell r="D270">
            <v>0</v>
          </cell>
          <cell r="E270">
            <v>0</v>
          </cell>
          <cell r="F270">
            <v>-14944.95</v>
          </cell>
        </row>
        <row r="271">
          <cell r="A271" t="str">
            <v>3.1.01.004</v>
          </cell>
          <cell r="B271" t="str">
            <v>CUSTOS DE SUPORTE DE OBRAS</v>
          </cell>
          <cell r="C271">
            <v>792924.81</v>
          </cell>
          <cell r="D271">
            <v>145978.6</v>
          </cell>
          <cell r="E271">
            <v>-308.82</v>
          </cell>
          <cell r="F271">
            <v>-938594.59</v>
          </cell>
        </row>
        <row r="272">
          <cell r="A272" t="str">
            <v>3.1.01.004.001</v>
          </cell>
          <cell r="B272" t="str">
            <v>ÁGUA E ESGOTO</v>
          </cell>
          <cell r="C272">
            <v>5233.8999999999996</v>
          </cell>
          <cell r="D272">
            <v>5137.16</v>
          </cell>
          <cell r="E272">
            <v>0</v>
          </cell>
          <cell r="F272">
            <v>-10371.06</v>
          </cell>
        </row>
        <row r="273">
          <cell r="A273" t="str">
            <v>3.1.01.004.002</v>
          </cell>
          <cell r="B273" t="str">
            <v>ENERGIA ELÉTRICA</v>
          </cell>
          <cell r="C273">
            <v>18834.310000000001</v>
          </cell>
          <cell r="D273">
            <v>6743.2</v>
          </cell>
          <cell r="E273">
            <v>0</v>
          </cell>
          <cell r="F273">
            <v>-25577.51</v>
          </cell>
        </row>
        <row r="274">
          <cell r="A274" t="str">
            <v>3.1.01.004.003</v>
          </cell>
          <cell r="B274" t="str">
            <v>TELEFONE</v>
          </cell>
          <cell r="C274">
            <v>14366.99</v>
          </cell>
          <cell r="D274">
            <v>3390.38</v>
          </cell>
          <cell r="E274">
            <v>0</v>
          </cell>
          <cell r="F274">
            <v>-17757.37</v>
          </cell>
        </row>
        <row r="275">
          <cell r="A275" t="str">
            <v>3.1.01.004.004</v>
          </cell>
          <cell r="B275" t="str">
            <v>GÁS</v>
          </cell>
          <cell r="C275">
            <v>171</v>
          </cell>
          <cell r="D275">
            <v>45</v>
          </cell>
          <cell r="E275">
            <v>0</v>
          </cell>
          <cell r="F275">
            <v>-216</v>
          </cell>
        </row>
        <row r="276">
          <cell r="A276" t="str">
            <v>3.1.01.004.005</v>
          </cell>
          <cell r="B276" t="str">
            <v>CORREIOS E MALOTES</v>
          </cell>
          <cell r="C276">
            <v>33285.85</v>
          </cell>
          <cell r="D276">
            <v>5631.86</v>
          </cell>
          <cell r="E276">
            <v>-33.520000000000003</v>
          </cell>
          <cell r="F276">
            <v>-38884.19</v>
          </cell>
        </row>
        <row r="277">
          <cell r="A277" t="str">
            <v>3.1.01.004.006</v>
          </cell>
          <cell r="B277" t="str">
            <v>CONSERVAÇÃO E LIMPEZA</v>
          </cell>
          <cell r="C277">
            <v>3886.57</v>
          </cell>
          <cell r="D277">
            <v>173.42</v>
          </cell>
          <cell r="E277">
            <v>0</v>
          </cell>
          <cell r="F277">
            <v>-4059.99</v>
          </cell>
        </row>
        <row r="278">
          <cell r="A278" t="str">
            <v>3.1.01.004.008</v>
          </cell>
          <cell r="B278" t="str">
            <v>ALUGUEIS E CONDOMINIOS</v>
          </cell>
          <cell r="C278">
            <v>116270.61</v>
          </cell>
          <cell r="D278">
            <v>27097.66</v>
          </cell>
          <cell r="E278">
            <v>0</v>
          </cell>
          <cell r="F278">
            <v>-143368.26999999999</v>
          </cell>
        </row>
        <row r="279">
          <cell r="A279" t="str">
            <v>3.1.01.004.009</v>
          </cell>
          <cell r="B279" t="str">
            <v>LANCHES E REFEIÇÕES</v>
          </cell>
          <cell r="C279">
            <v>123165.98</v>
          </cell>
          <cell r="D279">
            <v>23072.9</v>
          </cell>
          <cell r="E279">
            <v>-138.44999999999999</v>
          </cell>
          <cell r="F279">
            <v>-146100.43</v>
          </cell>
        </row>
        <row r="280">
          <cell r="A280" t="str">
            <v>3.1.01.004.011</v>
          </cell>
          <cell r="B280" t="str">
            <v>SEGURANÇA E VIGILANCIA</v>
          </cell>
          <cell r="C280">
            <v>8.75</v>
          </cell>
          <cell r="D280">
            <v>0</v>
          </cell>
          <cell r="E280">
            <v>0</v>
          </cell>
          <cell r="F280">
            <v>-8.75</v>
          </cell>
        </row>
        <row r="281">
          <cell r="A281" t="str">
            <v>3.1.01.004.012</v>
          </cell>
          <cell r="B281" t="str">
            <v>COMBUSTIVEIS E LUBRIFICANTES</v>
          </cell>
          <cell r="C281">
            <v>94200.97</v>
          </cell>
          <cell r="D281">
            <v>12662.53</v>
          </cell>
          <cell r="E281">
            <v>0</v>
          </cell>
          <cell r="F281">
            <v>-106863.5</v>
          </cell>
        </row>
        <row r="282">
          <cell r="A282" t="str">
            <v>3.1.01.004.013</v>
          </cell>
          <cell r="B282" t="str">
            <v>MANUTENÇÃO E REPAROS</v>
          </cell>
          <cell r="C282">
            <v>68727.88</v>
          </cell>
          <cell r="D282">
            <v>2593.52</v>
          </cell>
          <cell r="E282">
            <v>-120</v>
          </cell>
          <cell r="F282">
            <v>-71201.399999999994</v>
          </cell>
        </row>
        <row r="283">
          <cell r="A283" t="str">
            <v>3.1.01.004.014</v>
          </cell>
          <cell r="B283" t="str">
            <v>ASSOCIAÇÃO DE CLASSE</v>
          </cell>
          <cell r="C283">
            <v>10634.55</v>
          </cell>
          <cell r="D283">
            <v>2961.25</v>
          </cell>
          <cell r="E283">
            <v>0</v>
          </cell>
          <cell r="F283">
            <v>-13595.8</v>
          </cell>
        </row>
        <row r="284">
          <cell r="A284" t="str">
            <v>3.1.01.004.016</v>
          </cell>
          <cell r="B284" t="str">
            <v>VIAGENS E HOSPEDAGEM</v>
          </cell>
          <cell r="C284">
            <v>51736.79</v>
          </cell>
          <cell r="D284">
            <v>14565.14</v>
          </cell>
          <cell r="E284">
            <v>0</v>
          </cell>
          <cell r="F284">
            <v>-66301.929999999993</v>
          </cell>
        </row>
        <row r="285">
          <cell r="A285" t="str">
            <v>3.1.01.004.017</v>
          </cell>
          <cell r="B285" t="str">
            <v>TAXAS E EMOLUMENTOS</v>
          </cell>
          <cell r="C285">
            <v>46139.69</v>
          </cell>
          <cell r="D285">
            <v>16977.89</v>
          </cell>
          <cell r="E285">
            <v>0</v>
          </cell>
          <cell r="F285">
            <v>-63117.58</v>
          </cell>
        </row>
        <row r="286">
          <cell r="A286" t="str">
            <v>3.1.01.004.018</v>
          </cell>
          <cell r="B286" t="str">
            <v>LEGAIS E JUDICIAIS</v>
          </cell>
          <cell r="C286">
            <v>3792.5</v>
          </cell>
          <cell r="D286">
            <v>1597.2</v>
          </cell>
          <cell r="E286">
            <v>0</v>
          </cell>
          <cell r="F286">
            <v>-5389.7</v>
          </cell>
        </row>
        <row r="287">
          <cell r="A287" t="str">
            <v>3.1.01.004.019</v>
          </cell>
          <cell r="B287" t="str">
            <v>COPIAS/HELIOGRAFICAS</v>
          </cell>
          <cell r="C287">
            <v>9567.9</v>
          </cell>
          <cell r="D287">
            <v>201.59</v>
          </cell>
          <cell r="E287">
            <v>0</v>
          </cell>
          <cell r="F287">
            <v>-9769.49</v>
          </cell>
        </row>
        <row r="288">
          <cell r="A288" t="str">
            <v>3.1.01.004.020</v>
          </cell>
          <cell r="B288" t="str">
            <v>CARTÃO CORPORATIVO</v>
          </cell>
          <cell r="C288">
            <v>50296.53</v>
          </cell>
          <cell r="D288">
            <v>11860.25</v>
          </cell>
          <cell r="E288">
            <v>0</v>
          </cell>
          <cell r="F288">
            <v>-62156.78</v>
          </cell>
        </row>
        <row r="289">
          <cell r="A289" t="str">
            <v>3.1.01.004.021</v>
          </cell>
          <cell r="B289" t="str">
            <v>MATERIAL DE EXPEDIENTE</v>
          </cell>
          <cell r="C289">
            <v>23341.98</v>
          </cell>
          <cell r="D289">
            <v>1331.19</v>
          </cell>
          <cell r="E289">
            <v>-16.850000000000001</v>
          </cell>
          <cell r="F289">
            <v>-24656.32</v>
          </cell>
        </row>
        <row r="290">
          <cell r="A290" t="str">
            <v>3.1.01.004.022</v>
          </cell>
          <cell r="B290" t="str">
            <v>IMPRESSOS/ENCADERNAÇÕES</v>
          </cell>
          <cell r="C290">
            <v>26822.7</v>
          </cell>
          <cell r="D290">
            <v>6315.3</v>
          </cell>
          <cell r="E290">
            <v>0</v>
          </cell>
          <cell r="F290">
            <v>-33138</v>
          </cell>
        </row>
        <row r="291">
          <cell r="A291" t="str">
            <v>3.1.01.004.023</v>
          </cell>
          <cell r="B291" t="str">
            <v>ANUNCIOS E PUBLICAÇÕES</v>
          </cell>
          <cell r="C291">
            <v>6901.63</v>
          </cell>
          <cell r="D291">
            <v>3111.16</v>
          </cell>
          <cell r="E291">
            <v>0</v>
          </cell>
          <cell r="F291">
            <v>-10012.790000000001</v>
          </cell>
        </row>
        <row r="292">
          <cell r="A292" t="str">
            <v>3.1.01.004.024</v>
          </cell>
          <cell r="B292" t="str">
            <v>CONSULTORIA E ASSESSORIA</v>
          </cell>
          <cell r="C292">
            <v>85537.73</v>
          </cell>
          <cell r="D292">
            <v>510</v>
          </cell>
          <cell r="E292">
            <v>0</v>
          </cell>
          <cell r="F292">
            <v>-86047.73</v>
          </cell>
        </row>
        <row r="293">
          <cell r="A293" t="str">
            <v>3.2</v>
          </cell>
          <cell r="B293" t="str">
            <v>DESPESAS</v>
          </cell>
          <cell r="C293">
            <v>4487654.4400000004</v>
          </cell>
          <cell r="D293">
            <v>404178.56</v>
          </cell>
          <cell r="E293">
            <v>-10990.65</v>
          </cell>
          <cell r="F293">
            <v>-4880842.3499999996</v>
          </cell>
        </row>
        <row r="294">
          <cell r="A294" t="str">
            <v>3.2.01</v>
          </cell>
          <cell r="B294" t="str">
            <v>DESPESAS ADMINISTRATIVAS</v>
          </cell>
          <cell r="C294">
            <v>2913897.86</v>
          </cell>
          <cell r="D294">
            <v>293726.68</v>
          </cell>
          <cell r="E294">
            <v>-10725.63</v>
          </cell>
          <cell r="F294">
            <v>-3196898.91</v>
          </cell>
        </row>
        <row r="295">
          <cell r="A295" t="str">
            <v>3.2.01.001</v>
          </cell>
          <cell r="B295" t="str">
            <v>DESPESAS COM PESSOAL</v>
          </cell>
          <cell r="C295">
            <v>1229575.0900000001</v>
          </cell>
          <cell r="D295">
            <v>129558.66</v>
          </cell>
          <cell r="E295">
            <v>-8687.76</v>
          </cell>
          <cell r="F295">
            <v>-1350445.99</v>
          </cell>
        </row>
        <row r="296">
          <cell r="A296" t="str">
            <v>3.2.01.001.001</v>
          </cell>
          <cell r="B296" t="str">
            <v>PRO-LABORE</v>
          </cell>
          <cell r="C296">
            <v>28920</v>
          </cell>
          <cell r="D296">
            <v>2892</v>
          </cell>
          <cell r="E296">
            <v>0</v>
          </cell>
          <cell r="F296">
            <v>-31812</v>
          </cell>
        </row>
        <row r="297">
          <cell r="A297" t="str">
            <v>3.2.01.001.002</v>
          </cell>
          <cell r="B297" t="str">
            <v>SALÁRIOS E ORDENADOS</v>
          </cell>
          <cell r="C297">
            <v>709852.34</v>
          </cell>
          <cell r="D297">
            <v>84879.18</v>
          </cell>
          <cell r="E297">
            <v>-1593.99</v>
          </cell>
          <cell r="F297">
            <v>-793137.53</v>
          </cell>
        </row>
        <row r="298">
          <cell r="A298" t="str">
            <v>3.2.01.001.003</v>
          </cell>
          <cell r="B298" t="str">
            <v>ESTAGIÁRIOS</v>
          </cell>
          <cell r="C298">
            <v>21698.41</v>
          </cell>
          <cell r="D298">
            <v>2951</v>
          </cell>
          <cell r="E298">
            <v>0</v>
          </cell>
          <cell r="F298">
            <v>-24649.41</v>
          </cell>
        </row>
        <row r="299">
          <cell r="A299" t="str">
            <v>3.2.01.001.005</v>
          </cell>
          <cell r="B299" t="str">
            <v>ARREDONDAMENTO DE FOLHA</v>
          </cell>
          <cell r="C299">
            <v>1781.85</v>
          </cell>
          <cell r="D299">
            <v>3571.62</v>
          </cell>
          <cell r="E299">
            <v>-3560.42</v>
          </cell>
          <cell r="F299">
            <v>-1793.05</v>
          </cell>
        </row>
        <row r="300">
          <cell r="A300" t="str">
            <v>3.2.01.001.006</v>
          </cell>
          <cell r="B300" t="str">
            <v>DECIMO TERCEIRO SALARIO</v>
          </cell>
          <cell r="C300">
            <v>243.88</v>
          </cell>
          <cell r="D300">
            <v>0</v>
          </cell>
          <cell r="E300">
            <v>0</v>
          </cell>
          <cell r="F300">
            <v>-243.88</v>
          </cell>
        </row>
        <row r="301">
          <cell r="A301" t="str">
            <v>3.2.01.001.007</v>
          </cell>
          <cell r="B301" t="str">
            <v>FÉRIAS</v>
          </cell>
          <cell r="C301">
            <v>4199.53</v>
          </cell>
          <cell r="D301">
            <v>0</v>
          </cell>
          <cell r="E301">
            <v>0</v>
          </cell>
          <cell r="F301">
            <v>-4199.53</v>
          </cell>
        </row>
        <row r="302">
          <cell r="A302" t="str">
            <v>3.2.01.001.008</v>
          </cell>
          <cell r="B302" t="str">
            <v>FÉRIAS INDENIZADAS</v>
          </cell>
          <cell r="C302">
            <v>9539.26</v>
          </cell>
          <cell r="D302">
            <v>0</v>
          </cell>
          <cell r="E302">
            <v>0</v>
          </cell>
          <cell r="F302">
            <v>-9539.26</v>
          </cell>
        </row>
        <row r="303">
          <cell r="A303" t="str">
            <v>3.2.01.001.009</v>
          </cell>
          <cell r="B303" t="str">
            <v>AVISO PREVIO INDENIZADO</v>
          </cell>
          <cell r="C303">
            <v>4516.96</v>
          </cell>
          <cell r="D303">
            <v>643.34</v>
          </cell>
          <cell r="E303">
            <v>0</v>
          </cell>
          <cell r="F303">
            <v>-5160.3</v>
          </cell>
        </row>
        <row r="304">
          <cell r="A304" t="str">
            <v>3.2.01.001.010</v>
          </cell>
          <cell r="B304" t="str">
            <v>MULTAS E INDENIZAÇÕES TRABALHISTAS</v>
          </cell>
          <cell r="C304">
            <v>147.33000000000001</v>
          </cell>
          <cell r="D304">
            <v>0</v>
          </cell>
          <cell r="E304">
            <v>0</v>
          </cell>
          <cell r="F304">
            <v>-147.33000000000001</v>
          </cell>
        </row>
        <row r="305">
          <cell r="A305" t="str">
            <v>3.2.01.001.011</v>
          </cell>
          <cell r="B305" t="str">
            <v>ASSISTENCIA MEDICA SOCIAL</v>
          </cell>
          <cell r="C305">
            <v>6590.55</v>
          </cell>
          <cell r="D305">
            <v>3529.78</v>
          </cell>
          <cell r="E305">
            <v>-2012.83</v>
          </cell>
          <cell r="F305">
            <v>-8107.5</v>
          </cell>
        </row>
        <row r="306">
          <cell r="A306" t="str">
            <v>3.2.01.001.012</v>
          </cell>
          <cell r="B306" t="str">
            <v>AUXILIO ALIMENTAÇÃO</v>
          </cell>
          <cell r="C306">
            <v>83233.91</v>
          </cell>
          <cell r="D306">
            <v>8838.42</v>
          </cell>
          <cell r="E306">
            <v>-47.76</v>
          </cell>
          <cell r="F306">
            <v>-92024.57</v>
          </cell>
        </row>
        <row r="307">
          <cell r="A307" t="str">
            <v>3.2.01.001.013</v>
          </cell>
          <cell r="B307" t="str">
            <v>VALE TRANSPORTE</v>
          </cell>
          <cell r="C307">
            <v>40044.730000000003</v>
          </cell>
          <cell r="D307">
            <v>4194</v>
          </cell>
          <cell r="E307">
            <v>-1131.46</v>
          </cell>
          <cell r="F307">
            <v>-43107.27</v>
          </cell>
        </row>
        <row r="308">
          <cell r="A308" t="str">
            <v>3.2.01.001.014</v>
          </cell>
          <cell r="B308" t="str">
            <v>SEGURO DE VIDA EM GRUPO</v>
          </cell>
          <cell r="C308">
            <v>5597.75</v>
          </cell>
          <cell r="D308">
            <v>420.41</v>
          </cell>
          <cell r="E308">
            <v>0</v>
          </cell>
          <cell r="F308">
            <v>-6018.16</v>
          </cell>
        </row>
        <row r="309">
          <cell r="A309" t="str">
            <v>3.2.01.001.015</v>
          </cell>
          <cell r="B309" t="str">
            <v>UNIFORMES E EQUIPAMENTOS DE SEGURANÇA</v>
          </cell>
          <cell r="C309">
            <v>6072.05</v>
          </cell>
          <cell r="D309">
            <v>1109</v>
          </cell>
          <cell r="E309">
            <v>0</v>
          </cell>
          <cell r="F309">
            <v>-7181.05</v>
          </cell>
        </row>
        <row r="310">
          <cell r="A310" t="str">
            <v>3.2.01.001.016</v>
          </cell>
          <cell r="B310" t="str">
            <v>PROVISÃO DE FÉRIAS</v>
          </cell>
          <cell r="C310">
            <v>239209.29</v>
          </cell>
          <cell r="D310">
            <v>9479.84</v>
          </cell>
          <cell r="E310">
            <v>-283.43</v>
          </cell>
          <cell r="F310">
            <v>-248405.7</v>
          </cell>
        </row>
        <row r="311">
          <cell r="A311" t="str">
            <v>3.2.01.001.017</v>
          </cell>
          <cell r="B311" t="str">
            <v>PROVISÃO DE 13º SALARIO</v>
          </cell>
          <cell r="C311">
            <v>67205.38</v>
          </cell>
          <cell r="D311">
            <v>6965.05</v>
          </cell>
          <cell r="E311">
            <v>-57.87</v>
          </cell>
          <cell r="F311">
            <v>-74112.56</v>
          </cell>
        </row>
        <row r="312">
          <cell r="A312" t="str">
            <v>3.2.01.001.018</v>
          </cell>
          <cell r="B312" t="str">
            <v>MULTA FGTS RESCISÃO</v>
          </cell>
          <cell r="C312">
            <v>541.02</v>
          </cell>
          <cell r="D312">
            <v>85.02</v>
          </cell>
          <cell r="E312">
            <v>0</v>
          </cell>
          <cell r="F312">
            <v>-626.04</v>
          </cell>
        </row>
        <row r="313">
          <cell r="A313" t="str">
            <v>3.2.01.001.020</v>
          </cell>
          <cell r="B313" t="str">
            <v>DECIMO TERCEIRO SALÁRIO INDENIZADO</v>
          </cell>
          <cell r="C313">
            <v>180.85</v>
          </cell>
          <cell r="D313">
            <v>0</v>
          </cell>
          <cell r="E313">
            <v>0</v>
          </cell>
          <cell r="F313">
            <v>-180.85</v>
          </cell>
        </row>
        <row r="314">
          <cell r="A314" t="str">
            <v>3.2.01.002</v>
          </cell>
          <cell r="B314" t="str">
            <v>ENCARGOS SOBRE A MÃO DE OBRA</v>
          </cell>
          <cell r="C314">
            <v>366194.07</v>
          </cell>
          <cell r="D314">
            <v>41614.61</v>
          </cell>
          <cell r="E314">
            <v>-856.34</v>
          </cell>
          <cell r="F314">
            <v>-406952.34</v>
          </cell>
        </row>
        <row r="315">
          <cell r="A315" t="str">
            <v>3.2.01.002.001</v>
          </cell>
          <cell r="B315" t="str">
            <v>INSS SOBRE FOLHA</v>
          </cell>
          <cell r="C315">
            <v>215696.6</v>
          </cell>
          <cell r="D315">
            <v>25899.66</v>
          </cell>
          <cell r="E315">
            <v>0</v>
          </cell>
          <cell r="F315">
            <v>-241596.26</v>
          </cell>
        </row>
        <row r="316">
          <cell r="A316" t="str">
            <v>3.2.01.002.002</v>
          </cell>
          <cell r="B316" t="str">
            <v>FGTS SOBRE FOLHA</v>
          </cell>
          <cell r="C316">
            <v>51650.97</v>
          </cell>
          <cell r="D316">
            <v>6425.19</v>
          </cell>
          <cell r="E316">
            <v>0</v>
          </cell>
          <cell r="F316">
            <v>-58076.160000000003</v>
          </cell>
        </row>
        <row r="317">
          <cell r="A317" t="str">
            <v>3.2.01.002.003</v>
          </cell>
          <cell r="B317" t="str">
            <v>INSS SOBRE FÉRIAS PROVISIONADAS</v>
          </cell>
          <cell r="C317">
            <v>67457.78</v>
          </cell>
          <cell r="D317">
            <v>2860.03</v>
          </cell>
          <cell r="E317">
            <v>-670.17</v>
          </cell>
          <cell r="F317">
            <v>-69647.64</v>
          </cell>
        </row>
        <row r="318">
          <cell r="A318" t="str">
            <v>3.2.01.002.004</v>
          </cell>
          <cell r="B318" t="str">
            <v>INSS SOBRE 13º SALÁRIO PROVISIONADO</v>
          </cell>
          <cell r="C318">
            <v>20275.28</v>
          </cell>
          <cell r="D318">
            <v>2101.31</v>
          </cell>
          <cell r="E318">
            <v>-17.45</v>
          </cell>
          <cell r="F318">
            <v>-22359.14</v>
          </cell>
        </row>
        <row r="319">
          <cell r="A319" t="str">
            <v>3.2.01.002.005</v>
          </cell>
          <cell r="B319" t="str">
            <v>FGTS SOBRE FÉRIAS PROVISIONADA</v>
          </cell>
          <cell r="C319">
            <v>5824.21</v>
          </cell>
          <cell r="D319">
            <v>733.36</v>
          </cell>
          <cell r="E319">
            <v>-164.1</v>
          </cell>
          <cell r="F319">
            <v>-6393.47</v>
          </cell>
        </row>
        <row r="320">
          <cell r="A320" t="str">
            <v>3.2.01.002.006</v>
          </cell>
          <cell r="B320" t="str">
            <v>FGTS SOBRE 13º SALÁRIO PROVISIONADO</v>
          </cell>
          <cell r="C320">
            <v>5289.23</v>
          </cell>
          <cell r="D320">
            <v>3595.06</v>
          </cell>
          <cell r="E320">
            <v>-4.62</v>
          </cell>
          <cell r="F320">
            <v>-8879.67</v>
          </cell>
        </row>
        <row r="321">
          <cell r="A321" t="str">
            <v>3.2.01.003</v>
          </cell>
          <cell r="B321" t="str">
            <v>DESPESAS ADMINISTRATIVAS GERAIS</v>
          </cell>
          <cell r="C321">
            <v>1318128.7</v>
          </cell>
          <cell r="D321">
            <v>122553.41</v>
          </cell>
          <cell r="E321">
            <v>-1181.53</v>
          </cell>
          <cell r="F321">
            <v>-1439500.58</v>
          </cell>
        </row>
        <row r="322">
          <cell r="A322" t="str">
            <v>3.2.01.003.001</v>
          </cell>
          <cell r="B322" t="str">
            <v>ÁGUA E ESGOTO</v>
          </cell>
          <cell r="C322">
            <v>405.6</v>
          </cell>
          <cell r="D322">
            <v>20.5</v>
          </cell>
          <cell r="E322">
            <v>0</v>
          </cell>
          <cell r="F322">
            <v>-426.1</v>
          </cell>
        </row>
        <row r="323">
          <cell r="A323" t="str">
            <v>3.2.01.003.002</v>
          </cell>
          <cell r="B323" t="str">
            <v>ENERGIA ELÉTRICA</v>
          </cell>
          <cell r="C323">
            <v>9470.68</v>
          </cell>
          <cell r="D323">
            <v>272.19</v>
          </cell>
          <cell r="E323">
            <v>0</v>
          </cell>
          <cell r="F323">
            <v>-9742.8700000000008</v>
          </cell>
        </row>
        <row r="324">
          <cell r="A324" t="str">
            <v>3.2.01.003.003</v>
          </cell>
          <cell r="B324" t="str">
            <v>TELEFONE/INTERNET</v>
          </cell>
          <cell r="C324">
            <v>140050.79999999999</v>
          </cell>
          <cell r="D324">
            <v>15100.67</v>
          </cell>
          <cell r="E324">
            <v>0</v>
          </cell>
          <cell r="F324">
            <v>-155151.47</v>
          </cell>
        </row>
        <row r="325">
          <cell r="A325" t="str">
            <v>3.2.01.003.005</v>
          </cell>
          <cell r="B325" t="str">
            <v>CORREIOS E MALOTES</v>
          </cell>
          <cell r="C325">
            <v>7713.24</v>
          </cell>
          <cell r="D325">
            <v>132.6</v>
          </cell>
          <cell r="E325">
            <v>0</v>
          </cell>
          <cell r="F325">
            <v>-7845.84</v>
          </cell>
        </row>
        <row r="326">
          <cell r="A326" t="str">
            <v>3.2.01.003.006</v>
          </cell>
          <cell r="B326" t="str">
            <v>CONSERVAÇÃO E LIMPEZA</v>
          </cell>
          <cell r="C326">
            <v>158.04</v>
          </cell>
          <cell r="D326">
            <v>0</v>
          </cell>
          <cell r="E326">
            <v>0</v>
          </cell>
          <cell r="F326">
            <v>-158.04</v>
          </cell>
        </row>
        <row r="327">
          <cell r="A327" t="str">
            <v>3.2.01.003.007</v>
          </cell>
          <cell r="B327" t="str">
            <v>DESPESAS C/ CAUÇÃO DE OBRAS</v>
          </cell>
          <cell r="C327">
            <v>593</v>
          </cell>
          <cell r="D327">
            <v>0</v>
          </cell>
          <cell r="E327">
            <v>0</v>
          </cell>
          <cell r="F327">
            <v>-593</v>
          </cell>
        </row>
        <row r="328">
          <cell r="A328" t="str">
            <v>3.2.01.003.008</v>
          </cell>
          <cell r="B328" t="str">
            <v>DESPESAS C/ COMP PERIFÉRICOS</v>
          </cell>
          <cell r="C328">
            <v>2845.91</v>
          </cell>
          <cell r="D328">
            <v>39</v>
          </cell>
          <cell r="E328">
            <v>0</v>
          </cell>
          <cell r="F328">
            <v>-2884.91</v>
          </cell>
        </row>
        <row r="329">
          <cell r="A329" t="str">
            <v>3.2.01.003.009</v>
          </cell>
          <cell r="B329" t="str">
            <v>DESPESAS C/ MÁQUINAS E EQUIPAMENTOS</v>
          </cell>
          <cell r="C329">
            <v>6099.93</v>
          </cell>
          <cell r="D329">
            <v>305</v>
          </cell>
          <cell r="E329">
            <v>0</v>
          </cell>
          <cell r="F329">
            <v>-6404.93</v>
          </cell>
        </row>
        <row r="330">
          <cell r="A330" t="str">
            <v>3.2.01.003.010</v>
          </cell>
          <cell r="B330" t="str">
            <v>MATERIAL DE EXPEDIENTE</v>
          </cell>
          <cell r="C330">
            <v>22647.279999999999</v>
          </cell>
          <cell r="D330">
            <v>2317.56</v>
          </cell>
          <cell r="E330">
            <v>0</v>
          </cell>
          <cell r="F330">
            <v>-24964.84</v>
          </cell>
        </row>
        <row r="331">
          <cell r="A331" t="str">
            <v>3.2.01.003.012</v>
          </cell>
          <cell r="B331" t="str">
            <v>CONSULTORIA E ASSESSORIA</v>
          </cell>
          <cell r="C331">
            <v>391952.99</v>
          </cell>
          <cell r="D331">
            <v>46713.760000000002</v>
          </cell>
          <cell r="E331">
            <v>0</v>
          </cell>
          <cell r="F331">
            <v>-438666.75</v>
          </cell>
        </row>
        <row r="332">
          <cell r="A332" t="str">
            <v>3.2.01.003.013</v>
          </cell>
          <cell r="B332" t="str">
            <v>DESPESAS C/ VEICULOS</v>
          </cell>
          <cell r="C332">
            <v>35533.49</v>
          </cell>
          <cell r="D332">
            <v>1149.67</v>
          </cell>
          <cell r="E332">
            <v>-811.53</v>
          </cell>
          <cell r="F332">
            <v>-35871.629999999997</v>
          </cell>
        </row>
        <row r="333">
          <cell r="A333" t="str">
            <v>3.2.01.003.014</v>
          </cell>
          <cell r="B333" t="str">
            <v>FRETES E CARRETES</v>
          </cell>
          <cell r="C333">
            <v>804.03</v>
          </cell>
          <cell r="D333">
            <v>0</v>
          </cell>
          <cell r="E333">
            <v>0</v>
          </cell>
          <cell r="F333">
            <v>-804.03</v>
          </cell>
        </row>
        <row r="334">
          <cell r="A334" t="str">
            <v>3.2.01.003.015</v>
          </cell>
          <cell r="B334" t="str">
            <v>ALUGUEIS E CONDOMINIOS</v>
          </cell>
          <cell r="C334">
            <v>43482.239999999998</v>
          </cell>
          <cell r="D334">
            <v>4965.13</v>
          </cell>
          <cell r="E334">
            <v>0</v>
          </cell>
          <cell r="F334">
            <v>-48447.37</v>
          </cell>
        </row>
        <row r="335">
          <cell r="A335" t="str">
            <v>3.2.01.003.016</v>
          </cell>
          <cell r="B335" t="str">
            <v>LANCHES E REFEIÇÕES</v>
          </cell>
          <cell r="C335">
            <v>20389.38</v>
          </cell>
          <cell r="D335">
            <v>1356.85</v>
          </cell>
          <cell r="E335">
            <v>0</v>
          </cell>
          <cell r="F335">
            <v>-21746.23</v>
          </cell>
        </row>
        <row r="336">
          <cell r="A336" t="str">
            <v>3.2.01.003.017</v>
          </cell>
          <cell r="B336" t="str">
            <v>SEGURANÇA E VIGILÂNCIA</v>
          </cell>
          <cell r="C336">
            <v>1656.84</v>
          </cell>
          <cell r="D336">
            <v>75</v>
          </cell>
          <cell r="E336">
            <v>0</v>
          </cell>
          <cell r="F336">
            <v>-1731.84</v>
          </cell>
        </row>
        <row r="337">
          <cell r="A337" t="str">
            <v>3.2.01.003.018</v>
          </cell>
          <cell r="B337" t="str">
            <v>COMBUSTIVEL E LUBRIFICANTES</v>
          </cell>
          <cell r="C337">
            <v>51414.39</v>
          </cell>
          <cell r="D337">
            <v>7008.81</v>
          </cell>
          <cell r="E337">
            <v>0</v>
          </cell>
          <cell r="F337">
            <v>-58423.199999999997</v>
          </cell>
        </row>
        <row r="338">
          <cell r="A338" t="str">
            <v>3.2.01.003.019</v>
          </cell>
          <cell r="B338" t="str">
            <v>MANUTENÇÃO E REPAROS</v>
          </cell>
          <cell r="C338">
            <v>20738.599999999999</v>
          </cell>
          <cell r="D338">
            <v>688.5</v>
          </cell>
          <cell r="E338">
            <v>0</v>
          </cell>
          <cell r="F338">
            <v>-21427.1</v>
          </cell>
        </row>
        <row r="339">
          <cell r="A339" t="str">
            <v>3.2.01.003.020</v>
          </cell>
          <cell r="B339" t="str">
            <v>ASSOCIAÇÃO DE CLASSE</v>
          </cell>
          <cell r="C339">
            <v>66298.399999999994</v>
          </cell>
          <cell r="D339">
            <v>2205.5</v>
          </cell>
          <cell r="E339">
            <v>0</v>
          </cell>
          <cell r="F339">
            <v>-68503.899999999994</v>
          </cell>
        </row>
        <row r="340">
          <cell r="A340" t="str">
            <v>3.2.01.003.021</v>
          </cell>
          <cell r="B340" t="str">
            <v>SEGUROS</v>
          </cell>
          <cell r="C340">
            <v>62183.54</v>
          </cell>
          <cell r="D340">
            <v>6697.57</v>
          </cell>
          <cell r="E340">
            <v>0</v>
          </cell>
          <cell r="F340">
            <v>-68881.11</v>
          </cell>
        </row>
        <row r="341">
          <cell r="A341" t="str">
            <v>3.2.01.003.022</v>
          </cell>
          <cell r="B341" t="str">
            <v>VIAGENS E HOSPEDAGENS</v>
          </cell>
          <cell r="C341">
            <v>40808.82</v>
          </cell>
          <cell r="D341">
            <v>1833.62</v>
          </cell>
          <cell r="E341">
            <v>0</v>
          </cell>
          <cell r="F341">
            <v>-42642.44</v>
          </cell>
        </row>
        <row r="342">
          <cell r="A342" t="str">
            <v>3.2.01.003.023</v>
          </cell>
          <cell r="B342" t="str">
            <v>TAXAS E EMOLUMENTOS</v>
          </cell>
          <cell r="C342">
            <v>101421.2</v>
          </cell>
          <cell r="D342">
            <v>2365.89</v>
          </cell>
          <cell r="E342">
            <v>0</v>
          </cell>
          <cell r="F342">
            <v>-103787.09</v>
          </cell>
        </row>
        <row r="343">
          <cell r="A343" t="str">
            <v>3.2.01.003.024</v>
          </cell>
          <cell r="B343" t="str">
            <v>BENS DE NATUREZA PERMANENTE</v>
          </cell>
          <cell r="C343">
            <v>15277.05</v>
          </cell>
          <cell r="D343">
            <v>14</v>
          </cell>
          <cell r="E343">
            <v>0</v>
          </cell>
          <cell r="F343">
            <v>-15291.05</v>
          </cell>
        </row>
        <row r="344">
          <cell r="A344" t="str">
            <v>3.2.01.003.025</v>
          </cell>
          <cell r="B344" t="str">
            <v>LEGAIS E JUDICIAIS</v>
          </cell>
          <cell r="C344">
            <v>10427.64</v>
          </cell>
          <cell r="D344">
            <v>3540.1</v>
          </cell>
          <cell r="E344">
            <v>0</v>
          </cell>
          <cell r="F344">
            <v>-13967.74</v>
          </cell>
        </row>
        <row r="345">
          <cell r="A345" t="str">
            <v>3.2.01.003.026</v>
          </cell>
          <cell r="B345" t="str">
            <v>COPIAS/HELIOGRAFICAS</v>
          </cell>
          <cell r="C345">
            <v>17675.7</v>
          </cell>
          <cell r="D345">
            <v>250</v>
          </cell>
          <cell r="E345">
            <v>0</v>
          </cell>
          <cell r="F345">
            <v>-17925.7</v>
          </cell>
        </row>
        <row r="346">
          <cell r="A346" t="str">
            <v>3.2.01.003.027</v>
          </cell>
          <cell r="B346" t="str">
            <v>IMPRESSOS/ENCADERNAÇÕES</v>
          </cell>
          <cell r="C346">
            <v>2941</v>
          </cell>
          <cell r="D346">
            <v>0</v>
          </cell>
          <cell r="E346">
            <v>0</v>
          </cell>
          <cell r="F346">
            <v>-2941</v>
          </cell>
        </row>
        <row r="347">
          <cell r="A347" t="str">
            <v>3.2.01.003.028</v>
          </cell>
          <cell r="B347" t="str">
            <v>REVISTAS E PUBLICAÇÕES</v>
          </cell>
          <cell r="C347">
            <v>3739.98</v>
          </cell>
          <cell r="D347">
            <v>0</v>
          </cell>
          <cell r="E347">
            <v>0</v>
          </cell>
          <cell r="F347">
            <v>-3739.98</v>
          </cell>
        </row>
        <row r="348">
          <cell r="A348" t="str">
            <v>3.2.01.003.029</v>
          </cell>
          <cell r="B348" t="str">
            <v>CARTORIOS/LEGALIZAÇÕES</v>
          </cell>
          <cell r="C348">
            <v>207.54</v>
          </cell>
          <cell r="D348">
            <v>0</v>
          </cell>
          <cell r="E348">
            <v>0</v>
          </cell>
          <cell r="F348">
            <v>-207.54</v>
          </cell>
        </row>
        <row r="349">
          <cell r="A349" t="str">
            <v>3.2.01.003.030</v>
          </cell>
          <cell r="B349" t="str">
            <v>COMEMORAÇÕES FESTIVAS</v>
          </cell>
          <cell r="C349">
            <v>1427.97</v>
          </cell>
          <cell r="D349">
            <v>100.78</v>
          </cell>
          <cell r="E349">
            <v>0</v>
          </cell>
          <cell r="F349">
            <v>-1528.75</v>
          </cell>
        </row>
        <row r="350">
          <cell r="A350" t="str">
            <v>3.2.01.003.031</v>
          </cell>
          <cell r="B350" t="str">
            <v>HIGIENE E LIMPEZA</v>
          </cell>
          <cell r="C350">
            <v>149.62</v>
          </cell>
          <cell r="D350">
            <v>128.37</v>
          </cell>
          <cell r="E350">
            <v>0</v>
          </cell>
          <cell r="F350">
            <v>-277.99</v>
          </cell>
        </row>
        <row r="351">
          <cell r="A351" t="str">
            <v>3.2.01.003.032</v>
          </cell>
          <cell r="B351" t="str">
            <v>CARTÃO CORPORATIVO</v>
          </cell>
          <cell r="C351">
            <v>115804.32</v>
          </cell>
          <cell r="D351">
            <v>9281.94</v>
          </cell>
          <cell r="E351">
            <v>0</v>
          </cell>
          <cell r="F351">
            <v>-125086.26</v>
          </cell>
        </row>
        <row r="352">
          <cell r="A352" t="str">
            <v>3.2.01.003.033</v>
          </cell>
          <cell r="B352" t="str">
            <v>SERVIÇOS ESPECIFICOS POR-PJ</v>
          </cell>
          <cell r="C352">
            <v>46216</v>
          </cell>
          <cell r="D352">
            <v>10402.4</v>
          </cell>
          <cell r="E352">
            <v>-300</v>
          </cell>
          <cell r="F352">
            <v>-56318.400000000001</v>
          </cell>
        </row>
        <row r="353">
          <cell r="A353" t="str">
            <v>3.2.01.003.034</v>
          </cell>
          <cell r="B353" t="str">
            <v>LOCAÇÃO DE BENS MOVEIS</v>
          </cell>
          <cell r="C353">
            <v>54129.41</v>
          </cell>
          <cell r="D353">
            <v>2878</v>
          </cell>
          <cell r="E353">
            <v>0</v>
          </cell>
          <cell r="F353">
            <v>-57007.41</v>
          </cell>
        </row>
        <row r="354">
          <cell r="A354" t="str">
            <v>3.2.01.003.100</v>
          </cell>
          <cell r="B354" t="str">
            <v>CURSOS E TREINAMENTOS</v>
          </cell>
          <cell r="C354">
            <v>23464.07</v>
          </cell>
          <cell r="D354">
            <v>2710</v>
          </cell>
          <cell r="E354">
            <v>-70</v>
          </cell>
          <cell r="F354">
            <v>-26104.07</v>
          </cell>
        </row>
        <row r="355">
          <cell r="A355" t="str">
            <v>3.2.02</v>
          </cell>
          <cell r="B355" t="str">
            <v>DESPESAS TRIBUTÁRIAS</v>
          </cell>
          <cell r="C355">
            <v>801439.6</v>
          </cell>
          <cell r="D355">
            <v>23017.97</v>
          </cell>
          <cell r="E355">
            <v>-68.099999999999994</v>
          </cell>
          <cell r="F355">
            <v>-824389.47</v>
          </cell>
        </row>
        <row r="356">
          <cell r="A356" t="str">
            <v>3.2.02.001</v>
          </cell>
          <cell r="B356" t="str">
            <v>DESPESAS DEDUTIVEIS</v>
          </cell>
          <cell r="C356">
            <v>791726.64</v>
          </cell>
          <cell r="D356">
            <v>22828.74</v>
          </cell>
          <cell r="E356">
            <v>0</v>
          </cell>
          <cell r="F356">
            <v>-814555.38</v>
          </cell>
        </row>
        <row r="357">
          <cell r="A357" t="str">
            <v>3.2.02.001.002</v>
          </cell>
          <cell r="B357" t="str">
            <v>IMPOSTO DE RENDA - LUCRO PRESUMIDO</v>
          </cell>
          <cell r="C357">
            <v>393444.9</v>
          </cell>
          <cell r="D357">
            <v>0</v>
          </cell>
          <cell r="E357">
            <v>0</v>
          </cell>
          <cell r="F357">
            <v>-393444.9</v>
          </cell>
        </row>
        <row r="358">
          <cell r="A358" t="str">
            <v>3.2.02.001.004</v>
          </cell>
          <cell r="B358" t="str">
            <v>CONTRIBUIÇÃO SOCIAL - LUCRO PRESUMIDO</v>
          </cell>
          <cell r="C358">
            <v>211615.6</v>
          </cell>
          <cell r="D358">
            <v>0</v>
          </cell>
          <cell r="E358">
            <v>0</v>
          </cell>
          <cell r="F358">
            <v>-211615.6</v>
          </cell>
        </row>
        <row r="359">
          <cell r="A359" t="str">
            <v>3.2.02.001.007</v>
          </cell>
          <cell r="B359" t="str">
            <v>COFINS CUMULATIVO</v>
          </cell>
          <cell r="C359">
            <v>19.28</v>
          </cell>
          <cell r="D359">
            <v>0</v>
          </cell>
          <cell r="E359">
            <v>0</v>
          </cell>
          <cell r="F359">
            <v>-19.28</v>
          </cell>
        </row>
        <row r="360">
          <cell r="A360" t="str">
            <v>3.2.02.001.009</v>
          </cell>
          <cell r="B360" t="str">
            <v>IPTU/ITU</v>
          </cell>
          <cell r="C360">
            <v>14166.98</v>
          </cell>
          <cell r="D360">
            <v>200.38</v>
          </cell>
          <cell r="E360">
            <v>0</v>
          </cell>
          <cell r="F360">
            <v>-14367.36</v>
          </cell>
        </row>
        <row r="361">
          <cell r="A361" t="str">
            <v>3.2.02.001.010</v>
          </cell>
          <cell r="B361" t="str">
            <v>IMPOSTO SINDICAL</v>
          </cell>
          <cell r="C361">
            <v>76060.45</v>
          </cell>
          <cell r="D361">
            <v>2232.4499999999998</v>
          </cell>
          <cell r="E361">
            <v>0</v>
          </cell>
          <cell r="F361">
            <v>-78292.899999999994</v>
          </cell>
        </row>
        <row r="362">
          <cell r="A362" t="str">
            <v>3.2.02.001.012</v>
          </cell>
          <cell r="B362" t="str">
            <v>IPVA</v>
          </cell>
          <cell r="C362">
            <v>9006.7800000000007</v>
          </cell>
          <cell r="D362">
            <v>4409.7</v>
          </cell>
          <cell r="E362">
            <v>0</v>
          </cell>
          <cell r="F362">
            <v>-13416.48</v>
          </cell>
        </row>
        <row r="363">
          <cell r="A363" t="str">
            <v>3.2.02.001.013</v>
          </cell>
          <cell r="B363" t="str">
            <v>ICMS</v>
          </cell>
          <cell r="C363">
            <v>67937.2</v>
          </cell>
          <cell r="D363">
            <v>12537.59</v>
          </cell>
          <cell r="E363">
            <v>0</v>
          </cell>
          <cell r="F363">
            <v>-80474.789999999994</v>
          </cell>
        </row>
        <row r="364">
          <cell r="A364" t="str">
            <v>3.2.02.001.014</v>
          </cell>
          <cell r="B364" t="str">
            <v>MULTAS SOBRE RECOLHIMENTO TRIBUTOS</v>
          </cell>
          <cell r="C364">
            <v>5873.37</v>
          </cell>
          <cell r="D364">
            <v>3.52</v>
          </cell>
          <cell r="E364">
            <v>0</v>
          </cell>
          <cell r="F364">
            <v>-5876.89</v>
          </cell>
        </row>
        <row r="365">
          <cell r="A365" t="str">
            <v>3.2.02.001.015</v>
          </cell>
          <cell r="B365" t="str">
            <v>TAXAS ESTADUAIS E MUNICIPAIS</v>
          </cell>
          <cell r="C365">
            <v>13602.08</v>
          </cell>
          <cell r="D365">
            <v>3445.1</v>
          </cell>
          <cell r="E365">
            <v>0</v>
          </cell>
          <cell r="F365">
            <v>-17047.18</v>
          </cell>
        </row>
        <row r="366">
          <cell r="A366" t="str">
            <v>3.2.02.002</v>
          </cell>
          <cell r="B366" t="str">
            <v>DESPESAS TRIBUTARIAS NÃO DEDUTIVEIS</v>
          </cell>
          <cell r="C366">
            <v>9712.9599999999991</v>
          </cell>
          <cell r="D366">
            <v>189.23</v>
          </cell>
          <cell r="E366">
            <v>-68.099999999999994</v>
          </cell>
          <cell r="F366">
            <v>-9834.09</v>
          </cell>
        </row>
        <row r="367">
          <cell r="A367" t="str">
            <v>3.2.02.002.001</v>
          </cell>
          <cell r="B367" t="str">
            <v>INFRAÇÕES TRIBUTARIAS</v>
          </cell>
          <cell r="C367">
            <v>340.07</v>
          </cell>
          <cell r="D367">
            <v>0</v>
          </cell>
          <cell r="E367">
            <v>0</v>
          </cell>
          <cell r="F367">
            <v>-340.07</v>
          </cell>
        </row>
        <row r="368">
          <cell r="A368" t="str">
            <v>3.2.02.002.002</v>
          </cell>
          <cell r="B368" t="str">
            <v>INFRAÇÕES TRABALHISTAS</v>
          </cell>
          <cell r="C368">
            <v>9363.9699999999993</v>
          </cell>
          <cell r="D368">
            <v>0</v>
          </cell>
          <cell r="E368">
            <v>0</v>
          </cell>
          <cell r="F368">
            <v>-9363.9699999999993</v>
          </cell>
        </row>
        <row r="369">
          <cell r="A369" t="str">
            <v>3.2.02.002.003</v>
          </cell>
          <cell r="B369" t="str">
            <v>INFRAÇÕES DE TRANSITO</v>
          </cell>
          <cell r="C369">
            <v>-51.08</v>
          </cell>
          <cell r="D369">
            <v>153.22999999999999</v>
          </cell>
          <cell r="E369">
            <v>-68.099999999999994</v>
          </cell>
          <cell r="F369">
            <v>-34.049999999999997</v>
          </cell>
        </row>
        <row r="370">
          <cell r="A370" t="str">
            <v>3.2.02.002.005</v>
          </cell>
          <cell r="B370" t="str">
            <v>DOAÇÕES</v>
          </cell>
          <cell r="C370">
            <v>60</v>
          </cell>
          <cell r="D370">
            <v>36</v>
          </cell>
          <cell r="E370">
            <v>0</v>
          </cell>
          <cell r="F370">
            <v>-96</v>
          </cell>
        </row>
        <row r="371">
          <cell r="A371" t="str">
            <v>3.2.04</v>
          </cell>
          <cell r="B371" t="str">
            <v>DESPESAS COMERCIAIS</v>
          </cell>
          <cell r="C371">
            <v>8692.9599999999991</v>
          </cell>
          <cell r="D371">
            <v>969</v>
          </cell>
          <cell r="E371">
            <v>0</v>
          </cell>
          <cell r="F371">
            <v>-9661.9599999999991</v>
          </cell>
        </row>
        <row r="372">
          <cell r="A372" t="str">
            <v>3.2.04.001</v>
          </cell>
          <cell r="B372" t="str">
            <v>DESPESAS COM DIVULGAÇÃO</v>
          </cell>
          <cell r="C372">
            <v>8692.9599999999991</v>
          </cell>
          <cell r="D372">
            <v>969</v>
          </cell>
          <cell r="E372">
            <v>0</v>
          </cell>
          <cell r="F372">
            <v>-9661.9599999999991</v>
          </cell>
        </row>
        <row r="373">
          <cell r="A373" t="str">
            <v>3.2.04.001.001</v>
          </cell>
          <cell r="B373" t="str">
            <v>PROPAGANDA E PUBLICIDADE</v>
          </cell>
          <cell r="C373">
            <v>1952.06</v>
          </cell>
          <cell r="D373">
            <v>0</v>
          </cell>
          <cell r="E373">
            <v>0</v>
          </cell>
          <cell r="F373">
            <v>-1952.06</v>
          </cell>
        </row>
        <row r="374">
          <cell r="A374" t="str">
            <v>3.2.04.001.004</v>
          </cell>
          <cell r="B374" t="str">
            <v>SERVIÇOS PRESTADOS POR TECEIROS</v>
          </cell>
          <cell r="C374">
            <v>6740.9</v>
          </cell>
          <cell r="D374">
            <v>969</v>
          </cell>
          <cell r="E374">
            <v>0</v>
          </cell>
          <cell r="F374">
            <v>-7709.9</v>
          </cell>
        </row>
        <row r="375">
          <cell r="A375" t="str">
            <v>3.2.05</v>
          </cell>
          <cell r="B375" t="str">
            <v>DESPESAS FINANCEIRAS</v>
          </cell>
          <cell r="C375">
            <v>504471.06</v>
          </cell>
          <cell r="D375">
            <v>58926</v>
          </cell>
          <cell r="E375">
            <v>-196.92</v>
          </cell>
          <cell r="F375">
            <v>-563200.14</v>
          </cell>
        </row>
        <row r="376">
          <cell r="A376" t="str">
            <v>3.2.05.001</v>
          </cell>
          <cell r="B376" t="str">
            <v>DESPESAS FINACEIRAS</v>
          </cell>
          <cell r="C376">
            <v>504471.06</v>
          </cell>
          <cell r="D376">
            <v>58926</v>
          </cell>
          <cell r="E376">
            <v>-196.92</v>
          </cell>
          <cell r="F376">
            <v>-563200.14</v>
          </cell>
        </row>
        <row r="377">
          <cell r="A377" t="str">
            <v>3.2.05.001.001</v>
          </cell>
          <cell r="B377" t="str">
            <v>DOC</v>
          </cell>
          <cell r="C377">
            <v>6927.82</v>
          </cell>
          <cell r="D377">
            <v>1349.07</v>
          </cell>
          <cell r="E377">
            <v>-196.92</v>
          </cell>
          <cell r="F377">
            <v>-8079.97</v>
          </cell>
        </row>
        <row r="378">
          <cell r="A378" t="str">
            <v>3.2.05.001.002</v>
          </cell>
          <cell r="B378" t="str">
            <v>IOF</v>
          </cell>
          <cell r="C378">
            <v>2358.61</v>
          </cell>
          <cell r="D378">
            <v>397.95</v>
          </cell>
          <cell r="E378">
            <v>0</v>
          </cell>
          <cell r="F378">
            <v>-2756.56</v>
          </cell>
        </row>
        <row r="379">
          <cell r="A379" t="str">
            <v>3.2.05.001.004</v>
          </cell>
          <cell r="B379" t="str">
            <v>COMISSÕES E DESPESAS BANCARIAS</v>
          </cell>
          <cell r="C379">
            <v>19375.02</v>
          </cell>
          <cell r="D379">
            <v>1991.69</v>
          </cell>
          <cell r="E379">
            <v>0</v>
          </cell>
          <cell r="F379">
            <v>-21366.71</v>
          </cell>
        </row>
        <row r="380">
          <cell r="A380" t="str">
            <v>3.2.05.001.005</v>
          </cell>
          <cell r="B380" t="str">
            <v>JUROS PAGOS OU INCORRIDOS</v>
          </cell>
          <cell r="C380">
            <v>475799.61</v>
          </cell>
          <cell r="D380">
            <v>55187.29</v>
          </cell>
          <cell r="E380">
            <v>0</v>
          </cell>
          <cell r="F380">
            <v>-530986.9</v>
          </cell>
        </row>
        <row r="381">
          <cell r="A381" t="str">
            <v>3.2.05.001.006</v>
          </cell>
          <cell r="B381" t="str">
            <v>DESCONTOS CONCEDIDOS</v>
          </cell>
          <cell r="C381">
            <v>10</v>
          </cell>
          <cell r="D381">
            <v>0</v>
          </cell>
          <cell r="E381">
            <v>0</v>
          </cell>
          <cell r="F381">
            <v>-10</v>
          </cell>
        </row>
        <row r="382">
          <cell r="A382" t="str">
            <v>3.2.06</v>
          </cell>
          <cell r="B382" t="str">
            <v>DESPESAS DE DEPRECIAÇÕES E AMORTIZAÇÕES</v>
          </cell>
          <cell r="C382">
            <v>259152.96</v>
          </cell>
          <cell r="D382">
            <v>27538.91</v>
          </cell>
          <cell r="E382">
            <v>0</v>
          </cell>
          <cell r="F382">
            <v>-286691.87</v>
          </cell>
        </row>
        <row r="383">
          <cell r="A383" t="str">
            <v>3.2.06.001</v>
          </cell>
          <cell r="B383" t="str">
            <v>DESPESAS ADMINISTRATIVAS</v>
          </cell>
          <cell r="C383">
            <v>259152.96</v>
          </cell>
          <cell r="D383">
            <v>27538.91</v>
          </cell>
          <cell r="E383">
            <v>0</v>
          </cell>
          <cell r="F383">
            <v>-286691.87</v>
          </cell>
        </row>
        <row r="384">
          <cell r="A384" t="str">
            <v>3.2.06.001.001</v>
          </cell>
          <cell r="B384" t="str">
            <v>( - ) DEPRECIAÇÃO DO IMOBILIZADO</v>
          </cell>
          <cell r="C384">
            <v>257708.5</v>
          </cell>
          <cell r="D384">
            <v>27386.2</v>
          </cell>
          <cell r="E384">
            <v>0</v>
          </cell>
          <cell r="F384">
            <v>-285094.7</v>
          </cell>
        </row>
        <row r="385">
          <cell r="A385" t="str">
            <v>3.2.06.001.002</v>
          </cell>
          <cell r="B385" t="str">
            <v>( - ) AMORTIZAÇÃO DO IMOBILIZADO</v>
          </cell>
          <cell r="C385">
            <v>1444.46</v>
          </cell>
          <cell r="D385">
            <v>152.71</v>
          </cell>
          <cell r="E385">
            <v>0</v>
          </cell>
          <cell r="F385">
            <v>-1597.17</v>
          </cell>
        </row>
        <row r="386">
          <cell r="A386">
            <v>4</v>
          </cell>
          <cell r="B386" t="str">
            <v>RECEITAS</v>
          </cell>
          <cell r="C386">
            <v>28471515.710000001</v>
          </cell>
          <cell r="D386">
            <v>-1232151.18</v>
          </cell>
          <cell r="E386">
            <v>8099290.1799999997</v>
          </cell>
          <cell r="F386">
            <v>35338654.710000001</v>
          </cell>
        </row>
        <row r="387">
          <cell r="A387" t="str">
            <v>4.1</v>
          </cell>
          <cell r="B387" t="str">
            <v>RECEITAS OPERACIONAIS</v>
          </cell>
          <cell r="C387">
            <v>28452933.460000001</v>
          </cell>
          <cell r="D387">
            <v>-1232151.18</v>
          </cell>
          <cell r="E387">
            <v>8099290.1799999997</v>
          </cell>
          <cell r="F387">
            <v>35320072.460000001</v>
          </cell>
        </row>
        <row r="388">
          <cell r="A388" t="str">
            <v>4.1.01</v>
          </cell>
          <cell r="B388" t="str">
            <v>RECEITA DE OBRAS POR EMPREITADA</v>
          </cell>
          <cell r="C388">
            <v>28939494.739999998</v>
          </cell>
          <cell r="D388">
            <v>-698275.27</v>
          </cell>
          <cell r="E388">
            <v>8080751.2400000002</v>
          </cell>
          <cell r="F388">
            <v>36321970.710000001</v>
          </cell>
        </row>
        <row r="389">
          <cell r="A389" t="str">
            <v>4.1.01.001</v>
          </cell>
          <cell r="B389" t="str">
            <v>RECEITAS FATURADAS</v>
          </cell>
          <cell r="C389">
            <v>28939494.739999998</v>
          </cell>
          <cell r="D389">
            <v>-698275.27</v>
          </cell>
          <cell r="E389">
            <v>8080751.2400000002</v>
          </cell>
          <cell r="F389">
            <v>36321970.710000001</v>
          </cell>
        </row>
        <row r="390">
          <cell r="A390" t="str">
            <v>4.1.01.001.001</v>
          </cell>
          <cell r="B390" t="str">
            <v>OBRAS POR EMPREITADAS</v>
          </cell>
          <cell r="C390">
            <v>28939494.739999998</v>
          </cell>
          <cell r="D390">
            <v>-698275.27</v>
          </cell>
          <cell r="E390">
            <v>8080751.2400000002</v>
          </cell>
          <cell r="F390">
            <v>36321970.710000001</v>
          </cell>
        </row>
        <row r="391">
          <cell r="A391" t="str">
            <v>4.1.07</v>
          </cell>
          <cell r="B391" t="str">
            <v>DEDUÇÕES DA RECEITA</v>
          </cell>
          <cell r="C391">
            <v>1077997.1299999999</v>
          </cell>
          <cell r="D391">
            <v>533875.91</v>
          </cell>
          <cell r="E391">
            <v>0</v>
          </cell>
          <cell r="F391">
            <v>1611873.04</v>
          </cell>
        </row>
        <row r="392">
          <cell r="A392" t="str">
            <v>4.1.07.001</v>
          </cell>
          <cell r="B392" t="str">
            <v>IMPOSTO  INCIDENTES SOBRE VENDAS</v>
          </cell>
          <cell r="C392">
            <v>1077997.1299999999</v>
          </cell>
          <cell r="D392">
            <v>533875.91</v>
          </cell>
          <cell r="E392">
            <v>0</v>
          </cell>
          <cell r="F392">
            <v>1611873.04</v>
          </cell>
        </row>
        <row r="393">
          <cell r="A393" t="str">
            <v>4.1.07.001.001</v>
          </cell>
          <cell r="B393" t="str">
            <v>(-) PIS CUMULATIVO</v>
          </cell>
          <cell r="C393">
            <v>140160.17000000001</v>
          </cell>
          <cell r="D393">
            <v>78001.440000000002</v>
          </cell>
          <cell r="E393">
            <v>0</v>
          </cell>
          <cell r="F393">
            <v>218161.61</v>
          </cell>
        </row>
        <row r="394">
          <cell r="A394" t="str">
            <v>4.1.07.001.003</v>
          </cell>
          <cell r="B394" t="str">
            <v>(-) COFINS CUMULATIVO</v>
          </cell>
          <cell r="C394">
            <v>646893.06000000006</v>
          </cell>
          <cell r="D394">
            <v>360006.6</v>
          </cell>
          <cell r="E394">
            <v>0</v>
          </cell>
          <cell r="F394">
            <v>1006899.66</v>
          </cell>
        </row>
        <row r="395">
          <cell r="A395" t="str">
            <v>4.1.07.001.005</v>
          </cell>
          <cell r="B395" t="str">
            <v>(-) ISSQN</v>
          </cell>
          <cell r="C395">
            <v>290943.90000000002</v>
          </cell>
          <cell r="D395">
            <v>95867.87</v>
          </cell>
          <cell r="E395">
            <v>0</v>
          </cell>
          <cell r="F395">
            <v>386811.77</v>
          </cell>
        </row>
        <row r="396">
          <cell r="A396" t="str">
            <v>4.1.08</v>
          </cell>
          <cell r="B396" t="str">
            <v>RECEITAS FINANCEIRAS</v>
          </cell>
          <cell r="C396">
            <v>235360.07</v>
          </cell>
          <cell r="D396">
            <v>0</v>
          </cell>
          <cell r="E396">
            <v>18538.939999999999</v>
          </cell>
          <cell r="F396">
            <v>253899.01</v>
          </cell>
        </row>
        <row r="397">
          <cell r="A397" t="str">
            <v>4.1.08.001</v>
          </cell>
          <cell r="B397" t="str">
            <v>RECEITAS FINANCEIRAS</v>
          </cell>
          <cell r="C397">
            <v>235360.07</v>
          </cell>
          <cell r="D397">
            <v>0</v>
          </cell>
          <cell r="E397">
            <v>18538.939999999999</v>
          </cell>
          <cell r="F397">
            <v>253899.01</v>
          </cell>
        </row>
        <row r="398">
          <cell r="A398" t="str">
            <v>4.1.08.001.001</v>
          </cell>
          <cell r="B398" t="str">
            <v>RENDIMENTOS FINANCEIROS</v>
          </cell>
          <cell r="C398">
            <v>223645.31</v>
          </cell>
          <cell r="D398">
            <v>0</v>
          </cell>
          <cell r="E398">
            <v>18405.36</v>
          </cell>
          <cell r="F398">
            <v>242050.67</v>
          </cell>
        </row>
        <row r="399">
          <cell r="A399" t="str">
            <v>4.1.08.001.002</v>
          </cell>
          <cell r="B399" t="str">
            <v>DESCONTOS OBTIDOS</v>
          </cell>
          <cell r="C399">
            <v>11412.73</v>
          </cell>
          <cell r="D399">
            <v>0</v>
          </cell>
          <cell r="E399">
            <v>133.58000000000001</v>
          </cell>
          <cell r="F399">
            <v>11546.31</v>
          </cell>
        </row>
        <row r="400">
          <cell r="A400" t="str">
            <v>4.1.08.001.003</v>
          </cell>
          <cell r="B400" t="str">
            <v>JUROS RECEBIDOS</v>
          </cell>
          <cell r="C400">
            <v>302.02999999999997</v>
          </cell>
          <cell r="D400">
            <v>0</v>
          </cell>
          <cell r="E400">
            <v>0</v>
          </cell>
          <cell r="F400">
            <v>302.02999999999997</v>
          </cell>
        </row>
        <row r="401">
          <cell r="A401" t="str">
            <v>4.1.09</v>
          </cell>
          <cell r="B401" t="str">
            <v>OUTRAS RECEITAS OPERACIONAIS</v>
          </cell>
          <cell r="C401">
            <v>356075.78</v>
          </cell>
          <cell r="D401">
            <v>0</v>
          </cell>
          <cell r="E401">
            <v>0</v>
          </cell>
          <cell r="F401">
            <v>356075.78</v>
          </cell>
        </row>
        <row r="402">
          <cell r="A402" t="str">
            <v>4.1.09.001</v>
          </cell>
          <cell r="B402" t="str">
            <v>EQUIVALÊNCIA PATRIMONIAL</v>
          </cell>
          <cell r="C402">
            <v>356075.78</v>
          </cell>
          <cell r="D402">
            <v>0</v>
          </cell>
          <cell r="E402">
            <v>0</v>
          </cell>
          <cell r="F402">
            <v>356075.78</v>
          </cell>
        </row>
        <row r="403">
          <cell r="A403" t="str">
            <v>4.1.09.001.001</v>
          </cell>
          <cell r="B403" t="str">
            <v>LUCROS DE PARTICIPAÇÕES EM OUTRAS CIAS</v>
          </cell>
          <cell r="C403">
            <v>356075.78</v>
          </cell>
          <cell r="D403">
            <v>0</v>
          </cell>
          <cell r="E403">
            <v>0</v>
          </cell>
          <cell r="F403">
            <v>356075.78</v>
          </cell>
        </row>
        <row r="404">
          <cell r="A404" t="str">
            <v>4.2</v>
          </cell>
          <cell r="B404" t="str">
            <v>RESULTADOS NÃO OPERACIONAIS</v>
          </cell>
          <cell r="C404">
            <v>18582.25</v>
          </cell>
          <cell r="D404">
            <v>0</v>
          </cell>
          <cell r="E404">
            <v>0</v>
          </cell>
          <cell r="F404">
            <v>18582.25</v>
          </cell>
        </row>
        <row r="405">
          <cell r="A405" t="str">
            <v>4.2.01</v>
          </cell>
          <cell r="B405" t="str">
            <v>GANHOS E PERDAS DE CAPITAL NA ALIENAÇÃO</v>
          </cell>
          <cell r="C405">
            <v>18582.25</v>
          </cell>
          <cell r="D405">
            <v>0</v>
          </cell>
          <cell r="E405">
            <v>0</v>
          </cell>
          <cell r="F405">
            <v>18582.25</v>
          </cell>
        </row>
        <row r="406">
          <cell r="A406" t="str">
            <v>4.2.01.001</v>
          </cell>
          <cell r="B406" t="str">
            <v>GANHO NA VENDA DE IMOBILIZADO</v>
          </cell>
          <cell r="C406">
            <v>18582.25</v>
          </cell>
          <cell r="D406">
            <v>0</v>
          </cell>
          <cell r="E406">
            <v>0</v>
          </cell>
          <cell r="F406">
            <v>18582.25</v>
          </cell>
        </row>
        <row r="407">
          <cell r="A407" t="str">
            <v>4.2.01.001.001</v>
          </cell>
          <cell r="B407" t="str">
            <v>VALOR DA VENDA DO BEM</v>
          </cell>
          <cell r="C407">
            <v>28500</v>
          </cell>
          <cell r="D407">
            <v>0</v>
          </cell>
          <cell r="E407">
            <v>0</v>
          </cell>
          <cell r="F407">
            <v>28500</v>
          </cell>
        </row>
        <row r="408">
          <cell r="A408" t="str">
            <v>4.2.01.001.002</v>
          </cell>
          <cell r="B408" t="str">
            <v>(-) VALOR CONTABIL DO BEM VENDIDO</v>
          </cell>
          <cell r="C408">
            <v>9917.75</v>
          </cell>
          <cell r="D408">
            <v>0</v>
          </cell>
          <cell r="E408">
            <v>0</v>
          </cell>
          <cell r="F408">
            <v>9917.75</v>
          </cell>
        </row>
        <row r="409">
          <cell r="A409">
            <v>6</v>
          </cell>
          <cell r="B409" t="str">
            <v>TRANSITORIO</v>
          </cell>
          <cell r="C409">
            <v>729370.23</v>
          </cell>
          <cell r="D409">
            <v>100291.76</v>
          </cell>
          <cell r="E409">
            <v>-269.29000000000002</v>
          </cell>
          <cell r="F409">
            <v>829392.7</v>
          </cell>
        </row>
        <row r="410">
          <cell r="A410" t="str">
            <v>6.1</v>
          </cell>
          <cell r="B410" t="str">
            <v>CUSTOS DE OBRAS PROPRIAS - SEDE</v>
          </cell>
          <cell r="C410">
            <v>729370.23</v>
          </cell>
          <cell r="D410">
            <v>100291.76</v>
          </cell>
          <cell r="E410">
            <v>-269.29000000000002</v>
          </cell>
          <cell r="F410">
            <v>829392.7</v>
          </cell>
        </row>
        <row r="411">
          <cell r="A411" t="str">
            <v>6.1.02</v>
          </cell>
          <cell r="B411" t="str">
            <v>CUSTOS DE CONSTRUÇÃO DO IMOVEL</v>
          </cell>
          <cell r="C411">
            <v>729370.23</v>
          </cell>
          <cell r="D411">
            <v>100291.76</v>
          </cell>
          <cell r="E411">
            <v>-269.29000000000002</v>
          </cell>
          <cell r="F411">
            <v>829392.7</v>
          </cell>
        </row>
        <row r="412">
          <cell r="A412" t="str">
            <v>6.1.02.001</v>
          </cell>
          <cell r="B412" t="str">
            <v>MAO DE OBRA E ENCARGOS</v>
          </cell>
          <cell r="C412">
            <v>53834.16</v>
          </cell>
          <cell r="D412">
            <v>15664.35</v>
          </cell>
          <cell r="E412">
            <v>-269.29000000000002</v>
          </cell>
          <cell r="F412">
            <v>69229.22</v>
          </cell>
        </row>
        <row r="413">
          <cell r="A413" t="str">
            <v>6.1.02.001.001</v>
          </cell>
          <cell r="B413" t="str">
            <v>SALARIOS</v>
          </cell>
          <cell r="C413">
            <v>24727.03</v>
          </cell>
          <cell r="D413">
            <v>6872.51</v>
          </cell>
          <cell r="E413">
            <v>0</v>
          </cell>
          <cell r="F413">
            <v>31599.54</v>
          </cell>
        </row>
        <row r="414">
          <cell r="A414" t="str">
            <v>6.1.02.001.007</v>
          </cell>
          <cell r="B414" t="str">
            <v>INSS</v>
          </cell>
          <cell r="C414">
            <v>7207.51</v>
          </cell>
          <cell r="D414">
            <v>2073.4499999999998</v>
          </cell>
          <cell r="E414">
            <v>0</v>
          </cell>
          <cell r="F414">
            <v>9280.9599999999991</v>
          </cell>
        </row>
        <row r="415">
          <cell r="A415" t="str">
            <v>6.1.02.001.008</v>
          </cell>
          <cell r="B415" t="str">
            <v>FGTS</v>
          </cell>
          <cell r="C415">
            <v>1981.57</v>
          </cell>
          <cell r="D415">
            <v>549.80999999999995</v>
          </cell>
          <cell r="E415">
            <v>0</v>
          </cell>
          <cell r="F415">
            <v>2531.38</v>
          </cell>
        </row>
        <row r="416">
          <cell r="A416" t="str">
            <v>6.1.02.001.012</v>
          </cell>
          <cell r="B416" t="str">
            <v>ESTAGIARIOS</v>
          </cell>
          <cell r="C416">
            <v>1116.9000000000001</v>
          </cell>
          <cell r="D416">
            <v>535.5</v>
          </cell>
          <cell r="E416">
            <v>0</v>
          </cell>
          <cell r="F416">
            <v>1652.4</v>
          </cell>
        </row>
        <row r="417">
          <cell r="A417" t="str">
            <v>6.1.02.001.013</v>
          </cell>
          <cell r="B417" t="str">
            <v>ARREDONDAMENTO</v>
          </cell>
          <cell r="C417">
            <v>2.31</v>
          </cell>
          <cell r="D417">
            <v>3.97</v>
          </cell>
          <cell r="E417">
            <v>-3.84</v>
          </cell>
          <cell r="F417">
            <v>2.44</v>
          </cell>
        </row>
        <row r="418">
          <cell r="A418" t="str">
            <v>6.1.02.001.014</v>
          </cell>
          <cell r="B418" t="str">
            <v>MULTAS E INDENIZAÇÕES TRABALHISTAS</v>
          </cell>
          <cell r="C418">
            <v>107.96</v>
          </cell>
          <cell r="D418">
            <v>0</v>
          </cell>
          <cell r="E418">
            <v>0</v>
          </cell>
          <cell r="F418">
            <v>107.96</v>
          </cell>
        </row>
        <row r="419">
          <cell r="A419" t="str">
            <v>6.1.02.001.015</v>
          </cell>
          <cell r="B419" t="str">
            <v>AUXILIO ALIMENTAÇÃO</v>
          </cell>
          <cell r="C419">
            <v>6982.67</v>
          </cell>
          <cell r="D419">
            <v>2355.75</v>
          </cell>
          <cell r="E419">
            <v>-5</v>
          </cell>
          <cell r="F419">
            <v>9333.42</v>
          </cell>
        </row>
        <row r="420">
          <cell r="A420" t="str">
            <v>6.1.02.001.016</v>
          </cell>
          <cell r="B420" t="str">
            <v>VALE TRANSPORTE</v>
          </cell>
          <cell r="C420">
            <v>3761.47</v>
          </cell>
          <cell r="D420">
            <v>378</v>
          </cell>
          <cell r="E420">
            <v>-260.45</v>
          </cell>
          <cell r="F420">
            <v>3879.02</v>
          </cell>
        </row>
        <row r="421">
          <cell r="A421" t="str">
            <v>6.1.02.001.017</v>
          </cell>
          <cell r="B421" t="str">
            <v>SEGURO DE VIDA EM GRUPO</v>
          </cell>
          <cell r="C421">
            <v>126.66</v>
          </cell>
          <cell r="D421">
            <v>65.790000000000006</v>
          </cell>
          <cell r="E421">
            <v>0</v>
          </cell>
          <cell r="F421">
            <v>192.45</v>
          </cell>
        </row>
        <row r="422">
          <cell r="A422" t="str">
            <v>6.1.02.001.018</v>
          </cell>
          <cell r="B422" t="str">
            <v>UNIFORMES E EQUIPAMENTOS DE SEGURANÇA</v>
          </cell>
          <cell r="C422">
            <v>389.45</v>
          </cell>
          <cell r="D422">
            <v>0</v>
          </cell>
          <cell r="E422">
            <v>0</v>
          </cell>
          <cell r="F422">
            <v>389.45</v>
          </cell>
        </row>
        <row r="423">
          <cell r="A423" t="str">
            <v>6.1.02.001.019</v>
          </cell>
          <cell r="B423" t="str">
            <v>ASSISTENCIA MEDICA E SOCIAL</v>
          </cell>
          <cell r="C423">
            <v>493</v>
          </cell>
          <cell r="D423">
            <v>0</v>
          </cell>
          <cell r="E423">
            <v>0</v>
          </cell>
          <cell r="F423">
            <v>493</v>
          </cell>
        </row>
        <row r="424">
          <cell r="A424" t="str">
            <v>6.1.02.001.020</v>
          </cell>
          <cell r="B424" t="str">
            <v>PROVISÃO DE 13 SALARIO</v>
          </cell>
          <cell r="C424">
            <v>2089.63</v>
          </cell>
          <cell r="D424">
            <v>809.83</v>
          </cell>
          <cell r="E424">
            <v>0</v>
          </cell>
          <cell r="F424">
            <v>2899.46</v>
          </cell>
        </row>
        <row r="425">
          <cell r="A425" t="str">
            <v>6.1.02.001.021</v>
          </cell>
          <cell r="B425" t="str">
            <v>PROVISAO PARA FERIAS</v>
          </cell>
          <cell r="C425">
            <v>2779.32</v>
          </cell>
          <cell r="D425">
            <v>1124.18</v>
          </cell>
          <cell r="E425">
            <v>0</v>
          </cell>
          <cell r="F425">
            <v>3903.5</v>
          </cell>
        </row>
        <row r="426">
          <cell r="A426" t="str">
            <v>6.1.02.001.022</v>
          </cell>
          <cell r="B426" t="str">
            <v>MULTA FGTS RESCISAO</v>
          </cell>
          <cell r="C426">
            <v>62.38</v>
          </cell>
          <cell r="D426">
            <v>0</v>
          </cell>
          <cell r="E426">
            <v>0</v>
          </cell>
          <cell r="F426">
            <v>62.38</v>
          </cell>
        </row>
        <row r="427">
          <cell r="A427" t="str">
            <v>6.1.02.001.023</v>
          </cell>
          <cell r="B427" t="str">
            <v>INSS SOBRE FERIAS PROVISIONADA</v>
          </cell>
          <cell r="C427">
            <v>938</v>
          </cell>
          <cell r="D427">
            <v>339.16</v>
          </cell>
          <cell r="E427">
            <v>0</v>
          </cell>
          <cell r="F427">
            <v>1277.1600000000001</v>
          </cell>
        </row>
        <row r="428">
          <cell r="A428" t="str">
            <v>6.1.02.001.024</v>
          </cell>
          <cell r="B428" t="str">
            <v>INSS SOBRE 13 SALARIO PROVISIONADO</v>
          </cell>
          <cell r="C428">
            <v>630.41</v>
          </cell>
          <cell r="D428">
            <v>244.32</v>
          </cell>
          <cell r="E428">
            <v>0</v>
          </cell>
          <cell r="F428">
            <v>874.73</v>
          </cell>
        </row>
        <row r="429">
          <cell r="A429" t="str">
            <v>6.1.02.001.025</v>
          </cell>
          <cell r="B429" t="str">
            <v>FGTS SOBRE FERIAS PROVISIONADA</v>
          </cell>
          <cell r="C429">
            <v>248.71</v>
          </cell>
          <cell r="D429">
            <v>89.93</v>
          </cell>
          <cell r="E429">
            <v>0</v>
          </cell>
          <cell r="F429">
            <v>338.64</v>
          </cell>
        </row>
        <row r="430">
          <cell r="A430" t="str">
            <v>6.1.02.001.026</v>
          </cell>
          <cell r="B430" t="str">
            <v>FGTS SOBRE 13º PROVISIONADO</v>
          </cell>
          <cell r="C430">
            <v>189.18</v>
          </cell>
          <cell r="D430">
            <v>222.15</v>
          </cell>
          <cell r="E430">
            <v>0</v>
          </cell>
          <cell r="F430">
            <v>411.33</v>
          </cell>
        </row>
        <row r="431">
          <cell r="A431" t="str">
            <v>6.1.02.002</v>
          </cell>
          <cell r="B431" t="str">
            <v>MATERIAIS APLICADOS</v>
          </cell>
          <cell r="C431">
            <v>314657.51</v>
          </cell>
          <cell r="D431">
            <v>80445.13</v>
          </cell>
          <cell r="E431">
            <v>0</v>
          </cell>
          <cell r="F431">
            <v>395102.64</v>
          </cell>
        </row>
        <row r="432">
          <cell r="A432" t="str">
            <v>6.1.02.002.001</v>
          </cell>
          <cell r="B432" t="str">
            <v>MATERIAIS APLICADOS</v>
          </cell>
          <cell r="C432">
            <v>308397.34999999998</v>
          </cell>
          <cell r="D432">
            <v>50076.14</v>
          </cell>
          <cell r="E432">
            <v>0</v>
          </cell>
          <cell r="F432">
            <v>358473.49</v>
          </cell>
        </row>
        <row r="433">
          <cell r="A433" t="str">
            <v>6.1.02.002.002</v>
          </cell>
          <cell r="B433" t="str">
            <v>MATERIAIS DE CONSUMO</v>
          </cell>
          <cell r="C433">
            <v>6260.16</v>
          </cell>
          <cell r="D433">
            <v>30368.99</v>
          </cell>
          <cell r="E433">
            <v>0</v>
          </cell>
          <cell r="F433">
            <v>36629.15</v>
          </cell>
        </row>
        <row r="434">
          <cell r="A434" t="str">
            <v>6.1.02.003</v>
          </cell>
          <cell r="B434" t="str">
            <v>SERVIÇOS CONTRATADOS</v>
          </cell>
          <cell r="C434">
            <v>368888.27</v>
          </cell>
          <cell r="D434">
            <v>400</v>
          </cell>
          <cell r="E434">
            <v>0</v>
          </cell>
          <cell r="F434">
            <v>369288.27</v>
          </cell>
        </row>
        <row r="435">
          <cell r="A435" t="str">
            <v>6.1.02.003.001</v>
          </cell>
          <cell r="B435" t="str">
            <v>FRETES E CARRETOS</v>
          </cell>
          <cell r="C435">
            <v>38.270000000000003</v>
          </cell>
          <cell r="D435">
            <v>0</v>
          </cell>
          <cell r="E435">
            <v>0</v>
          </cell>
          <cell r="F435">
            <v>38.270000000000003</v>
          </cell>
        </row>
        <row r="436">
          <cell r="A436" t="str">
            <v>6.1.02.003.003</v>
          </cell>
          <cell r="B436" t="str">
            <v>SERVIÇOS ESPECIFICOS</v>
          </cell>
          <cell r="C436">
            <v>368450</v>
          </cell>
          <cell r="D436">
            <v>0</v>
          </cell>
          <cell r="E436">
            <v>0</v>
          </cell>
          <cell r="F436">
            <v>368450</v>
          </cell>
        </row>
        <row r="437">
          <cell r="A437" t="str">
            <v>6.1.02.003.004</v>
          </cell>
          <cell r="B437" t="str">
            <v>LOCAÇÃO DE EQUIPAMENTOS</v>
          </cell>
          <cell r="C437">
            <v>400</v>
          </cell>
          <cell r="D437">
            <v>400</v>
          </cell>
          <cell r="E437">
            <v>0</v>
          </cell>
          <cell r="F437">
            <v>800</v>
          </cell>
        </row>
        <row r="438">
          <cell r="A438" t="str">
            <v>6.1.02.004</v>
          </cell>
          <cell r="B438" t="str">
            <v>OPERAÇÕES COM EQUIPAMENTOS</v>
          </cell>
          <cell r="C438">
            <v>0</v>
          </cell>
          <cell r="D438">
            <v>3172.77</v>
          </cell>
          <cell r="E438">
            <v>0</v>
          </cell>
          <cell r="F438">
            <v>3172.77</v>
          </cell>
        </row>
        <row r="439">
          <cell r="A439" t="str">
            <v>6.1.02.004.001</v>
          </cell>
          <cell r="B439" t="str">
            <v>COMBUSTIVEIS E LUBRIFICANTES</v>
          </cell>
          <cell r="C439">
            <v>0</v>
          </cell>
          <cell r="D439">
            <v>2782.77</v>
          </cell>
          <cell r="E439">
            <v>0</v>
          </cell>
          <cell r="F439">
            <v>2782.77</v>
          </cell>
        </row>
        <row r="440">
          <cell r="A440" t="str">
            <v>6.1.02.004.004</v>
          </cell>
          <cell r="B440" t="str">
            <v>CONSERVAÇÃO DE EQUIPAMENTOS</v>
          </cell>
          <cell r="C440">
            <v>0</v>
          </cell>
          <cell r="D440">
            <v>390</v>
          </cell>
          <cell r="E440">
            <v>0</v>
          </cell>
          <cell r="F440">
            <v>390</v>
          </cell>
        </row>
        <row r="441">
          <cell r="A441" t="str">
            <v>6.1.02.005</v>
          </cell>
          <cell r="B441" t="str">
            <v>DESPESAS GERAIS</v>
          </cell>
          <cell r="C441">
            <v>1676.92</v>
          </cell>
          <cell r="D441">
            <v>609.51</v>
          </cell>
          <cell r="E441">
            <v>0</v>
          </cell>
          <cell r="F441">
            <v>2286.4299999999998</v>
          </cell>
        </row>
        <row r="442">
          <cell r="A442" t="str">
            <v>6.1.02.005.003</v>
          </cell>
          <cell r="B442" t="str">
            <v>ENERGIA/AGUA/TELEFONE</v>
          </cell>
          <cell r="C442">
            <v>774.95</v>
          </cell>
          <cell r="D442">
            <v>256.95</v>
          </cell>
          <cell r="E442">
            <v>0</v>
          </cell>
          <cell r="F442">
            <v>1031.9000000000001</v>
          </cell>
        </row>
        <row r="443">
          <cell r="A443" t="str">
            <v>6.1.02.005.004</v>
          </cell>
          <cell r="B443" t="str">
            <v>REPRODUÇÃO HELIOGRAFICAS</v>
          </cell>
          <cell r="C443">
            <v>87.5</v>
          </cell>
          <cell r="D443">
            <v>0</v>
          </cell>
          <cell r="E443">
            <v>0</v>
          </cell>
          <cell r="F443">
            <v>87.5</v>
          </cell>
        </row>
        <row r="444">
          <cell r="A444" t="str">
            <v>6.1.02.005.005</v>
          </cell>
          <cell r="B444" t="str">
            <v>COPA, COZINHA E REFEITORIO</v>
          </cell>
          <cell r="C444">
            <v>615.53</v>
          </cell>
          <cell r="D444">
            <v>276.89999999999998</v>
          </cell>
          <cell r="E444">
            <v>0</v>
          </cell>
          <cell r="F444">
            <v>892.43</v>
          </cell>
        </row>
        <row r="445">
          <cell r="A445" t="str">
            <v>6.1.02.005.006</v>
          </cell>
          <cell r="B445" t="str">
            <v>LEGAIS E JUDICIAIS</v>
          </cell>
          <cell r="C445">
            <v>2.9</v>
          </cell>
          <cell r="D445">
            <v>0</v>
          </cell>
          <cell r="E445">
            <v>0</v>
          </cell>
          <cell r="F445">
            <v>2.9</v>
          </cell>
        </row>
        <row r="446">
          <cell r="A446" t="str">
            <v>6.1.02.005.007</v>
          </cell>
          <cell r="B446" t="str">
            <v>TAXAS E EMOLUMENTOS</v>
          </cell>
          <cell r="C446">
            <v>70.2</v>
          </cell>
          <cell r="D446">
            <v>0</v>
          </cell>
          <cell r="E446">
            <v>0</v>
          </cell>
          <cell r="F446">
            <v>70.2</v>
          </cell>
        </row>
        <row r="447">
          <cell r="A447" t="str">
            <v>6.1.02.005.008</v>
          </cell>
          <cell r="B447" t="str">
            <v>ANUNCIOS E PUBLICAÇÕES</v>
          </cell>
          <cell r="C447">
            <v>125.84</v>
          </cell>
          <cell r="D447">
            <v>75.66</v>
          </cell>
          <cell r="E447">
            <v>0</v>
          </cell>
          <cell r="F447">
            <v>201.5</v>
          </cell>
        </row>
        <row r="448">
          <cell r="A448" t="str">
            <v>6.1.02.006</v>
          </cell>
          <cell r="B448" t="str">
            <v>DESPESAS FINANCEIRAS</v>
          </cell>
          <cell r="C448">
            <v>14</v>
          </cell>
          <cell r="D448">
            <v>0</v>
          </cell>
          <cell r="E448">
            <v>0</v>
          </cell>
          <cell r="F448">
            <v>14</v>
          </cell>
        </row>
        <row r="449">
          <cell r="A449" t="str">
            <v>6.1.02.006.001</v>
          </cell>
          <cell r="B449" t="str">
            <v>DESPESAS BANCARIAS</v>
          </cell>
          <cell r="C449">
            <v>14</v>
          </cell>
          <cell r="D449">
            <v>0</v>
          </cell>
          <cell r="E449">
            <v>0</v>
          </cell>
          <cell r="F449">
            <v>14</v>
          </cell>
        </row>
        <row r="450">
          <cell r="A450" t="str">
            <v>6.1.02.009</v>
          </cell>
          <cell r="B450" t="str">
            <v>(-) CUSTOS TRANSFERIDOS</v>
          </cell>
          <cell r="C450">
            <v>-9700.6299999999992</v>
          </cell>
          <cell r="D450">
            <v>0</v>
          </cell>
          <cell r="E450">
            <v>0</v>
          </cell>
          <cell r="F450">
            <v>-9700.6299999999992</v>
          </cell>
        </row>
        <row r="451">
          <cell r="A451" t="str">
            <v>6.1.02.009.002</v>
          </cell>
          <cell r="B451" t="str">
            <v>CUSTOS TRANSFERIDOS P/ O IMOBILIZADO</v>
          </cell>
          <cell r="C451">
            <v>-9700.6299999999992</v>
          </cell>
          <cell r="D451">
            <v>0</v>
          </cell>
          <cell r="E451">
            <v>0</v>
          </cell>
          <cell r="F451">
            <v>-9700.6299999999992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</sheetData>
      <sheetData sheetId="12">
        <row r="1">
          <cell r="A1" t="str">
            <v>Código</v>
          </cell>
          <cell r="B1" t="str">
            <v>Nome da Conta</v>
          </cell>
          <cell r="C1" t="str">
            <v>Saldo Anterior</v>
          </cell>
          <cell r="D1" t="str">
            <v>Débito</v>
          </cell>
          <cell r="E1" t="str">
            <v>Crédito</v>
          </cell>
          <cell r="F1" t="str">
            <v>Saldo Final</v>
          </cell>
        </row>
        <row r="2">
          <cell r="A2">
            <v>1</v>
          </cell>
          <cell r="B2" t="str">
            <v>ATIVO</v>
          </cell>
          <cell r="C2">
            <v>14411753.07</v>
          </cell>
          <cell r="D2">
            <v>48772955.340000004</v>
          </cell>
          <cell r="E2">
            <v>-27289141.879999999</v>
          </cell>
          <cell r="F2">
            <v>35895566.530000001</v>
          </cell>
        </row>
        <row r="3">
          <cell r="A3" t="str">
            <v>1.1</v>
          </cell>
          <cell r="B3" t="str">
            <v>ATIVO CIRCULANTE</v>
          </cell>
          <cell r="C3">
            <v>21702537.059999999</v>
          </cell>
          <cell r="D3">
            <v>36825384.710000001</v>
          </cell>
          <cell r="E3">
            <v>-27195990.859999999</v>
          </cell>
          <cell r="F3">
            <v>31331930.91</v>
          </cell>
        </row>
        <row r="4">
          <cell r="A4" t="str">
            <v>1.1.01</v>
          </cell>
          <cell r="B4" t="str">
            <v>DISPONIVEL</v>
          </cell>
          <cell r="C4">
            <v>7670085.1100000003</v>
          </cell>
          <cell r="D4">
            <v>16160210.6</v>
          </cell>
          <cell r="E4">
            <v>-17724832.100000001</v>
          </cell>
          <cell r="F4">
            <v>6105463.6100000003</v>
          </cell>
        </row>
        <row r="5">
          <cell r="A5" t="str">
            <v>1.1.01.001</v>
          </cell>
          <cell r="B5" t="str">
            <v>CAIXA</v>
          </cell>
          <cell r="C5">
            <v>49057.42</v>
          </cell>
          <cell r="D5">
            <v>14442.61</v>
          </cell>
          <cell r="E5">
            <v>-20238.900000000001</v>
          </cell>
          <cell r="F5">
            <v>43261.13</v>
          </cell>
        </row>
        <row r="6">
          <cell r="A6" t="str">
            <v>1.1.01.001.001</v>
          </cell>
          <cell r="B6" t="str">
            <v>CAIXA - MATRIZ</v>
          </cell>
          <cell r="C6">
            <v>-11434.47</v>
          </cell>
          <cell r="D6">
            <v>11910.53</v>
          </cell>
          <cell r="E6">
            <v>0</v>
          </cell>
          <cell r="F6">
            <v>476.06</v>
          </cell>
        </row>
        <row r="7">
          <cell r="A7" t="str">
            <v>1.1.01.001.008</v>
          </cell>
          <cell r="B7" t="str">
            <v>CAIXA - ADM</v>
          </cell>
          <cell r="C7">
            <v>184.17</v>
          </cell>
          <cell r="D7">
            <v>0</v>
          </cell>
          <cell r="E7">
            <v>-184.17</v>
          </cell>
          <cell r="F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1870.4</v>
          </cell>
          <cell r="D8">
            <v>0</v>
          </cell>
          <cell r="E8">
            <v>0</v>
          </cell>
          <cell r="F8">
            <v>1870.4</v>
          </cell>
        </row>
        <row r="9">
          <cell r="A9" t="str">
            <v>1.1.01.001.334</v>
          </cell>
          <cell r="B9" t="str">
            <v>CAIXA - ADM (BSB)</v>
          </cell>
          <cell r="C9">
            <v>5336.4</v>
          </cell>
          <cell r="D9">
            <v>0</v>
          </cell>
          <cell r="E9">
            <v>-5336.4</v>
          </cell>
          <cell r="F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5782.25</v>
          </cell>
          <cell r="D10">
            <v>1432.08</v>
          </cell>
          <cell r="E10">
            <v>-1036.69</v>
          </cell>
          <cell r="F10">
            <v>6177.64</v>
          </cell>
        </row>
        <row r="11">
          <cell r="A11" t="str">
            <v>1.1.01.001.338</v>
          </cell>
          <cell r="B11" t="str">
            <v>CAIXA - OBRA 501 - TSE</v>
          </cell>
          <cell r="C11">
            <v>6135.24</v>
          </cell>
          <cell r="D11">
            <v>0</v>
          </cell>
          <cell r="E11">
            <v>-6135.24</v>
          </cell>
          <cell r="F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254.72</v>
          </cell>
          <cell r="D12">
            <v>0</v>
          </cell>
          <cell r="E12">
            <v>-254.72</v>
          </cell>
          <cell r="F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1028</v>
          </cell>
          <cell r="D13">
            <v>0</v>
          </cell>
          <cell r="E13">
            <v>0</v>
          </cell>
          <cell r="F13">
            <v>1028</v>
          </cell>
        </row>
        <row r="14">
          <cell r="A14" t="str">
            <v>1.1.01.001.444</v>
          </cell>
          <cell r="B14" t="str">
            <v>CAIXA - OBRA 507</v>
          </cell>
          <cell r="C14">
            <v>1100</v>
          </cell>
          <cell r="D14">
            <v>0</v>
          </cell>
          <cell r="E14">
            <v>-1100</v>
          </cell>
          <cell r="F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7160.68</v>
          </cell>
          <cell r="D15">
            <v>0</v>
          </cell>
          <cell r="E15">
            <v>-2206.37</v>
          </cell>
          <cell r="F15">
            <v>4954.3100000000004</v>
          </cell>
        </row>
        <row r="16">
          <cell r="A16" t="str">
            <v>1.1.01.001.446</v>
          </cell>
          <cell r="B16" t="str">
            <v>CAIXA - OBRA 508 - PRFRJ</v>
          </cell>
          <cell r="C16">
            <v>10852.42</v>
          </cell>
          <cell r="D16">
            <v>0</v>
          </cell>
          <cell r="E16">
            <v>-252.65</v>
          </cell>
          <cell r="F16">
            <v>10599.77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9620.23</v>
          </cell>
          <cell r="D17">
            <v>0</v>
          </cell>
          <cell r="E17">
            <v>-818.33</v>
          </cell>
          <cell r="F17">
            <v>8801.9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2934.85</v>
          </cell>
          <cell r="D18">
            <v>0</v>
          </cell>
          <cell r="E18">
            <v>-1542.94</v>
          </cell>
          <cell r="F18">
            <v>1391.91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7961.14</v>
          </cell>
          <cell r="D19">
            <v>0</v>
          </cell>
          <cell r="E19">
            <v>0</v>
          </cell>
          <cell r="F19">
            <v>7961.14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271.39</v>
          </cell>
          <cell r="D20">
            <v>1100</v>
          </cell>
          <cell r="E20">
            <v>-1371.39</v>
          </cell>
          <cell r="F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3744424.24</v>
          </cell>
          <cell r="D21">
            <v>16109646.26</v>
          </cell>
          <cell r="E21">
            <v>-16902651.829999998</v>
          </cell>
          <cell r="F21">
            <v>2951418.67</v>
          </cell>
        </row>
        <row r="22">
          <cell r="A22" t="str">
            <v>1.1.01.002.003</v>
          </cell>
          <cell r="B22" t="str">
            <v>BANCO ENGECRED C/C 106-6</v>
          </cell>
          <cell r="C22">
            <v>376904.53</v>
          </cell>
          <cell r="D22">
            <v>2307985</v>
          </cell>
          <cell r="E22">
            <v>-2510812.35</v>
          </cell>
          <cell r="F22">
            <v>174077.18</v>
          </cell>
        </row>
        <row r="23">
          <cell r="A23" t="str">
            <v>1.1.01.002.005</v>
          </cell>
          <cell r="B23" t="str">
            <v>BANCO ITAU C/C 14070-1</v>
          </cell>
          <cell r="C23">
            <v>373955.57</v>
          </cell>
          <cell r="D23">
            <v>2600189.91</v>
          </cell>
          <cell r="E23">
            <v>-2242729.71</v>
          </cell>
          <cell r="F23">
            <v>731415.77</v>
          </cell>
        </row>
        <row r="24">
          <cell r="A24" t="str">
            <v>1.1.01.002.007</v>
          </cell>
          <cell r="B24" t="str">
            <v>BANCO ITAÚ C/C27874-1</v>
          </cell>
          <cell r="C24">
            <v>203.8</v>
          </cell>
          <cell r="D24">
            <v>0</v>
          </cell>
          <cell r="E24">
            <v>0</v>
          </cell>
          <cell r="F24">
            <v>203.8</v>
          </cell>
        </row>
        <row r="25">
          <cell r="A25" t="str">
            <v>1.1.01.002.008</v>
          </cell>
          <cell r="B25" t="str">
            <v>BANCO ENGECRED C/C 137-6</v>
          </cell>
          <cell r="C25">
            <v>67417.36</v>
          </cell>
          <cell r="D25">
            <v>0</v>
          </cell>
          <cell r="E25">
            <v>-680</v>
          </cell>
          <cell r="F25">
            <v>66737.36</v>
          </cell>
        </row>
        <row r="26">
          <cell r="A26" t="str">
            <v>1.1.01.002.011</v>
          </cell>
          <cell r="B26" t="str">
            <v>BANCO ENGECRED C/C 506-1</v>
          </cell>
          <cell r="C26">
            <v>1074.18</v>
          </cell>
          <cell r="D26">
            <v>0</v>
          </cell>
          <cell r="E26">
            <v>-53.71</v>
          </cell>
          <cell r="F26">
            <v>1020.47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15744.73</v>
          </cell>
          <cell r="D27">
            <v>284370</v>
          </cell>
          <cell r="E27">
            <v>-295244.93</v>
          </cell>
          <cell r="F27">
            <v>4869.8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272748.48</v>
          </cell>
          <cell r="D28">
            <v>258534.39999999999</v>
          </cell>
          <cell r="E28">
            <v>-530844.97</v>
          </cell>
          <cell r="F28">
            <v>437.91</v>
          </cell>
        </row>
        <row r="29">
          <cell r="A29" t="str">
            <v>1.1.01.002.015</v>
          </cell>
          <cell r="B29" t="str">
            <v>BANCO ENGECRED C/C 608-4</v>
          </cell>
          <cell r="C29">
            <v>437570.62</v>
          </cell>
          <cell r="D29">
            <v>0</v>
          </cell>
          <cell r="E29">
            <v>-334125.23</v>
          </cell>
          <cell r="F29">
            <v>103445.39</v>
          </cell>
        </row>
        <row r="30">
          <cell r="A30" t="str">
            <v>1.1.01.002.017</v>
          </cell>
          <cell r="B30" t="str">
            <v>BANCO ENGECRED C/C 670</v>
          </cell>
          <cell r="C30">
            <v>3613.69</v>
          </cell>
          <cell r="D30">
            <v>150000</v>
          </cell>
          <cell r="E30">
            <v>-66098.880000000005</v>
          </cell>
          <cell r="F30">
            <v>87514.81</v>
          </cell>
        </row>
        <row r="31">
          <cell r="A31" t="str">
            <v>1.1.01.002.018</v>
          </cell>
          <cell r="B31" t="str">
            <v>BANCO ENGECRED C/C 683-1</v>
          </cell>
          <cell r="C31">
            <v>29507.74</v>
          </cell>
          <cell r="D31">
            <v>4273681.3</v>
          </cell>
          <cell r="E31">
            <v>-3992493.21</v>
          </cell>
          <cell r="F31">
            <v>310695.83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241043.64</v>
          </cell>
          <cell r="D32">
            <v>352425.6</v>
          </cell>
          <cell r="E32">
            <v>-188261.83</v>
          </cell>
          <cell r="F32">
            <v>405207.41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1512942.85</v>
          </cell>
          <cell r="D33">
            <v>4277727.78</v>
          </cell>
          <cell r="E33">
            <v>-5067870.0999999996</v>
          </cell>
          <cell r="F33">
            <v>722800.53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449123</v>
          </cell>
          <cell r="D34">
            <v>871849.05</v>
          </cell>
          <cell r="E34">
            <v>-1121986.6200000001</v>
          </cell>
          <cell r="F34">
            <v>198985.43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-37425.949999999997</v>
          </cell>
          <cell r="D35">
            <v>732883.22</v>
          </cell>
          <cell r="E35">
            <v>-551450.29</v>
          </cell>
          <cell r="F35">
            <v>144006.98000000001</v>
          </cell>
        </row>
        <row r="36">
          <cell r="A36" t="str">
            <v>1.1.01.003</v>
          </cell>
          <cell r="B36" t="str">
            <v>APLICACOES FINANCEIRAS</v>
          </cell>
          <cell r="C36">
            <v>3876603.45</v>
          </cell>
          <cell r="D36">
            <v>36121.730000000003</v>
          </cell>
          <cell r="E36">
            <v>-801941.37</v>
          </cell>
          <cell r="F36">
            <v>3110783.81</v>
          </cell>
        </row>
        <row r="37">
          <cell r="A37" t="str">
            <v>1.1.01.003.003</v>
          </cell>
          <cell r="B37" t="str">
            <v>BANCO DO BRASIL/OURO CAP</v>
          </cell>
          <cell r="C37">
            <v>5000</v>
          </cell>
          <cell r="D37">
            <v>0</v>
          </cell>
          <cell r="E37">
            <v>0</v>
          </cell>
          <cell r="F37">
            <v>5000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3871603.45</v>
          </cell>
          <cell r="D38">
            <v>36121.730000000003</v>
          </cell>
          <cell r="E38">
            <v>-801941.37</v>
          </cell>
          <cell r="F38">
            <v>3105783.81</v>
          </cell>
        </row>
        <row r="39">
          <cell r="A39" t="str">
            <v>1.1.02</v>
          </cell>
          <cell r="B39" t="str">
            <v>CONTAS A RECEBER</v>
          </cell>
          <cell r="C39">
            <v>5415750.7000000002</v>
          </cell>
          <cell r="D39">
            <v>19742165.789999999</v>
          </cell>
          <cell r="E39">
            <v>-8368362.5199999996</v>
          </cell>
          <cell r="F39">
            <v>16789553.969999999</v>
          </cell>
        </row>
        <row r="40">
          <cell r="A40" t="str">
            <v>1.1.02.001</v>
          </cell>
          <cell r="B40" t="str">
            <v>DUPLICATAS A RECEBER</v>
          </cell>
          <cell r="C40">
            <v>4826110.3</v>
          </cell>
          <cell r="D40">
            <v>14594962.16</v>
          </cell>
          <cell r="E40">
            <v>-8368362.5199999996</v>
          </cell>
          <cell r="F40">
            <v>11052709.939999999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4826110.3</v>
          </cell>
          <cell r="D41">
            <v>14594962.16</v>
          </cell>
          <cell r="E41">
            <v>-8368362.5199999996</v>
          </cell>
          <cell r="F41">
            <v>11052709.939999999</v>
          </cell>
        </row>
        <row r="42">
          <cell r="A42" t="str">
            <v>1.1.02.002</v>
          </cell>
          <cell r="B42" t="str">
            <v>CAUCOES A RACEBER</v>
          </cell>
          <cell r="C42">
            <v>4350</v>
          </cell>
          <cell r="D42">
            <v>0</v>
          </cell>
          <cell r="E42">
            <v>0</v>
          </cell>
          <cell r="F42">
            <v>4350</v>
          </cell>
        </row>
        <row r="43">
          <cell r="A43" t="str">
            <v>1.1.02.002.001</v>
          </cell>
          <cell r="B43" t="str">
            <v>CLIENTES DIVERSOS</v>
          </cell>
          <cell r="C43">
            <v>4350</v>
          </cell>
          <cell r="D43">
            <v>0</v>
          </cell>
          <cell r="E43">
            <v>0</v>
          </cell>
          <cell r="F43">
            <v>4350</v>
          </cell>
        </row>
        <row r="44">
          <cell r="A44" t="str">
            <v>1.1.02.003</v>
          </cell>
          <cell r="B44" t="str">
            <v>SERVICOS A FATURAR</v>
          </cell>
          <cell r="C44">
            <v>585290.4</v>
          </cell>
          <cell r="D44">
            <v>5147203.63</v>
          </cell>
          <cell r="E44">
            <v>0</v>
          </cell>
          <cell r="F44">
            <v>5732494.0300000003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585290.4</v>
          </cell>
          <cell r="D45">
            <v>5147203.63</v>
          </cell>
          <cell r="E45">
            <v>0</v>
          </cell>
          <cell r="F45">
            <v>5732494.0300000003</v>
          </cell>
        </row>
        <row r="46">
          <cell r="A46" t="str">
            <v>1.1.03</v>
          </cell>
          <cell r="B46" t="str">
            <v>CREDITOS DIVERSOS</v>
          </cell>
          <cell r="C46">
            <v>1838319.15</v>
          </cell>
          <cell r="D46">
            <v>497868.01</v>
          </cell>
          <cell r="E46">
            <v>-380998.07</v>
          </cell>
          <cell r="F46">
            <v>1955189.09</v>
          </cell>
        </row>
        <row r="47">
          <cell r="A47" t="str">
            <v>1.1.03.001</v>
          </cell>
          <cell r="B47" t="str">
            <v>ADIANTAMENTO DE SALARIOS</v>
          </cell>
          <cell r="C47">
            <v>249510.59</v>
          </cell>
          <cell r="D47">
            <v>136336.35999999999</v>
          </cell>
          <cell r="E47">
            <v>-377883.95</v>
          </cell>
          <cell r="F47">
            <v>7963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-19.87</v>
          </cell>
          <cell r="D48">
            <v>100446.36</v>
          </cell>
          <cell r="E48">
            <v>-100426.49</v>
          </cell>
          <cell r="F48">
            <v>0</v>
          </cell>
        </row>
        <row r="49">
          <cell r="A49" t="str">
            <v>1.1.03.001.002</v>
          </cell>
          <cell r="B49" t="str">
            <v>ANTECIPAÇÃO DE 13 SALARIO</v>
          </cell>
          <cell r="C49">
            <v>234137.46</v>
          </cell>
          <cell r="D49">
            <v>89</v>
          </cell>
          <cell r="E49">
            <v>-234226.46</v>
          </cell>
          <cell r="F49">
            <v>0</v>
          </cell>
        </row>
        <row r="50">
          <cell r="A50" t="str">
            <v>1.1.03.001.003</v>
          </cell>
          <cell r="B50" t="str">
            <v>ANTECIPAÇÃO DE FERIAS</v>
          </cell>
          <cell r="C50">
            <v>15393</v>
          </cell>
          <cell r="D50">
            <v>35801</v>
          </cell>
          <cell r="E50">
            <v>-43231</v>
          </cell>
          <cell r="F50">
            <v>7963</v>
          </cell>
        </row>
        <row r="51">
          <cell r="A51" t="str">
            <v>1.1.03.002</v>
          </cell>
          <cell r="B51" t="str">
            <v>EMPRESTIMO A FUNCIONARIO</v>
          </cell>
          <cell r="C51">
            <v>3310.67</v>
          </cell>
          <cell r="D51">
            <v>1280</v>
          </cell>
          <cell r="E51">
            <v>-1374.42</v>
          </cell>
          <cell r="F51">
            <v>3216.25</v>
          </cell>
        </row>
        <row r="52">
          <cell r="A52" t="str">
            <v>1.1.03.002.001</v>
          </cell>
          <cell r="B52" t="str">
            <v>EMPRESTIMOS A FUNCIONARIOS</v>
          </cell>
          <cell r="C52">
            <v>3310.67</v>
          </cell>
          <cell r="D52">
            <v>1280</v>
          </cell>
          <cell r="E52">
            <v>-1374.42</v>
          </cell>
          <cell r="F52">
            <v>3216.25</v>
          </cell>
        </row>
        <row r="53">
          <cell r="A53" t="str">
            <v>1.1.03.004</v>
          </cell>
          <cell r="B53" t="str">
            <v>ADIANTAMENTO A FORNECEDORES</v>
          </cell>
          <cell r="C53">
            <v>1567497.89</v>
          </cell>
          <cell r="D53">
            <v>360251.65</v>
          </cell>
          <cell r="E53">
            <v>-1739.7</v>
          </cell>
          <cell r="F53">
            <v>1926009.84</v>
          </cell>
        </row>
        <row r="54">
          <cell r="A54" t="str">
            <v>1.1.03.004.001</v>
          </cell>
          <cell r="B54" t="str">
            <v>ADIANTAMENTO A FORNECEDORES</v>
          </cell>
          <cell r="C54">
            <v>1567497.89</v>
          </cell>
          <cell r="D54">
            <v>360251.65</v>
          </cell>
          <cell r="E54">
            <v>-1739.7</v>
          </cell>
          <cell r="F54">
            <v>1926009.84</v>
          </cell>
        </row>
        <row r="55">
          <cell r="A55" t="str">
            <v>1.1.03.005</v>
          </cell>
          <cell r="B55" t="str">
            <v>VENDA DE IMOBILIZADO A RECEBER</v>
          </cell>
          <cell r="C55">
            <v>18000</v>
          </cell>
          <cell r="D55">
            <v>0</v>
          </cell>
          <cell r="E55">
            <v>0</v>
          </cell>
          <cell r="F55">
            <v>18000</v>
          </cell>
        </row>
        <row r="56">
          <cell r="A56" t="str">
            <v>1.1.03.005.001</v>
          </cell>
          <cell r="B56" t="str">
            <v>VENDA DE VEICULOS</v>
          </cell>
          <cell r="C56">
            <v>18000</v>
          </cell>
          <cell r="D56">
            <v>0</v>
          </cell>
          <cell r="E56">
            <v>0</v>
          </cell>
          <cell r="F56">
            <v>18000</v>
          </cell>
        </row>
        <row r="57">
          <cell r="A57" t="str">
            <v>1.1.04</v>
          </cell>
          <cell r="B57" t="str">
            <v>CREDITOS DE IMPOSTOS E CONTRIBUIÇÕES</v>
          </cell>
          <cell r="C57">
            <v>299875.59999999998</v>
          </cell>
          <cell r="D57">
            <v>425140.31</v>
          </cell>
          <cell r="E57">
            <v>-713437.51</v>
          </cell>
          <cell r="F57">
            <v>11578.4</v>
          </cell>
        </row>
        <row r="58">
          <cell r="A58" t="str">
            <v>1.1.04.001</v>
          </cell>
          <cell r="B58" t="str">
            <v>TRIBUTOS A COMPENSAR E RECUPERAR FEDERA</v>
          </cell>
          <cell r="C58">
            <v>298353.91999999998</v>
          </cell>
          <cell r="D58">
            <v>388486.72</v>
          </cell>
          <cell r="E58">
            <v>-676783.92</v>
          </cell>
          <cell r="F58">
            <v>10056.719999999999</v>
          </cell>
        </row>
        <row r="59">
          <cell r="A59" t="str">
            <v>1.1.04.001.001</v>
          </cell>
          <cell r="B59" t="str">
            <v>CSLL RETIDA ORG. PUBLICO FEDERAL</v>
          </cell>
          <cell r="C59">
            <v>79586.92</v>
          </cell>
          <cell r="D59">
            <v>43536.79</v>
          </cell>
          <cell r="E59">
            <v>-123123.71</v>
          </cell>
          <cell r="F59">
            <v>0</v>
          </cell>
        </row>
        <row r="60">
          <cell r="A60" t="str">
            <v>1.1.04.001.002</v>
          </cell>
          <cell r="B60" t="str">
            <v>CSLL RETIDA POR DEMAIS ENTID ADM P. FED</v>
          </cell>
          <cell r="C60">
            <v>37199.65</v>
          </cell>
          <cell r="D60">
            <v>13150.49</v>
          </cell>
          <cell r="E60">
            <v>-50350.14</v>
          </cell>
          <cell r="F60">
            <v>0</v>
          </cell>
        </row>
        <row r="61">
          <cell r="A61" t="str">
            <v>1.1.04.001.005</v>
          </cell>
          <cell r="B61" t="str">
            <v>COFINS RETIDA POR DEMAIS ORG ADM PUBLIC</v>
          </cell>
          <cell r="C61">
            <v>0</v>
          </cell>
          <cell r="D61">
            <v>39451.46</v>
          </cell>
          <cell r="E61">
            <v>-39451.46</v>
          </cell>
          <cell r="F61">
            <v>0</v>
          </cell>
        </row>
        <row r="62">
          <cell r="A62" t="str">
            <v>1.1.04.001.008</v>
          </cell>
          <cell r="B62" t="str">
            <v>COFINS RETIDA POR ORGAOS PUB. FEDERAL</v>
          </cell>
          <cell r="C62">
            <v>0</v>
          </cell>
          <cell r="D62">
            <v>130610.34</v>
          </cell>
          <cell r="E62">
            <v>-130610.34</v>
          </cell>
          <cell r="F62">
            <v>0</v>
          </cell>
        </row>
        <row r="63">
          <cell r="A63" t="str">
            <v>1.1.04.001.009</v>
          </cell>
          <cell r="B63" t="str">
            <v>I.N.S.S - RETIDO</v>
          </cell>
          <cell r="C63">
            <v>41423.49</v>
          </cell>
          <cell r="D63">
            <v>54956.39</v>
          </cell>
          <cell r="E63">
            <v>-86323.16</v>
          </cell>
          <cell r="F63">
            <v>10056.719999999999</v>
          </cell>
        </row>
        <row r="64">
          <cell r="A64" t="str">
            <v>1.1.04.001.010</v>
          </cell>
          <cell r="B64" t="str">
            <v>I.R.R.F POR ORGAO PUBLICOS</v>
          </cell>
          <cell r="C64">
            <v>140143.85999999999</v>
          </cell>
          <cell r="D64">
            <v>68024.73</v>
          </cell>
          <cell r="E64">
            <v>-208168.59</v>
          </cell>
          <cell r="F64">
            <v>0</v>
          </cell>
        </row>
        <row r="65">
          <cell r="A65" t="str">
            <v>1.1.04.001.012</v>
          </cell>
          <cell r="B65" t="str">
            <v>I.R.R.F S/ RENDIMENTOS FINANCEIROS</v>
          </cell>
          <cell r="C65">
            <v>0</v>
          </cell>
          <cell r="D65">
            <v>1909.79</v>
          </cell>
          <cell r="E65">
            <v>-1909.79</v>
          </cell>
          <cell r="F65">
            <v>0</v>
          </cell>
        </row>
        <row r="66">
          <cell r="A66" t="str">
            <v>1.1.04.001.013</v>
          </cell>
          <cell r="B66" t="str">
            <v>PIS RETIDO POR ORGAOS PUB. FEDERAL</v>
          </cell>
          <cell r="C66">
            <v>0</v>
          </cell>
          <cell r="D66">
            <v>28298.91</v>
          </cell>
          <cell r="E66">
            <v>-28298.91</v>
          </cell>
          <cell r="F66">
            <v>0</v>
          </cell>
        </row>
        <row r="67">
          <cell r="A67" t="str">
            <v>1.1.04.001.014</v>
          </cell>
          <cell r="B67" t="str">
            <v>PIS RETIDO DEMAIS ENTIDADES P. FEDERAL</v>
          </cell>
          <cell r="C67">
            <v>0</v>
          </cell>
          <cell r="D67">
            <v>8547.82</v>
          </cell>
          <cell r="E67">
            <v>-8547.82</v>
          </cell>
          <cell r="F67">
            <v>0</v>
          </cell>
        </row>
        <row r="68">
          <cell r="A68" t="str">
            <v>1.1.04.003</v>
          </cell>
          <cell r="B68" t="str">
            <v>TRIBUTOS A COMPENSAR E REC MUNICIPAL</v>
          </cell>
          <cell r="C68">
            <v>1521.68</v>
          </cell>
          <cell r="D68">
            <v>36653.589999999997</v>
          </cell>
          <cell r="E68">
            <v>-36653.589999999997</v>
          </cell>
          <cell r="F68">
            <v>1521.68</v>
          </cell>
        </row>
        <row r="69">
          <cell r="A69" t="str">
            <v>1.1.04.003.001</v>
          </cell>
          <cell r="B69" t="str">
            <v>I.S.S RETIDO</v>
          </cell>
          <cell r="C69">
            <v>1521.68</v>
          </cell>
          <cell r="D69">
            <v>36653.589999999997</v>
          </cell>
          <cell r="E69">
            <v>-36653.589999999997</v>
          </cell>
          <cell r="F69">
            <v>1521.68</v>
          </cell>
        </row>
        <row r="70">
          <cell r="A70" t="str">
            <v>1.1.05</v>
          </cell>
          <cell r="B70" t="str">
            <v>INVESTIMENTOS TEMPORARIOS</v>
          </cell>
          <cell r="C70">
            <v>7700</v>
          </cell>
          <cell r="D70">
            <v>0</v>
          </cell>
          <cell r="E70">
            <v>0</v>
          </cell>
          <cell r="F70">
            <v>7700</v>
          </cell>
        </row>
        <row r="71">
          <cell r="A71" t="str">
            <v>1.1.05.001</v>
          </cell>
          <cell r="B71" t="str">
            <v>TITULOS E VALORES MOBILIARIOS</v>
          </cell>
          <cell r="C71">
            <v>7700</v>
          </cell>
          <cell r="D71">
            <v>0</v>
          </cell>
          <cell r="E71">
            <v>0</v>
          </cell>
          <cell r="F71">
            <v>7700</v>
          </cell>
        </row>
        <row r="72">
          <cell r="A72" t="str">
            <v>1.1.05.001.001</v>
          </cell>
          <cell r="B72" t="str">
            <v>TITULOS DE CAPITALIZAÇÃO</v>
          </cell>
          <cell r="C72">
            <v>7700</v>
          </cell>
          <cell r="D72">
            <v>0</v>
          </cell>
          <cell r="E72">
            <v>0</v>
          </cell>
          <cell r="F72">
            <v>7700</v>
          </cell>
        </row>
        <row r="73">
          <cell r="A73" t="str">
            <v>1.1.06</v>
          </cell>
          <cell r="B73" t="str">
            <v>ESTOQUES</v>
          </cell>
          <cell r="C73">
            <v>6408740.5300000003</v>
          </cell>
          <cell r="D73">
            <v>0</v>
          </cell>
          <cell r="E73">
            <v>0</v>
          </cell>
          <cell r="F73">
            <v>6408740.5300000003</v>
          </cell>
        </row>
        <row r="74">
          <cell r="A74" t="str">
            <v>1.1.06.002</v>
          </cell>
          <cell r="B74" t="str">
            <v>IMOVEIS A COMERCIALIZAR</v>
          </cell>
          <cell r="C74">
            <v>6408740.5300000003</v>
          </cell>
          <cell r="D74">
            <v>0</v>
          </cell>
          <cell r="E74">
            <v>0</v>
          </cell>
          <cell r="F74">
            <v>6408740.5300000003</v>
          </cell>
        </row>
        <row r="75">
          <cell r="A75" t="str">
            <v>1.1.06.002.001</v>
          </cell>
          <cell r="B75" t="str">
            <v>CHACARA RIO DE ONDAS COLONIA V</v>
          </cell>
          <cell r="C75">
            <v>50000</v>
          </cell>
          <cell r="D75">
            <v>0</v>
          </cell>
          <cell r="E75">
            <v>0</v>
          </cell>
          <cell r="F75">
            <v>50000</v>
          </cell>
        </row>
        <row r="76">
          <cell r="A76" t="str">
            <v>1.1.06.002.002</v>
          </cell>
          <cell r="B76" t="str">
            <v>LT 18 QD 07 JD IMPERIAL</v>
          </cell>
          <cell r="C76">
            <v>30000</v>
          </cell>
          <cell r="D76">
            <v>0</v>
          </cell>
          <cell r="E76">
            <v>0</v>
          </cell>
          <cell r="F76">
            <v>30000</v>
          </cell>
        </row>
        <row r="77">
          <cell r="A77" t="str">
            <v>1.1.06.002.003</v>
          </cell>
          <cell r="B77" t="str">
            <v>LT 19 QD 07 JD IMPERIAL</v>
          </cell>
          <cell r="C77">
            <v>250000</v>
          </cell>
          <cell r="D77">
            <v>0</v>
          </cell>
          <cell r="E77">
            <v>0</v>
          </cell>
          <cell r="F77">
            <v>250000</v>
          </cell>
        </row>
        <row r="78">
          <cell r="A78" t="str">
            <v>1.1.06.002.004</v>
          </cell>
          <cell r="B78" t="str">
            <v>JARDIM DAS OLIVEIRAS QD 05</v>
          </cell>
          <cell r="C78">
            <v>551340.53</v>
          </cell>
          <cell r="D78">
            <v>0</v>
          </cell>
          <cell r="E78">
            <v>0</v>
          </cell>
          <cell r="F78">
            <v>551340.53</v>
          </cell>
        </row>
        <row r="79">
          <cell r="A79" t="str">
            <v>1.1.06.002.005</v>
          </cell>
          <cell r="B79" t="str">
            <v>LT 02 QD 406 RECANTO DAS EMAS-DF</v>
          </cell>
          <cell r="C79">
            <v>2270000</v>
          </cell>
          <cell r="D79">
            <v>0</v>
          </cell>
          <cell r="E79">
            <v>0</v>
          </cell>
          <cell r="F79">
            <v>2270000</v>
          </cell>
        </row>
        <row r="80">
          <cell r="A80" t="str">
            <v>1.1.06.002.006</v>
          </cell>
          <cell r="B80" t="str">
            <v>LT 03 QD 406 RECANTO DAS EMAS-DF</v>
          </cell>
          <cell r="C80">
            <v>1670000</v>
          </cell>
          <cell r="D80">
            <v>0</v>
          </cell>
          <cell r="E80">
            <v>0</v>
          </cell>
          <cell r="F80">
            <v>1670000</v>
          </cell>
        </row>
        <row r="81">
          <cell r="A81" t="str">
            <v>1.1.06.002.007</v>
          </cell>
          <cell r="B81" t="str">
            <v>TERRENO EUCALIPTOS</v>
          </cell>
          <cell r="C81">
            <v>1587400</v>
          </cell>
          <cell r="D81">
            <v>0</v>
          </cell>
          <cell r="E81">
            <v>0</v>
          </cell>
          <cell r="F81">
            <v>1587400</v>
          </cell>
        </row>
        <row r="82">
          <cell r="A82" t="str">
            <v>1.1.07</v>
          </cell>
          <cell r="B82" t="str">
            <v>DESPESAS DO EXERCICIO SEGUINTE PAGAS AN</v>
          </cell>
          <cell r="C82">
            <v>62065.97</v>
          </cell>
          <cell r="D82">
            <v>0</v>
          </cell>
          <cell r="E82">
            <v>-8360.66</v>
          </cell>
          <cell r="F82">
            <v>53705.31</v>
          </cell>
        </row>
        <row r="83">
          <cell r="A83" t="str">
            <v>1.1.07.001</v>
          </cell>
          <cell r="B83" t="str">
            <v>DESPESAS PAGAS ANTECIPAMENTE</v>
          </cell>
          <cell r="C83">
            <v>62065.97</v>
          </cell>
          <cell r="D83">
            <v>0</v>
          </cell>
          <cell r="E83">
            <v>-8360.66</v>
          </cell>
          <cell r="F83">
            <v>53705.31</v>
          </cell>
        </row>
        <row r="84">
          <cell r="A84" t="str">
            <v>1.1.07.001.001</v>
          </cell>
          <cell r="B84" t="str">
            <v>PREMIOS DE SEGUROS A APROPRIAR</v>
          </cell>
          <cell r="C84">
            <v>57281.59</v>
          </cell>
          <cell r="D84">
            <v>0</v>
          </cell>
          <cell r="E84">
            <v>-6892.19</v>
          </cell>
          <cell r="F84">
            <v>50389.4</v>
          </cell>
        </row>
        <row r="85">
          <cell r="A85" t="str">
            <v>1.1.07.001.005</v>
          </cell>
          <cell r="B85" t="str">
            <v>CARTA DE FIANÇA A APROPRIAR</v>
          </cell>
          <cell r="C85">
            <v>4784.38</v>
          </cell>
          <cell r="D85">
            <v>0</v>
          </cell>
          <cell r="E85">
            <v>-1468.47</v>
          </cell>
          <cell r="F85">
            <v>3315.91</v>
          </cell>
        </row>
        <row r="86">
          <cell r="A86" t="str">
            <v>1.2</v>
          </cell>
          <cell r="B86" t="str">
            <v>ATIVO NÃO CIRCULANTE</v>
          </cell>
          <cell r="C86">
            <v>-7290783.9900000002</v>
          </cell>
          <cell r="D86">
            <v>11947570.630000001</v>
          </cell>
          <cell r="E86">
            <v>-93151.02</v>
          </cell>
          <cell r="F86">
            <v>4563635.62</v>
          </cell>
        </row>
        <row r="87">
          <cell r="A87" t="str">
            <v>1.2.01</v>
          </cell>
          <cell r="B87" t="str">
            <v>REALIZÁVEL A LONGO PRAZO</v>
          </cell>
          <cell r="C87">
            <v>338563.62</v>
          </cell>
          <cell r="D87">
            <v>0</v>
          </cell>
          <cell r="E87">
            <v>-48830.45</v>
          </cell>
          <cell r="F87">
            <v>289733.17</v>
          </cell>
        </row>
        <row r="88">
          <cell r="A88" t="str">
            <v>1.2.01.005</v>
          </cell>
          <cell r="B88" t="str">
            <v>CREDITOS DE COLIGADAS E CONTROLADAS</v>
          </cell>
          <cell r="C88">
            <v>313055.59999999998</v>
          </cell>
          <cell r="D88">
            <v>0</v>
          </cell>
          <cell r="E88">
            <v>-48830.45</v>
          </cell>
          <cell r="F88">
            <v>264225.15000000002</v>
          </cell>
        </row>
        <row r="89">
          <cell r="A89" t="str">
            <v>1.2.01.005.002</v>
          </cell>
          <cell r="B89" t="str">
            <v>SCP/CCGO</v>
          </cell>
          <cell r="C89">
            <v>22389.48</v>
          </cell>
          <cell r="D89">
            <v>0</v>
          </cell>
          <cell r="E89">
            <v>0</v>
          </cell>
          <cell r="F89">
            <v>22389.48</v>
          </cell>
        </row>
        <row r="90">
          <cell r="A90" t="str">
            <v>1.2.01.005.005</v>
          </cell>
          <cell r="B90" t="str">
            <v>SCP-PB/PALACIO DO PLANALTO</v>
          </cell>
          <cell r="C90">
            <v>48830.45</v>
          </cell>
          <cell r="D90">
            <v>0</v>
          </cell>
          <cell r="E90">
            <v>-48830.45</v>
          </cell>
          <cell r="F90">
            <v>0</v>
          </cell>
        </row>
        <row r="91">
          <cell r="A91" t="str">
            <v>1.2.01.005.006</v>
          </cell>
          <cell r="B91" t="str">
            <v>SCP/ALEXANIA</v>
          </cell>
          <cell r="C91">
            <v>241835.67</v>
          </cell>
          <cell r="D91">
            <v>0</v>
          </cell>
          <cell r="E91">
            <v>0</v>
          </cell>
          <cell r="F91">
            <v>241835.67</v>
          </cell>
        </row>
        <row r="92">
          <cell r="A92" t="str">
            <v>1.2.01.007</v>
          </cell>
          <cell r="B92" t="str">
            <v>APOLICE DE DIVIDA PIBLICA</v>
          </cell>
          <cell r="C92">
            <v>7260</v>
          </cell>
          <cell r="D92">
            <v>0</v>
          </cell>
          <cell r="E92">
            <v>0</v>
          </cell>
          <cell r="F92">
            <v>7260</v>
          </cell>
        </row>
        <row r="93">
          <cell r="A93" t="str">
            <v>1.2.01.007.001</v>
          </cell>
          <cell r="B93" t="str">
            <v>APOLICE DE DIVIDA PUBLICA/GOV. FEDERAL</v>
          </cell>
          <cell r="C93">
            <v>2200</v>
          </cell>
          <cell r="D93">
            <v>0</v>
          </cell>
          <cell r="E93">
            <v>0</v>
          </cell>
          <cell r="F93">
            <v>2200</v>
          </cell>
        </row>
        <row r="94">
          <cell r="A94" t="str">
            <v>1.2.01.007.002</v>
          </cell>
          <cell r="B94" t="str">
            <v>APOLICE DE DIVIDA PUBLICA/MG</v>
          </cell>
          <cell r="C94">
            <v>5060</v>
          </cell>
          <cell r="D94">
            <v>0</v>
          </cell>
          <cell r="E94">
            <v>0</v>
          </cell>
          <cell r="F94">
            <v>5060</v>
          </cell>
        </row>
        <row r="95">
          <cell r="A95" t="str">
            <v>1.2.01.008</v>
          </cell>
          <cell r="B95" t="str">
            <v>DEPOSITOS JUDICIAIS</v>
          </cell>
          <cell r="C95">
            <v>18248.02</v>
          </cell>
          <cell r="D95">
            <v>0</v>
          </cell>
          <cell r="E95">
            <v>0</v>
          </cell>
          <cell r="F95">
            <v>18248.02</v>
          </cell>
        </row>
        <row r="96">
          <cell r="A96" t="str">
            <v>1.2.01.008.001</v>
          </cell>
          <cell r="B96" t="str">
            <v>TRABALHISTAS</v>
          </cell>
          <cell r="C96">
            <v>18248.02</v>
          </cell>
          <cell r="D96">
            <v>0</v>
          </cell>
          <cell r="E96">
            <v>0</v>
          </cell>
          <cell r="F96">
            <v>18248.02</v>
          </cell>
        </row>
        <row r="97">
          <cell r="A97" t="str">
            <v>1.2.02</v>
          </cell>
          <cell r="B97" t="str">
            <v>INVESTIMENTOS</v>
          </cell>
          <cell r="C97">
            <v>-9371149.6899999995</v>
          </cell>
          <cell r="D97">
            <v>10589228.199999999</v>
          </cell>
          <cell r="E97">
            <v>0</v>
          </cell>
          <cell r="F97">
            <v>1218078.51</v>
          </cell>
        </row>
        <row r="98">
          <cell r="A98" t="str">
            <v>1.2.02.001</v>
          </cell>
          <cell r="B98" t="str">
            <v>PARTICIPAÇÕES SOCIETARIAS-CAPITAL</v>
          </cell>
          <cell r="C98">
            <v>-9879099.0399999991</v>
          </cell>
          <cell r="D98">
            <v>10589228.199999999</v>
          </cell>
          <cell r="E98">
            <v>0</v>
          </cell>
          <cell r="F98">
            <v>710129.16</v>
          </cell>
        </row>
        <row r="99">
          <cell r="A99" t="str">
            <v>1.2.02.001.001</v>
          </cell>
          <cell r="B99" t="str">
            <v>AÇÕES BRASIL TELECOM</v>
          </cell>
          <cell r="C99">
            <v>18426.939999999999</v>
          </cell>
          <cell r="D99">
            <v>0</v>
          </cell>
          <cell r="E99">
            <v>0</v>
          </cell>
          <cell r="F99">
            <v>18426.939999999999</v>
          </cell>
        </row>
        <row r="100">
          <cell r="A100" t="str">
            <v>1.2.02.001.004</v>
          </cell>
          <cell r="B100" t="str">
            <v>SCP-PG/CCG</v>
          </cell>
          <cell r="C100">
            <v>-263413.46999999997</v>
          </cell>
          <cell r="D100">
            <v>378410.45</v>
          </cell>
          <cell r="E100">
            <v>0</v>
          </cell>
          <cell r="F100">
            <v>114996.98</v>
          </cell>
        </row>
        <row r="101">
          <cell r="A101" t="str">
            <v>1.2.02.001.005</v>
          </cell>
          <cell r="B101" t="str">
            <v>CRÉDITO MUTUO ENGECRED</v>
          </cell>
          <cell r="C101">
            <v>552764.79</v>
          </cell>
          <cell r="D101">
            <v>44436.44</v>
          </cell>
          <cell r="E101">
            <v>0</v>
          </cell>
          <cell r="F101">
            <v>597201.23</v>
          </cell>
        </row>
        <row r="102">
          <cell r="A102" t="str">
            <v>1.2.02.001.006</v>
          </cell>
          <cell r="B102" t="str">
            <v>SCP-PB/LUZIANA</v>
          </cell>
          <cell r="C102">
            <v>-1241161.1299999999</v>
          </cell>
          <cell r="D102">
            <v>471252.15</v>
          </cell>
          <cell r="E102">
            <v>0</v>
          </cell>
          <cell r="F102">
            <v>-769908.98</v>
          </cell>
        </row>
        <row r="103">
          <cell r="A103" t="str">
            <v>1.2.02.001.007</v>
          </cell>
          <cell r="B103" t="str">
            <v>SCP-PB/ALEXANIA</v>
          </cell>
          <cell r="C103">
            <v>-72689.47</v>
          </cell>
          <cell r="D103">
            <v>0</v>
          </cell>
          <cell r="E103">
            <v>0</v>
          </cell>
          <cell r="F103">
            <v>-72689.47</v>
          </cell>
        </row>
        <row r="104">
          <cell r="A104" t="str">
            <v>1.2.02.001.010</v>
          </cell>
          <cell r="B104" t="str">
            <v>SCP-PB/PALACIO DO PLANALTO</v>
          </cell>
          <cell r="C104">
            <v>-8873026.6999999993</v>
          </cell>
          <cell r="D104">
            <v>9695129.1600000001</v>
          </cell>
          <cell r="E104">
            <v>0</v>
          </cell>
          <cell r="F104">
            <v>822102.46</v>
          </cell>
        </row>
        <row r="105">
          <cell r="A105" t="str">
            <v>1.2.02.002</v>
          </cell>
          <cell r="B105" t="str">
            <v>PARTICIPAÇÕES SOCIETÁRIAS-APORTES</v>
          </cell>
          <cell r="C105">
            <v>507949.35</v>
          </cell>
          <cell r="D105">
            <v>0</v>
          </cell>
          <cell r="E105">
            <v>0</v>
          </cell>
          <cell r="F105">
            <v>507949.35</v>
          </cell>
        </row>
        <row r="106">
          <cell r="A106" t="str">
            <v>1.2.02.002.008</v>
          </cell>
          <cell r="B106" t="str">
            <v>SCP/FUAD RASSI</v>
          </cell>
          <cell r="C106">
            <v>-289000</v>
          </cell>
          <cell r="D106">
            <v>0</v>
          </cell>
          <cell r="E106">
            <v>0</v>
          </cell>
          <cell r="F106">
            <v>-289000</v>
          </cell>
        </row>
        <row r="107">
          <cell r="A107" t="str">
            <v>1.2.02.002.011</v>
          </cell>
          <cell r="B107" t="str">
            <v>SPE/PB</v>
          </cell>
          <cell r="C107">
            <v>796949.35</v>
          </cell>
          <cell r="D107">
            <v>0</v>
          </cell>
          <cell r="E107">
            <v>0</v>
          </cell>
          <cell r="F107">
            <v>796949.35</v>
          </cell>
        </row>
        <row r="108">
          <cell r="A108" t="str">
            <v>1.2.03</v>
          </cell>
          <cell r="B108" t="str">
            <v>IMOBILIZADO</v>
          </cell>
          <cell r="C108">
            <v>1735275.32</v>
          </cell>
          <cell r="D108">
            <v>995902.97</v>
          </cell>
          <cell r="E108">
            <v>-44167.86</v>
          </cell>
          <cell r="F108">
            <v>2687010.43</v>
          </cell>
        </row>
        <row r="109">
          <cell r="A109" t="str">
            <v>1.2.03.001</v>
          </cell>
          <cell r="B109" t="str">
            <v>BENS EM OPERAÇÃO-CUSTO</v>
          </cell>
          <cell r="C109">
            <v>2868457.2</v>
          </cell>
          <cell r="D109">
            <v>15430.45</v>
          </cell>
          <cell r="E109">
            <v>-12749.76</v>
          </cell>
          <cell r="F109">
            <v>2871137.89</v>
          </cell>
        </row>
        <row r="110">
          <cell r="A110" t="str">
            <v>1.2.03.001.002</v>
          </cell>
          <cell r="B110" t="str">
            <v>SISTEMA DE COMUNICAÇÃO</v>
          </cell>
          <cell r="C110">
            <v>73915.22</v>
          </cell>
          <cell r="D110">
            <v>0</v>
          </cell>
          <cell r="E110">
            <v>0</v>
          </cell>
          <cell r="F110">
            <v>73915.22</v>
          </cell>
        </row>
        <row r="111">
          <cell r="A111" t="str">
            <v>1.2.03.001.003</v>
          </cell>
          <cell r="B111" t="str">
            <v>INSTALAÇÕES</v>
          </cell>
          <cell r="C111">
            <v>1295.47</v>
          </cell>
          <cell r="D111">
            <v>0</v>
          </cell>
          <cell r="E111">
            <v>0</v>
          </cell>
          <cell r="F111">
            <v>1295.47</v>
          </cell>
        </row>
        <row r="112">
          <cell r="A112" t="str">
            <v>1.2.03.001.004</v>
          </cell>
          <cell r="B112" t="str">
            <v>MAQUINAS, APARELHOS E EQUIPAMENTOS</v>
          </cell>
          <cell r="C112">
            <v>358288.14</v>
          </cell>
          <cell r="D112">
            <v>540.54999999999995</v>
          </cell>
          <cell r="E112">
            <v>0</v>
          </cell>
          <cell r="F112">
            <v>358828.69</v>
          </cell>
        </row>
        <row r="113">
          <cell r="A113" t="str">
            <v>1.2.03.001.005</v>
          </cell>
          <cell r="B113" t="str">
            <v>EQUIPAMENTOS DE PROC.ELETRONICO DE DADO</v>
          </cell>
          <cell r="C113">
            <v>414346.14</v>
          </cell>
          <cell r="D113">
            <v>14889.9</v>
          </cell>
          <cell r="E113">
            <v>-12749.76</v>
          </cell>
          <cell r="F113">
            <v>416486.28</v>
          </cell>
        </row>
        <row r="114">
          <cell r="A114" t="str">
            <v>1.2.03.001.006</v>
          </cell>
          <cell r="B114" t="str">
            <v>MOVEIS E UTENSILIOS</v>
          </cell>
          <cell r="C114">
            <v>194227.83</v>
          </cell>
          <cell r="D114">
            <v>0</v>
          </cell>
          <cell r="E114">
            <v>0</v>
          </cell>
          <cell r="F114">
            <v>194227.83</v>
          </cell>
        </row>
        <row r="115">
          <cell r="A115" t="str">
            <v>1.2.03.001.007</v>
          </cell>
          <cell r="B115" t="str">
            <v>VEICULOS LEVES</v>
          </cell>
          <cell r="C115">
            <v>1309885.79</v>
          </cell>
          <cell r="D115">
            <v>0</v>
          </cell>
          <cell r="E115">
            <v>0</v>
          </cell>
          <cell r="F115">
            <v>1309885.79</v>
          </cell>
        </row>
        <row r="116">
          <cell r="A116" t="str">
            <v>1.2.03.001.008</v>
          </cell>
          <cell r="B116" t="str">
            <v>FERRAMENTAS</v>
          </cell>
          <cell r="C116">
            <v>53579.96</v>
          </cell>
          <cell r="D116">
            <v>0</v>
          </cell>
          <cell r="E116">
            <v>0</v>
          </cell>
          <cell r="F116">
            <v>53579.96</v>
          </cell>
        </row>
        <row r="117">
          <cell r="A117" t="str">
            <v>1.2.03.001.010</v>
          </cell>
          <cell r="B117" t="str">
            <v>VEICULOS DE CARGAS</v>
          </cell>
          <cell r="C117">
            <v>462918.65</v>
          </cell>
          <cell r="D117">
            <v>0</v>
          </cell>
          <cell r="E117">
            <v>0</v>
          </cell>
          <cell r="F117">
            <v>462918.65</v>
          </cell>
        </row>
        <row r="118">
          <cell r="A118" t="str">
            <v>1.2.03.002</v>
          </cell>
          <cell r="B118" t="str">
            <v>(-) DEPRECIAÇÃO AMORTIZAÇÃO ACUMULADA</v>
          </cell>
          <cell r="C118">
            <v>-1173659.01</v>
          </cell>
          <cell r="D118">
            <v>3991.73</v>
          </cell>
          <cell r="E118">
            <v>-31418.1</v>
          </cell>
          <cell r="F118">
            <v>-1201085.3799999999</v>
          </cell>
        </row>
        <row r="119">
          <cell r="A119" t="str">
            <v>1.2.03.002.002</v>
          </cell>
          <cell r="B119" t="str">
            <v>INSTALAÇÕES</v>
          </cell>
          <cell r="C119">
            <v>-1295.47</v>
          </cell>
          <cell r="D119">
            <v>0</v>
          </cell>
          <cell r="E119">
            <v>0</v>
          </cell>
          <cell r="F119">
            <v>-1295.47</v>
          </cell>
        </row>
        <row r="120">
          <cell r="A120" t="str">
            <v>1.2.03.002.003</v>
          </cell>
          <cell r="B120" t="str">
            <v>MAQUINAS, APARELHOS E EQUIPAMENTOS</v>
          </cell>
          <cell r="C120">
            <v>-168427.46</v>
          </cell>
          <cell r="D120">
            <v>0</v>
          </cell>
          <cell r="E120">
            <v>-2150.8200000000002</v>
          </cell>
          <cell r="F120">
            <v>-170578.28</v>
          </cell>
        </row>
        <row r="121">
          <cell r="A121" t="str">
            <v>1.2.03.002.004</v>
          </cell>
          <cell r="B121" t="str">
            <v>EQUIPAMENTOS DE PROC.ELETRONICO DE DADO</v>
          </cell>
          <cell r="C121">
            <v>-318188.96000000002</v>
          </cell>
          <cell r="D121">
            <v>0</v>
          </cell>
          <cell r="E121">
            <v>-3771.34</v>
          </cell>
          <cell r="F121">
            <v>-321960.3</v>
          </cell>
        </row>
        <row r="122">
          <cell r="A122" t="str">
            <v>1.2.03.002.005</v>
          </cell>
          <cell r="B122" t="str">
            <v>MOVEIS E UTENSILIOS</v>
          </cell>
          <cell r="C122">
            <v>-90220.44</v>
          </cell>
          <cell r="D122">
            <v>0</v>
          </cell>
          <cell r="E122">
            <v>-1656.58</v>
          </cell>
          <cell r="F122">
            <v>-91877.02</v>
          </cell>
        </row>
        <row r="123">
          <cell r="A123" t="str">
            <v>1.2.03.002.006</v>
          </cell>
          <cell r="B123" t="str">
            <v>VEICULOS LEVES</v>
          </cell>
          <cell r="C123">
            <v>-43642.74</v>
          </cell>
          <cell r="D123">
            <v>0</v>
          </cell>
          <cell r="E123">
            <v>-2887.43</v>
          </cell>
          <cell r="F123">
            <v>-46530.17</v>
          </cell>
        </row>
        <row r="124">
          <cell r="A124" t="str">
            <v>1.2.03.002.007</v>
          </cell>
          <cell r="B124" t="str">
            <v>FERRAMENTAS</v>
          </cell>
          <cell r="C124">
            <v>-640.76</v>
          </cell>
          <cell r="D124">
            <v>0</v>
          </cell>
          <cell r="E124">
            <v>-4438.22</v>
          </cell>
          <cell r="F124">
            <v>-5078.9799999999996</v>
          </cell>
        </row>
        <row r="125">
          <cell r="A125" t="str">
            <v>1.2.03.002.009</v>
          </cell>
          <cell r="B125" t="str">
            <v>VEICULOS DE CARGAS</v>
          </cell>
          <cell r="C125">
            <v>-524744.02</v>
          </cell>
          <cell r="D125">
            <v>0</v>
          </cell>
          <cell r="E125">
            <v>-16065.23</v>
          </cell>
          <cell r="F125">
            <v>-540809.25</v>
          </cell>
        </row>
        <row r="126">
          <cell r="A126" t="str">
            <v>1.2.03.002.010</v>
          </cell>
          <cell r="B126" t="str">
            <v>SISTEMA DE COMUNICAÇÃO</v>
          </cell>
          <cell r="C126">
            <v>-22507.43</v>
          </cell>
          <cell r="D126">
            <v>0</v>
          </cell>
          <cell r="E126">
            <v>-448.48</v>
          </cell>
          <cell r="F126">
            <v>-22955.91</v>
          </cell>
        </row>
        <row r="127">
          <cell r="A127" t="str">
            <v>1.2.03.002.011</v>
          </cell>
          <cell r="B127" t="str">
            <v>MOVEIS E EQUIPAMENTOS DE REPOSIÇÃO</v>
          </cell>
          <cell r="C127">
            <v>-3991.73</v>
          </cell>
          <cell r="D127">
            <v>3991.73</v>
          </cell>
          <cell r="E127">
            <v>0</v>
          </cell>
          <cell r="F127">
            <v>0</v>
          </cell>
        </row>
        <row r="128">
          <cell r="A128" t="str">
            <v>1.2.03.003</v>
          </cell>
          <cell r="B128" t="str">
            <v>IMOBILIZADO EM ANDAMENTO-CUSTO</v>
          </cell>
          <cell r="C128">
            <v>40477.129999999997</v>
          </cell>
          <cell r="D128">
            <v>976480.79</v>
          </cell>
          <cell r="E128">
            <v>0</v>
          </cell>
          <cell r="F128">
            <v>1016957.92</v>
          </cell>
        </row>
        <row r="129">
          <cell r="A129" t="str">
            <v>1.2.03.003.001</v>
          </cell>
          <cell r="B129" t="str">
            <v>CONSTRUÇÕES EM ANDAMENTO</v>
          </cell>
          <cell r="C129">
            <v>40477.129999999997</v>
          </cell>
          <cell r="D129">
            <v>976480.79</v>
          </cell>
          <cell r="E129">
            <v>0</v>
          </cell>
          <cell r="F129">
            <v>1016957.92</v>
          </cell>
        </row>
        <row r="130">
          <cell r="A130" t="str">
            <v>1.2.04</v>
          </cell>
          <cell r="B130" t="str">
            <v>INTANGIVEL</v>
          </cell>
          <cell r="C130">
            <v>6526.76</v>
          </cell>
          <cell r="D130">
            <v>362439.46</v>
          </cell>
          <cell r="E130">
            <v>-152.71</v>
          </cell>
          <cell r="F130">
            <v>368813.51</v>
          </cell>
        </row>
        <row r="131">
          <cell r="A131" t="str">
            <v>1.2.04.001</v>
          </cell>
          <cell r="B131" t="str">
            <v>CUSTO</v>
          </cell>
          <cell r="C131">
            <v>10868.23</v>
          </cell>
          <cell r="D131">
            <v>362439.46</v>
          </cell>
          <cell r="E131">
            <v>0</v>
          </cell>
          <cell r="F131">
            <v>373307.69</v>
          </cell>
        </row>
        <row r="132">
          <cell r="A132" t="str">
            <v>1.2.04.001.001</v>
          </cell>
          <cell r="B132" t="str">
            <v>SISTEMAS APLICATIVOS - SOFTWARE</v>
          </cell>
          <cell r="C132">
            <v>10868.23</v>
          </cell>
          <cell r="D132">
            <v>12439.46</v>
          </cell>
          <cell r="E132">
            <v>0</v>
          </cell>
          <cell r="F132">
            <v>23307.69</v>
          </cell>
        </row>
        <row r="133">
          <cell r="A133" t="str">
            <v>1.2.04.001.002</v>
          </cell>
          <cell r="B133" t="str">
            <v>DIREITOS SOBRE RECURSOS NATURAIS</v>
          </cell>
          <cell r="C133">
            <v>0</v>
          </cell>
          <cell r="D133">
            <v>350000</v>
          </cell>
          <cell r="E133">
            <v>0</v>
          </cell>
          <cell r="F133">
            <v>350000</v>
          </cell>
        </row>
        <row r="134">
          <cell r="A134" t="str">
            <v>1.2.04.002</v>
          </cell>
          <cell r="B134" t="str">
            <v>(-) AMORTIZAÇÃO ACUMULADA</v>
          </cell>
          <cell r="C134">
            <v>4341.47</v>
          </cell>
          <cell r="D134">
            <v>0</v>
          </cell>
          <cell r="E134">
            <v>152.71</v>
          </cell>
          <cell r="F134">
            <v>4494.18</v>
          </cell>
        </row>
        <row r="135">
          <cell r="A135" t="str">
            <v>1.2.04.002.001</v>
          </cell>
          <cell r="B135" t="str">
            <v>(-) SISTEMAS APLICATIVOS-SOFTWARE</v>
          </cell>
          <cell r="C135">
            <v>-4341.47</v>
          </cell>
          <cell r="D135">
            <v>0</v>
          </cell>
          <cell r="E135">
            <v>-152.71</v>
          </cell>
          <cell r="F135">
            <v>-4494.18</v>
          </cell>
        </row>
        <row r="136">
          <cell r="A136">
            <v>2</v>
          </cell>
          <cell r="B136" t="str">
            <v>PASSIVO</v>
          </cell>
          <cell r="C136">
            <v>26512479.98</v>
          </cell>
          <cell r="D136">
            <v>-10587459.859999999</v>
          </cell>
          <cell r="E136">
            <v>7950936.1900000004</v>
          </cell>
          <cell r="F136">
            <v>23875956.309999999</v>
          </cell>
        </row>
        <row r="137">
          <cell r="A137" t="str">
            <v>2.1</v>
          </cell>
          <cell r="B137" t="str">
            <v>PASSIVO CIRCULANTE</v>
          </cell>
          <cell r="C137">
            <v>10483083.560000001</v>
          </cell>
          <cell r="D137">
            <v>-8794120.0899999999</v>
          </cell>
          <cell r="E137">
            <v>7950874.1900000004</v>
          </cell>
          <cell r="F137">
            <v>9639837.6600000001</v>
          </cell>
        </row>
        <row r="138">
          <cell r="A138" t="str">
            <v>2.1.01</v>
          </cell>
          <cell r="B138" t="str">
            <v>EMPRESTIMOS E FINANCIAMENTOS</v>
          </cell>
          <cell r="C138">
            <v>857228.43</v>
          </cell>
          <cell r="D138">
            <v>-119861.33</v>
          </cell>
          <cell r="E138">
            <v>53196.49</v>
          </cell>
          <cell r="F138">
            <v>790563.59</v>
          </cell>
        </row>
        <row r="139">
          <cell r="A139" t="str">
            <v>2.1.01.002</v>
          </cell>
          <cell r="B139" t="str">
            <v>EMPRESTIMOS E FINANCIAMENTOS NACIONAIS</v>
          </cell>
          <cell r="C139">
            <v>857228.43</v>
          </cell>
          <cell r="D139">
            <v>-119861.33</v>
          </cell>
          <cell r="E139">
            <v>53196.49</v>
          </cell>
          <cell r="F139">
            <v>790563.59</v>
          </cell>
        </row>
        <row r="140">
          <cell r="A140" t="str">
            <v>2.1.01.002.001</v>
          </cell>
          <cell r="B140" t="str">
            <v>BANCO ITAULEASING S/A</v>
          </cell>
          <cell r="C140">
            <v>197402.75</v>
          </cell>
          <cell r="D140">
            <v>-13445.69</v>
          </cell>
          <cell r="E140">
            <v>0</v>
          </cell>
          <cell r="F140">
            <v>183957.06</v>
          </cell>
        </row>
        <row r="141">
          <cell r="A141" t="str">
            <v>2.1.01.002.002</v>
          </cell>
          <cell r="B141" t="str">
            <v>CATERPILLAR FINANCIAL S/A</v>
          </cell>
          <cell r="C141">
            <v>77730.98</v>
          </cell>
          <cell r="D141">
            <v>-8596.7900000000009</v>
          </cell>
          <cell r="E141">
            <v>0</v>
          </cell>
          <cell r="F141">
            <v>69134.19</v>
          </cell>
        </row>
        <row r="142">
          <cell r="A142" t="str">
            <v>2.1.01.002.004</v>
          </cell>
          <cell r="B142" t="str">
            <v>BANCO CNH CAPITAL S/A</v>
          </cell>
          <cell r="C142">
            <v>140027.35</v>
          </cell>
          <cell r="D142">
            <v>-12141.92</v>
          </cell>
          <cell r="E142">
            <v>0</v>
          </cell>
          <cell r="F142">
            <v>127885.43</v>
          </cell>
        </row>
        <row r="143">
          <cell r="A143" t="str">
            <v>2.1.01.002.006</v>
          </cell>
          <cell r="B143" t="str">
            <v>(-) ENCARGOS FINANCEIROS A TRANSCORRER</v>
          </cell>
          <cell r="C143">
            <v>660554.88</v>
          </cell>
          <cell r="D143">
            <v>0</v>
          </cell>
          <cell r="E143">
            <v>-53196.49</v>
          </cell>
          <cell r="F143">
            <v>607358.39</v>
          </cell>
        </row>
        <row r="144">
          <cell r="A144" t="str">
            <v>2.1.01.002.007</v>
          </cell>
          <cell r="B144" t="str">
            <v>UNIBANCO-UNIAO DE BANCOS BRASILEIROS</v>
          </cell>
          <cell r="C144">
            <v>126276.47</v>
          </cell>
          <cell r="D144">
            <v>-9575.52</v>
          </cell>
          <cell r="E144">
            <v>0</v>
          </cell>
          <cell r="F144">
            <v>116700.95</v>
          </cell>
        </row>
        <row r="145">
          <cell r="A145" t="str">
            <v>2.1.01.002.009</v>
          </cell>
          <cell r="B145" t="str">
            <v>BANCO VOTORANTIM S/A</v>
          </cell>
          <cell r="C145">
            <v>72399.759999999995</v>
          </cell>
          <cell r="D145">
            <v>-5773.79</v>
          </cell>
          <cell r="E145">
            <v>0</v>
          </cell>
          <cell r="F145">
            <v>66625.97</v>
          </cell>
        </row>
        <row r="146">
          <cell r="A146" t="str">
            <v>2.1.01.002.011</v>
          </cell>
          <cell r="B146" t="str">
            <v>TERRACAP - CIA IMOBILIARIA DE BRASILIA</v>
          </cell>
          <cell r="C146">
            <v>903946</v>
          </cell>
          <cell r="D146">
            <v>-70327.62</v>
          </cell>
          <cell r="E146">
            <v>0</v>
          </cell>
          <cell r="F146">
            <v>833618.38</v>
          </cell>
        </row>
        <row r="147">
          <cell r="A147" t="str">
            <v>2.1.02</v>
          </cell>
          <cell r="B147" t="str">
            <v>FORNECEDORES</v>
          </cell>
          <cell r="C147">
            <v>6390572.5899999999</v>
          </cell>
          <cell r="D147">
            <v>-5284527.26</v>
          </cell>
          <cell r="E147">
            <v>4522120.13</v>
          </cell>
          <cell r="F147">
            <v>5628165.46</v>
          </cell>
        </row>
        <row r="148">
          <cell r="A148" t="str">
            <v>2.1.02.001</v>
          </cell>
          <cell r="B148" t="str">
            <v>FORNECEDORES DE MATERIAIS E SERVIÇOS</v>
          </cell>
          <cell r="C148">
            <v>6390572.5899999999</v>
          </cell>
          <cell r="D148">
            <v>-5284527.26</v>
          </cell>
          <cell r="E148">
            <v>4522120.13</v>
          </cell>
          <cell r="F148">
            <v>5628165.46</v>
          </cell>
        </row>
        <row r="149">
          <cell r="A149" t="str">
            <v>2.1.02.001.001</v>
          </cell>
          <cell r="B149" t="str">
            <v>FORNECEDORES DIVERSOS</v>
          </cell>
          <cell r="C149">
            <v>6390572.5899999999</v>
          </cell>
          <cell r="D149">
            <v>-5284527.26</v>
          </cell>
          <cell r="E149">
            <v>4522120.13</v>
          </cell>
          <cell r="F149">
            <v>5628165.46</v>
          </cell>
        </row>
        <row r="150">
          <cell r="A150" t="str">
            <v>2.1.03</v>
          </cell>
          <cell r="B150" t="str">
            <v>OBRIGAÇÕES TRIBUTARIAS</v>
          </cell>
          <cell r="C150">
            <v>169466.05</v>
          </cell>
          <cell r="D150">
            <v>-734407.55</v>
          </cell>
          <cell r="E150">
            <v>1393872.65</v>
          </cell>
          <cell r="F150">
            <v>828931.15</v>
          </cell>
        </row>
        <row r="151">
          <cell r="A151" t="str">
            <v>2.1.03.001</v>
          </cell>
          <cell r="B151" t="str">
            <v>TRIBUTOS E CONTRIBUIÇÕES A PAGAR</v>
          </cell>
          <cell r="C151">
            <v>70927.05</v>
          </cell>
          <cell r="D151">
            <v>-627114.35</v>
          </cell>
          <cell r="E151">
            <v>1303141.58</v>
          </cell>
          <cell r="F151">
            <v>746954.28</v>
          </cell>
        </row>
        <row r="152">
          <cell r="A152" t="str">
            <v>2.1.03.001.001</v>
          </cell>
          <cell r="B152" t="str">
            <v>I.R.P.J. A PAGAR</v>
          </cell>
          <cell r="C152">
            <v>0</v>
          </cell>
          <cell r="D152">
            <v>-210078.38</v>
          </cell>
          <cell r="E152">
            <v>496651.28</v>
          </cell>
          <cell r="F152">
            <v>286572.90000000002</v>
          </cell>
        </row>
        <row r="153">
          <cell r="A153" t="str">
            <v>2.1.03.001.002</v>
          </cell>
          <cell r="B153" t="str">
            <v>C.S.L.L. A PAGAR</v>
          </cell>
          <cell r="C153">
            <v>0</v>
          </cell>
          <cell r="D153">
            <v>-173473.85</v>
          </cell>
          <cell r="E153">
            <v>268297.84000000003</v>
          </cell>
          <cell r="F153">
            <v>94823.99</v>
          </cell>
        </row>
        <row r="154">
          <cell r="A154" t="str">
            <v>2.1.03.001.003</v>
          </cell>
          <cell r="B154" t="str">
            <v>PIS A PAGAR</v>
          </cell>
          <cell r="C154">
            <v>12630.82</v>
          </cell>
          <cell r="D154">
            <v>-36846.730000000003</v>
          </cell>
          <cell r="E154">
            <v>54394.37</v>
          </cell>
          <cell r="F154">
            <v>30178.46</v>
          </cell>
        </row>
        <row r="155">
          <cell r="A155" t="str">
            <v>2.1.03.001.004</v>
          </cell>
          <cell r="B155" t="str">
            <v>COFINS A PAGAR</v>
          </cell>
          <cell r="C155">
            <v>58296.23</v>
          </cell>
          <cell r="D155">
            <v>-170061.8</v>
          </cell>
          <cell r="E155">
            <v>251050.88</v>
          </cell>
          <cell r="F155">
            <v>139285.31</v>
          </cell>
        </row>
        <row r="156">
          <cell r="A156" t="str">
            <v>2.1.03.001.005</v>
          </cell>
          <cell r="B156" t="str">
            <v>I.S.S. A PAGAR</v>
          </cell>
          <cell r="C156">
            <v>0</v>
          </cell>
          <cell r="D156">
            <v>-36653.589999999997</v>
          </cell>
          <cell r="E156">
            <v>232747.21</v>
          </cell>
          <cell r="F156">
            <v>196093.62</v>
          </cell>
        </row>
        <row r="157">
          <cell r="A157" t="str">
            <v>2.1.03.002</v>
          </cell>
          <cell r="B157" t="str">
            <v>TRIBUTOS E CONT. RETIDOS A RECOLHER</v>
          </cell>
          <cell r="C157">
            <v>98539</v>
          </cell>
          <cell r="D157">
            <v>-107293.2</v>
          </cell>
          <cell r="E157">
            <v>90731.07</v>
          </cell>
          <cell r="F157">
            <v>81976.87</v>
          </cell>
        </row>
        <row r="158">
          <cell r="A158" t="str">
            <v>2.1.03.002.001</v>
          </cell>
          <cell r="B158" t="str">
            <v>RETENÇOES CONTR. FEDERAIS A RECOLHER</v>
          </cell>
          <cell r="C158">
            <v>16808.43</v>
          </cell>
          <cell r="D158">
            <v>-18608.650000000001</v>
          </cell>
          <cell r="E158">
            <v>10001.43</v>
          </cell>
          <cell r="F158">
            <v>8201.2099999999991</v>
          </cell>
        </row>
        <row r="159">
          <cell r="A159" t="str">
            <v>2.1.03.002.002</v>
          </cell>
          <cell r="B159" t="str">
            <v>I.R.R.F. SOBRE ASSALARIADO A RECOLHER</v>
          </cell>
          <cell r="C159">
            <v>13046.54</v>
          </cell>
          <cell r="D159">
            <v>-7617.82</v>
          </cell>
          <cell r="E159">
            <v>10613.83</v>
          </cell>
          <cell r="F159">
            <v>16042.55</v>
          </cell>
        </row>
        <row r="160">
          <cell r="A160" t="str">
            <v>2.1.03.002.003</v>
          </cell>
          <cell r="B160" t="str">
            <v>I.R.R.F. SOBRE SERVIÇOS PJ A RECOLHER</v>
          </cell>
          <cell r="C160">
            <v>3016.74</v>
          </cell>
          <cell r="D160">
            <v>-2973.88</v>
          </cell>
          <cell r="E160">
            <v>7476.93</v>
          </cell>
          <cell r="F160">
            <v>7519.79</v>
          </cell>
        </row>
        <row r="161">
          <cell r="A161" t="str">
            <v>2.1.03.002.004</v>
          </cell>
          <cell r="B161" t="str">
            <v>I.N.S.S. RETIDO A RECOLHER</v>
          </cell>
          <cell r="C161">
            <v>46409.79</v>
          </cell>
          <cell r="D161">
            <v>-57943.44</v>
          </cell>
          <cell r="E161">
            <v>50301.93</v>
          </cell>
          <cell r="F161">
            <v>38768.28</v>
          </cell>
        </row>
        <row r="162">
          <cell r="A162" t="str">
            <v>2.1.03.002.005</v>
          </cell>
          <cell r="B162" t="str">
            <v>I.S.S. RETIDO A RECOLHER</v>
          </cell>
          <cell r="C162">
            <v>19257.5</v>
          </cell>
          <cell r="D162">
            <v>-20149.41</v>
          </cell>
          <cell r="E162">
            <v>12336.95</v>
          </cell>
          <cell r="F162">
            <v>11445.04</v>
          </cell>
        </row>
        <row r="163">
          <cell r="A163" t="str">
            <v>2.1.04</v>
          </cell>
          <cell r="B163" t="str">
            <v>OBRIGAÇOES TRABALHISTAS E PREVIDENCIARI</v>
          </cell>
          <cell r="C163">
            <v>2668841.2200000002</v>
          </cell>
          <cell r="D163">
            <v>-2651074.58</v>
          </cell>
          <cell r="E163">
            <v>1835377.78</v>
          </cell>
          <cell r="F163">
            <v>1853144.42</v>
          </cell>
        </row>
        <row r="164">
          <cell r="A164" t="str">
            <v>2.1.04.001</v>
          </cell>
          <cell r="B164" t="str">
            <v>DEBITOS COM PESSOAL</v>
          </cell>
          <cell r="C164">
            <v>618016.87</v>
          </cell>
          <cell r="D164">
            <v>-1000745.27</v>
          </cell>
          <cell r="E164">
            <v>947982.82</v>
          </cell>
          <cell r="F164">
            <v>565254.42000000004</v>
          </cell>
        </row>
        <row r="165">
          <cell r="A165" t="str">
            <v>2.1.04.001.001</v>
          </cell>
          <cell r="B165" t="str">
            <v>SALARIOS A PAGAR</v>
          </cell>
          <cell r="C165">
            <v>618517</v>
          </cell>
          <cell r="D165">
            <v>-645488</v>
          </cell>
          <cell r="E165">
            <v>591499</v>
          </cell>
          <cell r="F165">
            <v>564528</v>
          </cell>
        </row>
        <row r="166">
          <cell r="A166" t="str">
            <v>2.1.04.001.002</v>
          </cell>
          <cell r="B166" t="str">
            <v>PENSÃO ALIMENTICIA A PAGAR</v>
          </cell>
          <cell r="C166">
            <v>646.84</v>
          </cell>
          <cell r="D166">
            <v>-646.84</v>
          </cell>
          <cell r="E166">
            <v>726.42</v>
          </cell>
          <cell r="F166">
            <v>726.42</v>
          </cell>
        </row>
        <row r="167">
          <cell r="A167" t="str">
            <v>2.1.04.001.004</v>
          </cell>
          <cell r="B167" t="str">
            <v>13 SALARIO A PAGAR</v>
          </cell>
          <cell r="C167">
            <v>0</v>
          </cell>
          <cell r="D167">
            <v>-179837.78</v>
          </cell>
          <cell r="E167">
            <v>179837.78</v>
          </cell>
          <cell r="F167">
            <v>0</v>
          </cell>
        </row>
        <row r="168">
          <cell r="A168" t="str">
            <v>2.1.04.001.005</v>
          </cell>
          <cell r="B168" t="str">
            <v>RESCISÕES A PAGAR</v>
          </cell>
          <cell r="C168">
            <v>-1146.97</v>
          </cell>
          <cell r="D168">
            <v>-174772.65</v>
          </cell>
          <cell r="E168">
            <v>175919.62</v>
          </cell>
          <cell r="F168">
            <v>0</v>
          </cell>
        </row>
        <row r="169">
          <cell r="A169" t="str">
            <v>2.1.04.002</v>
          </cell>
          <cell r="B169" t="str">
            <v>ENCARGOS SOCIAIS E TAXAS A PAGAR</v>
          </cell>
          <cell r="C169">
            <v>445375.18</v>
          </cell>
          <cell r="D169">
            <v>-523384.1</v>
          </cell>
          <cell r="E169">
            <v>646683.42000000004</v>
          </cell>
          <cell r="F169">
            <v>568674.5</v>
          </cell>
        </row>
        <row r="170">
          <cell r="A170" t="str">
            <v>2.1.04.002.001</v>
          </cell>
          <cell r="B170" t="str">
            <v>I.N.S.S. A PAGAR</v>
          </cell>
          <cell r="C170">
            <v>363032.77</v>
          </cell>
          <cell r="D170">
            <v>-415817.08</v>
          </cell>
          <cell r="E170">
            <v>528655.96</v>
          </cell>
          <cell r="F170">
            <v>475871.65</v>
          </cell>
        </row>
        <row r="171">
          <cell r="A171" t="str">
            <v>2.1.04.002.002</v>
          </cell>
          <cell r="B171" t="str">
            <v>F.G.T.S. A PAGAR</v>
          </cell>
          <cell r="C171">
            <v>67045.41</v>
          </cell>
          <cell r="D171">
            <v>-93300.36</v>
          </cell>
          <cell r="E171">
            <v>108058.97</v>
          </cell>
          <cell r="F171">
            <v>81804.02</v>
          </cell>
        </row>
        <row r="172">
          <cell r="A172" t="str">
            <v>2.1.04.002.004</v>
          </cell>
          <cell r="B172" t="str">
            <v>CONTRIBUIÇÃO SINDICAL EMPREGADOS A RECO</v>
          </cell>
          <cell r="C172">
            <v>15235</v>
          </cell>
          <cell r="D172">
            <v>-14204.66</v>
          </cell>
          <cell r="E172">
            <v>9968.49</v>
          </cell>
          <cell r="F172">
            <v>10998.83</v>
          </cell>
        </row>
        <row r="173">
          <cell r="A173" t="str">
            <v>2.1.04.002.005</v>
          </cell>
          <cell r="B173" t="str">
            <v>CONTRIBUIÇÃO ASSISTENCIAL EMP A RECOLHE</v>
          </cell>
          <cell r="C173">
            <v>62</v>
          </cell>
          <cell r="D173">
            <v>-62</v>
          </cell>
          <cell r="E173">
            <v>0</v>
          </cell>
          <cell r="F173">
            <v>0</v>
          </cell>
        </row>
        <row r="174">
          <cell r="A174" t="str">
            <v>2.1.04.003</v>
          </cell>
          <cell r="B174" t="str">
            <v>PROVISÕES TRABALHISTAS</v>
          </cell>
          <cell r="C174">
            <v>1605449.17</v>
          </cell>
          <cell r="D174">
            <v>-1126945.21</v>
          </cell>
          <cell r="E174">
            <v>240711.54</v>
          </cell>
          <cell r="F174">
            <v>719215.5</v>
          </cell>
        </row>
        <row r="175">
          <cell r="A175" t="str">
            <v>2.1.04.003.001</v>
          </cell>
          <cell r="B175" t="str">
            <v>PROVISÃO DE FÉRIAS</v>
          </cell>
          <cell r="C175">
            <v>739812.2</v>
          </cell>
          <cell r="D175">
            <v>-311904.17</v>
          </cell>
          <cell r="E175">
            <v>92621.39</v>
          </cell>
          <cell r="F175">
            <v>520529.42</v>
          </cell>
        </row>
        <row r="176">
          <cell r="A176" t="str">
            <v>2.1.04.003.002</v>
          </cell>
          <cell r="B176" t="str">
            <v>PROVISÃO DE 13 SALARIO</v>
          </cell>
          <cell r="C176">
            <v>423094.17</v>
          </cell>
          <cell r="D176">
            <v>-503897.26</v>
          </cell>
          <cell r="E176">
            <v>80803.09</v>
          </cell>
          <cell r="F176">
            <v>0</v>
          </cell>
        </row>
        <row r="177">
          <cell r="A177" t="str">
            <v>2.1.04.003.003</v>
          </cell>
          <cell r="B177" t="str">
            <v>PROVISÃO INSS SOBRE FÉRIAS</v>
          </cell>
          <cell r="C177">
            <v>215316.76</v>
          </cell>
          <cell r="D177">
            <v>-86216.8</v>
          </cell>
          <cell r="E177">
            <v>27943.77</v>
          </cell>
          <cell r="F177">
            <v>157043.73000000001</v>
          </cell>
        </row>
        <row r="178">
          <cell r="A178" t="str">
            <v>2.1.04.003.004</v>
          </cell>
          <cell r="B178" t="str">
            <v>PROVISÃO FGTS SOBRE FERIAS</v>
          </cell>
          <cell r="C178">
            <v>43204.97</v>
          </cell>
          <cell r="D178">
            <v>-11305.06</v>
          </cell>
          <cell r="E178">
            <v>9742.44</v>
          </cell>
          <cell r="F178">
            <v>41642.35</v>
          </cell>
        </row>
        <row r="179">
          <cell r="A179" t="str">
            <v>2.1.04.003.005</v>
          </cell>
          <cell r="B179" t="str">
            <v>PROVISÃO INSS SOBRE 13 SALARIO</v>
          </cell>
          <cell r="C179">
            <v>137306.79</v>
          </cell>
          <cell r="D179">
            <v>-159007.16</v>
          </cell>
          <cell r="E179">
            <v>21700.37</v>
          </cell>
          <cell r="F179">
            <v>0</v>
          </cell>
        </row>
        <row r="180">
          <cell r="A180" t="str">
            <v>2.1.04.003.006</v>
          </cell>
          <cell r="B180" t="str">
            <v>PROVISÃO FGTS SOBRE 13 SALARIO</v>
          </cell>
          <cell r="C180">
            <v>46714.28</v>
          </cell>
          <cell r="D180">
            <v>-54614.76</v>
          </cell>
          <cell r="E180">
            <v>7900.48</v>
          </cell>
          <cell r="F180">
            <v>0</v>
          </cell>
        </row>
        <row r="181">
          <cell r="A181" t="str">
            <v>2.1.05</v>
          </cell>
          <cell r="B181" t="str">
            <v>OUTRAS OBRIGAÇÕES A PAGAR</v>
          </cell>
          <cell r="C181">
            <v>13616.22</v>
          </cell>
          <cell r="D181">
            <v>0</v>
          </cell>
          <cell r="E181">
            <v>141655.13</v>
          </cell>
          <cell r="F181">
            <v>155271.35</v>
          </cell>
        </row>
        <row r="182">
          <cell r="A182" t="str">
            <v>2.1.05.001</v>
          </cell>
          <cell r="B182" t="str">
            <v>CONTAS DIVERSAS</v>
          </cell>
          <cell r="C182">
            <v>13616.22</v>
          </cell>
          <cell r="D182">
            <v>0</v>
          </cell>
          <cell r="E182">
            <v>141655.13</v>
          </cell>
          <cell r="F182">
            <v>155271.35</v>
          </cell>
        </row>
        <row r="183">
          <cell r="A183" t="str">
            <v>2.1.05.001.003</v>
          </cell>
          <cell r="B183" t="str">
            <v>CHEQUES A COMPENSAR</v>
          </cell>
          <cell r="C183">
            <v>13616.22</v>
          </cell>
          <cell r="D183">
            <v>0</v>
          </cell>
          <cell r="E183">
            <v>141655.13</v>
          </cell>
          <cell r="F183">
            <v>155271.35</v>
          </cell>
        </row>
        <row r="184">
          <cell r="A184" t="str">
            <v>2.1.06</v>
          </cell>
          <cell r="B184" t="str">
            <v>OUTRAS OBRIGAÇÕES</v>
          </cell>
          <cell r="C184">
            <v>383359.05</v>
          </cell>
          <cell r="D184">
            <v>-4249.37</v>
          </cell>
          <cell r="E184">
            <v>4652.01</v>
          </cell>
          <cell r="F184">
            <v>383761.69</v>
          </cell>
        </row>
        <row r="185">
          <cell r="A185" t="str">
            <v>2.1.06.001</v>
          </cell>
          <cell r="B185" t="str">
            <v>DEBITOS DIVERSOS</v>
          </cell>
          <cell r="C185">
            <v>383359.05</v>
          </cell>
          <cell r="D185">
            <v>0</v>
          </cell>
          <cell r="E185">
            <v>402.64</v>
          </cell>
          <cell r="F185">
            <v>383761.69</v>
          </cell>
        </row>
        <row r="186">
          <cell r="A186" t="str">
            <v>2.1.06.001.001</v>
          </cell>
          <cell r="B186" t="str">
            <v>ADIANTAMENTO DE CLIENTES</v>
          </cell>
          <cell r="C186">
            <v>383359.05</v>
          </cell>
          <cell r="D186">
            <v>0</v>
          </cell>
          <cell r="E186">
            <v>402.64</v>
          </cell>
          <cell r="F186">
            <v>383761.69</v>
          </cell>
        </row>
        <row r="187">
          <cell r="A187" t="str">
            <v>2.1.06.002</v>
          </cell>
          <cell r="B187" t="str">
            <v>DEBITOS COM COLIGADAS E CONTROLADAS</v>
          </cell>
          <cell r="C187">
            <v>0</v>
          </cell>
          <cell r="D187">
            <v>-4249.37</v>
          </cell>
          <cell r="E187">
            <v>4249.37</v>
          </cell>
          <cell r="F187">
            <v>0</v>
          </cell>
        </row>
        <row r="188">
          <cell r="A188" t="str">
            <v>2.1.06.002.001</v>
          </cell>
          <cell r="B188" t="str">
            <v>PB CONSTRUÇÕES E COMERCIO LTDA</v>
          </cell>
          <cell r="C188">
            <v>0</v>
          </cell>
          <cell r="D188">
            <v>-2100</v>
          </cell>
          <cell r="E188">
            <v>2100</v>
          </cell>
          <cell r="F188">
            <v>0</v>
          </cell>
        </row>
        <row r="189">
          <cell r="A189" t="str">
            <v>2.1.06.002.002</v>
          </cell>
          <cell r="B189" t="str">
            <v>SCP - PB/LUZIANIA</v>
          </cell>
          <cell r="C189">
            <v>0</v>
          </cell>
          <cell r="D189">
            <v>-82.33</v>
          </cell>
          <cell r="E189">
            <v>82.33</v>
          </cell>
          <cell r="F189">
            <v>0</v>
          </cell>
        </row>
        <row r="190">
          <cell r="A190" t="str">
            <v>2.1.06.002.004</v>
          </cell>
          <cell r="B190" t="str">
            <v>SCP - PB/PALACIO DO PLANALTO</v>
          </cell>
          <cell r="C190">
            <v>0</v>
          </cell>
          <cell r="D190">
            <v>-2067.04</v>
          </cell>
          <cell r="E190">
            <v>2067.04</v>
          </cell>
          <cell r="F190">
            <v>0</v>
          </cell>
        </row>
        <row r="191">
          <cell r="A191" t="str">
            <v>2.2</v>
          </cell>
          <cell r="B191" t="str">
            <v>PASSIVO NÃO CIRCULANTE</v>
          </cell>
          <cell r="C191">
            <v>6379137.2000000002</v>
          </cell>
          <cell r="D191">
            <v>-1473339.77</v>
          </cell>
          <cell r="E191">
            <v>0</v>
          </cell>
          <cell r="F191">
            <v>4905797.43</v>
          </cell>
        </row>
        <row r="192">
          <cell r="A192" t="str">
            <v>2.2.01</v>
          </cell>
          <cell r="B192" t="str">
            <v>EMPRESTIMOS E FINANCIAMENTOS</v>
          </cell>
          <cell r="C192">
            <v>3940789.04</v>
          </cell>
          <cell r="D192">
            <v>0</v>
          </cell>
          <cell r="E192">
            <v>0</v>
          </cell>
          <cell r="F192">
            <v>3940789.04</v>
          </cell>
        </row>
        <row r="193">
          <cell r="A193" t="str">
            <v>2.2.01.001</v>
          </cell>
          <cell r="B193" t="str">
            <v>EMPRESTIMOS E FINANCIAMENTOS</v>
          </cell>
          <cell r="C193">
            <v>3940789.04</v>
          </cell>
          <cell r="D193">
            <v>0</v>
          </cell>
          <cell r="E193">
            <v>0</v>
          </cell>
          <cell r="F193">
            <v>3940789.04</v>
          </cell>
        </row>
        <row r="194">
          <cell r="A194" t="str">
            <v>2.2.01.001.001</v>
          </cell>
          <cell r="B194" t="str">
            <v>CATERPILLAR FINANCIAL S/A</v>
          </cell>
          <cell r="C194">
            <v>24538.54</v>
          </cell>
          <cell r="D194">
            <v>0</v>
          </cell>
          <cell r="E194">
            <v>0</v>
          </cell>
          <cell r="F194">
            <v>24538.54</v>
          </cell>
        </row>
        <row r="195">
          <cell r="A195" t="str">
            <v>2.2.01.001.002</v>
          </cell>
          <cell r="B195" t="str">
            <v>BANCO ITAULEASING S/A</v>
          </cell>
          <cell r="C195">
            <v>55426.25</v>
          </cell>
          <cell r="D195">
            <v>0</v>
          </cell>
          <cell r="E195">
            <v>0</v>
          </cell>
          <cell r="F195">
            <v>55426.25</v>
          </cell>
        </row>
        <row r="196">
          <cell r="A196" t="str">
            <v>2.2.01.001.003</v>
          </cell>
          <cell r="B196" t="str">
            <v>BANCO CNH CAPITAL S/A</v>
          </cell>
          <cell r="C196">
            <v>22175.55</v>
          </cell>
          <cell r="D196">
            <v>0</v>
          </cell>
          <cell r="E196">
            <v>0</v>
          </cell>
          <cell r="F196">
            <v>22175.55</v>
          </cell>
        </row>
        <row r="197">
          <cell r="A197" t="str">
            <v>2.2.01.001.004</v>
          </cell>
          <cell r="B197" t="str">
            <v>(-) ENCARGOS FINANCEIROS A TRANSCORRER</v>
          </cell>
          <cell r="C197">
            <v>4115458.75</v>
          </cell>
          <cell r="D197">
            <v>0</v>
          </cell>
          <cell r="E197">
            <v>0</v>
          </cell>
          <cell r="F197">
            <v>4115458.75</v>
          </cell>
        </row>
        <row r="198">
          <cell r="A198" t="str">
            <v>2.2.01.001.005</v>
          </cell>
          <cell r="B198" t="str">
            <v>BANCO VOTORANTIM S/A</v>
          </cell>
          <cell r="C198">
            <v>40326.019999999997</v>
          </cell>
          <cell r="D198">
            <v>0</v>
          </cell>
          <cell r="E198">
            <v>0</v>
          </cell>
          <cell r="F198">
            <v>40326.019999999997</v>
          </cell>
        </row>
        <row r="199">
          <cell r="A199" t="str">
            <v>2.2.01.001.006</v>
          </cell>
          <cell r="B199" t="str">
            <v>UNIBANCO-UNIÃO DE BANCOS BRASILEIROS</v>
          </cell>
          <cell r="C199">
            <v>133351.13</v>
          </cell>
          <cell r="D199">
            <v>0</v>
          </cell>
          <cell r="E199">
            <v>0</v>
          </cell>
          <cell r="F199">
            <v>133351.13</v>
          </cell>
        </row>
        <row r="200">
          <cell r="A200" t="str">
            <v>2.2.01.001.007</v>
          </cell>
          <cell r="B200" t="str">
            <v>TERRACAP - CIA IMOBILIARIA DE BRASILIA</v>
          </cell>
          <cell r="C200">
            <v>7780430.2999999998</v>
          </cell>
          <cell r="D200">
            <v>0</v>
          </cell>
          <cell r="E200">
            <v>0</v>
          </cell>
          <cell r="F200">
            <v>7780430.2999999998</v>
          </cell>
        </row>
        <row r="201">
          <cell r="A201" t="str">
            <v>2.2.02</v>
          </cell>
          <cell r="B201" t="str">
            <v>CONTA CORRENTE EMPRÉSTIMOS</v>
          </cell>
          <cell r="C201">
            <v>2438348.16</v>
          </cell>
          <cell r="D201">
            <v>-1473339.77</v>
          </cell>
          <cell r="E201">
            <v>0</v>
          </cell>
          <cell r="F201">
            <v>965008.39</v>
          </cell>
        </row>
        <row r="202">
          <cell r="A202" t="str">
            <v>2.2.02.002</v>
          </cell>
          <cell r="B202" t="str">
            <v>DÉBITOS C/ PESSOAS COLIGADAS OU CONTROL</v>
          </cell>
          <cell r="C202">
            <v>2438348.16</v>
          </cell>
          <cell r="D202">
            <v>-1473339.77</v>
          </cell>
          <cell r="E202">
            <v>0</v>
          </cell>
          <cell r="F202">
            <v>965008.39</v>
          </cell>
        </row>
        <row r="203">
          <cell r="A203" t="str">
            <v>2.2.02.002.001</v>
          </cell>
          <cell r="B203" t="str">
            <v>SCP - PB/LUZIANIA</v>
          </cell>
          <cell r="C203">
            <v>411634.75</v>
          </cell>
          <cell r="D203">
            <v>0</v>
          </cell>
          <cell r="E203">
            <v>0</v>
          </cell>
          <cell r="F203">
            <v>411634.75</v>
          </cell>
        </row>
        <row r="204">
          <cell r="A204" t="str">
            <v>2.2.02.002.004</v>
          </cell>
          <cell r="B204" t="str">
            <v>SCP-PB/PALACIO DO PLANALTO</v>
          </cell>
          <cell r="C204">
            <v>2026713.41</v>
          </cell>
          <cell r="D204">
            <v>-1473339.77</v>
          </cell>
          <cell r="E204">
            <v>0</v>
          </cell>
          <cell r="F204">
            <v>553373.64</v>
          </cell>
        </row>
        <row r="205">
          <cell r="A205" t="str">
            <v>2.3</v>
          </cell>
          <cell r="B205" t="str">
            <v>PATRIMÔNIO LÍQUIDO</v>
          </cell>
          <cell r="C205">
            <v>9650259.2200000007</v>
          </cell>
          <cell r="D205">
            <v>-320000</v>
          </cell>
          <cell r="E205">
            <v>62</v>
          </cell>
          <cell r="F205">
            <v>9330321.2200000007</v>
          </cell>
        </row>
        <row r="206">
          <cell r="A206" t="str">
            <v>2.3.01</v>
          </cell>
          <cell r="B206" t="str">
            <v>CAPITAL SOCIAL</v>
          </cell>
          <cell r="C206">
            <v>7000000</v>
          </cell>
          <cell r="D206">
            <v>0</v>
          </cell>
          <cell r="E206">
            <v>0</v>
          </cell>
          <cell r="F206">
            <v>7000000</v>
          </cell>
        </row>
        <row r="207">
          <cell r="A207" t="str">
            <v>2.3.01.001</v>
          </cell>
          <cell r="B207" t="str">
            <v>CAPITAL SOCIAL INTEGRALIZADO</v>
          </cell>
          <cell r="C207">
            <v>7000000</v>
          </cell>
          <cell r="D207">
            <v>0</v>
          </cell>
          <cell r="E207">
            <v>0</v>
          </cell>
          <cell r="F207">
            <v>7000000</v>
          </cell>
        </row>
        <row r="208">
          <cell r="A208" t="str">
            <v>2.3.01.001.001</v>
          </cell>
          <cell r="B208" t="str">
            <v>CELSO DE PAULA E SILVA FILHO</v>
          </cell>
          <cell r="C208">
            <v>2333333.34</v>
          </cell>
          <cell r="D208">
            <v>0</v>
          </cell>
          <cell r="E208">
            <v>0</v>
          </cell>
          <cell r="F208">
            <v>2333333.34</v>
          </cell>
        </row>
        <row r="209">
          <cell r="A209" t="str">
            <v>2.3.01.001.002</v>
          </cell>
          <cell r="B209" t="str">
            <v>SUZANA DOS SANTOS MENDES</v>
          </cell>
          <cell r="C209">
            <v>2333333.33</v>
          </cell>
          <cell r="D209">
            <v>0</v>
          </cell>
          <cell r="E209">
            <v>0</v>
          </cell>
          <cell r="F209">
            <v>2333333.33</v>
          </cell>
        </row>
        <row r="210">
          <cell r="A210" t="str">
            <v>2.3.01.001.003</v>
          </cell>
          <cell r="B210" t="str">
            <v>AGOSTINHO ALCANTARA NETO</v>
          </cell>
          <cell r="C210">
            <v>2333333.33</v>
          </cell>
          <cell r="D210">
            <v>0</v>
          </cell>
          <cell r="E210">
            <v>0</v>
          </cell>
          <cell r="F210">
            <v>2333333.33</v>
          </cell>
        </row>
        <row r="211">
          <cell r="A211" t="str">
            <v>2.3.05</v>
          </cell>
          <cell r="B211" t="str">
            <v>LUCROS OU PERDAS ACUMULADAS</v>
          </cell>
          <cell r="C211">
            <v>5624581.8799999999</v>
          </cell>
          <cell r="D211">
            <v>0</v>
          </cell>
          <cell r="E211">
            <v>0</v>
          </cell>
          <cell r="F211">
            <v>5624581.8799999999</v>
          </cell>
        </row>
        <row r="212">
          <cell r="A212" t="str">
            <v>2.3.05.001</v>
          </cell>
          <cell r="B212" t="str">
            <v>LUCROS ACUMULADOS</v>
          </cell>
          <cell r="C212">
            <v>5624581.8799999999</v>
          </cell>
          <cell r="D212">
            <v>0</v>
          </cell>
          <cell r="E212">
            <v>0</v>
          </cell>
          <cell r="F212">
            <v>5624581.8799999999</v>
          </cell>
        </row>
        <row r="213">
          <cell r="A213" t="str">
            <v>2.3.05.001.002</v>
          </cell>
          <cell r="B213" t="str">
            <v>ANO 2009</v>
          </cell>
          <cell r="C213">
            <v>5624581.8799999999</v>
          </cell>
          <cell r="D213">
            <v>0</v>
          </cell>
          <cell r="E213">
            <v>0</v>
          </cell>
          <cell r="F213">
            <v>5624581.8799999999</v>
          </cell>
        </row>
        <row r="214">
          <cell r="A214" t="str">
            <v>2.3.06</v>
          </cell>
          <cell r="B214" t="str">
            <v>RESULTADO LÍQUIDO DO PERÍODO</v>
          </cell>
          <cell r="C214">
            <v>-4461500</v>
          </cell>
          <cell r="D214">
            <v>-320000</v>
          </cell>
          <cell r="E214">
            <v>0</v>
          </cell>
          <cell r="F214">
            <v>-4781500</v>
          </cell>
        </row>
        <row r="215">
          <cell r="A215" t="str">
            <v>2.3.06.002</v>
          </cell>
          <cell r="B215" t="str">
            <v>(-) DISTRIBUIÇÃO DE LUCROS</v>
          </cell>
          <cell r="C215">
            <v>4461500</v>
          </cell>
          <cell r="D215">
            <v>320000</v>
          </cell>
          <cell r="E215">
            <v>0</v>
          </cell>
          <cell r="F215">
            <v>4781500</v>
          </cell>
        </row>
        <row r="216">
          <cell r="A216" t="str">
            <v>2.3.06.002.001</v>
          </cell>
          <cell r="B216" t="str">
            <v>(-) AGOSTINHO ALCÂNTARA NETO</v>
          </cell>
          <cell r="C216">
            <v>1320500</v>
          </cell>
          <cell r="D216">
            <v>140000</v>
          </cell>
          <cell r="E216">
            <v>0</v>
          </cell>
          <cell r="F216">
            <v>1460500</v>
          </cell>
        </row>
        <row r="217">
          <cell r="A217" t="str">
            <v>2.3.06.002.002</v>
          </cell>
          <cell r="B217" t="str">
            <v>(-) CELSO DE PAULA E SILVA FILHO</v>
          </cell>
          <cell r="C217">
            <v>1320500</v>
          </cell>
          <cell r="D217">
            <v>140000</v>
          </cell>
          <cell r="E217">
            <v>0</v>
          </cell>
          <cell r="F217">
            <v>1460500</v>
          </cell>
        </row>
        <row r="218">
          <cell r="A218" t="str">
            <v>2.3.06.002.004</v>
          </cell>
          <cell r="B218" t="str">
            <v>(-) SUZANA DOS SANTOS MENDES</v>
          </cell>
          <cell r="C218">
            <v>1820500</v>
          </cell>
          <cell r="D218">
            <v>40000</v>
          </cell>
          <cell r="E218">
            <v>0</v>
          </cell>
          <cell r="F218">
            <v>1860500</v>
          </cell>
        </row>
        <row r="219">
          <cell r="A219" t="str">
            <v>2.3.07</v>
          </cell>
          <cell r="B219" t="str">
            <v>AJUSTES DE EXERCICIOS</v>
          </cell>
          <cell r="C219">
            <v>1487177.34</v>
          </cell>
          <cell r="D219">
            <v>0</v>
          </cell>
          <cell r="E219">
            <v>62</v>
          </cell>
          <cell r="F219">
            <v>1487239.34</v>
          </cell>
        </row>
        <row r="220">
          <cell r="A220" t="str">
            <v>2.3.07.001</v>
          </cell>
          <cell r="B220" t="str">
            <v>AJUSTES DE EXERCICIOS ANTERIORES</v>
          </cell>
          <cell r="C220">
            <v>1487177.34</v>
          </cell>
          <cell r="D220">
            <v>0</v>
          </cell>
          <cell r="E220">
            <v>62</v>
          </cell>
          <cell r="F220">
            <v>1487239.34</v>
          </cell>
        </row>
        <row r="221">
          <cell r="A221" t="str">
            <v>2.3.07.001.001</v>
          </cell>
          <cell r="B221" t="str">
            <v>AJUSTES EXERCICIO 2009</v>
          </cell>
          <cell r="C221">
            <v>1487177.34</v>
          </cell>
          <cell r="D221">
            <v>0</v>
          </cell>
          <cell r="E221">
            <v>62</v>
          </cell>
          <cell r="F221">
            <v>1487239.34</v>
          </cell>
        </row>
        <row r="222">
          <cell r="A222">
            <v>3</v>
          </cell>
          <cell r="B222" t="str">
            <v>CUSTOS E DESPESAS</v>
          </cell>
          <cell r="C222">
            <v>46609988.920000002</v>
          </cell>
          <cell r="D222">
            <v>7222760.2000000002</v>
          </cell>
          <cell r="E222">
            <v>-738646.87</v>
          </cell>
          <cell r="F222">
            <v>-53094102.25</v>
          </cell>
        </row>
        <row r="223">
          <cell r="A223" t="str">
            <v>3.1</v>
          </cell>
          <cell r="B223" t="str">
            <v>CUSTOS OPERACIONAIS</v>
          </cell>
          <cell r="C223">
            <v>41729146.57</v>
          </cell>
          <cell r="D223">
            <v>5994439.3099999996</v>
          </cell>
          <cell r="E223">
            <v>-708462.25</v>
          </cell>
          <cell r="F223">
            <v>-47015123.630000003</v>
          </cell>
        </row>
        <row r="224">
          <cell r="A224" t="str">
            <v>3.1.01</v>
          </cell>
          <cell r="B224" t="str">
            <v>CUSTO INCORRIDO</v>
          </cell>
          <cell r="C224">
            <v>41729146.57</v>
          </cell>
          <cell r="D224">
            <v>5994439.3099999996</v>
          </cell>
          <cell r="E224">
            <v>-708462.25</v>
          </cell>
          <cell r="F224">
            <v>-47015123.630000003</v>
          </cell>
        </row>
        <row r="225">
          <cell r="A225" t="str">
            <v>3.1.01.001</v>
          </cell>
          <cell r="B225" t="str">
            <v>MÃO DE OBRA DIRETA</v>
          </cell>
          <cell r="C225">
            <v>9251822.75</v>
          </cell>
          <cell r="D225">
            <v>1226656.05</v>
          </cell>
          <cell r="E225">
            <v>-232932.97</v>
          </cell>
          <cell r="F225">
            <v>-10245545.83</v>
          </cell>
        </row>
        <row r="226">
          <cell r="A226" t="str">
            <v>3.1.01.001.001</v>
          </cell>
          <cell r="B226" t="str">
            <v>SALÁRIOS E ORDENADOS</v>
          </cell>
          <cell r="C226">
            <v>5878182.0099999998</v>
          </cell>
          <cell r="D226">
            <v>761124.05</v>
          </cell>
          <cell r="E226">
            <v>-34580.35</v>
          </cell>
          <cell r="F226">
            <v>-6604725.71</v>
          </cell>
        </row>
        <row r="227">
          <cell r="A227" t="str">
            <v>3.1.01.001.002</v>
          </cell>
          <cell r="B227" t="str">
            <v>ESTAGIÁRIOS</v>
          </cell>
          <cell r="C227">
            <v>10474.5</v>
          </cell>
          <cell r="D227">
            <v>2215</v>
          </cell>
          <cell r="E227">
            <v>0</v>
          </cell>
          <cell r="F227">
            <v>-12689.5</v>
          </cell>
        </row>
        <row r="228">
          <cell r="A228" t="str">
            <v>3.1.01.001.004</v>
          </cell>
          <cell r="B228" t="str">
            <v>ARREDONDAMENTO DE FOLHA</v>
          </cell>
          <cell r="C228">
            <v>978.66</v>
          </cell>
          <cell r="D228">
            <v>1486.22</v>
          </cell>
          <cell r="E228">
            <v>-957.31</v>
          </cell>
          <cell r="F228">
            <v>-1507.57</v>
          </cell>
        </row>
        <row r="229">
          <cell r="A229" t="str">
            <v>3.1.01.001.005</v>
          </cell>
          <cell r="B229" t="str">
            <v>DECIMO TERCEIRO SALÁRIO</v>
          </cell>
          <cell r="C229">
            <v>312.38</v>
          </cell>
          <cell r="D229">
            <v>0</v>
          </cell>
          <cell r="E229">
            <v>0</v>
          </cell>
          <cell r="F229">
            <v>-312.38</v>
          </cell>
        </row>
        <row r="230">
          <cell r="A230" t="str">
            <v>3.1.01.001.006</v>
          </cell>
          <cell r="B230" t="str">
            <v>FÉRIAS</v>
          </cell>
          <cell r="C230">
            <v>830</v>
          </cell>
          <cell r="D230">
            <v>0</v>
          </cell>
          <cell r="E230">
            <v>0</v>
          </cell>
          <cell r="F230">
            <v>-830</v>
          </cell>
        </row>
        <row r="231">
          <cell r="A231" t="str">
            <v>3.1.01.001.007</v>
          </cell>
          <cell r="B231" t="str">
            <v>FÉRIAS INDENIZADAS</v>
          </cell>
          <cell r="C231">
            <v>17200.16</v>
          </cell>
          <cell r="D231">
            <v>856.15</v>
          </cell>
          <cell r="E231">
            <v>0</v>
          </cell>
          <cell r="F231">
            <v>-18056.310000000001</v>
          </cell>
        </row>
        <row r="232">
          <cell r="A232" t="str">
            <v>3.1.01.001.008</v>
          </cell>
          <cell r="B232" t="str">
            <v>AVISO PREVIO INDENIZADO</v>
          </cell>
          <cell r="C232">
            <v>161553.93</v>
          </cell>
          <cell r="D232">
            <v>31149.08</v>
          </cell>
          <cell r="E232">
            <v>0</v>
          </cell>
          <cell r="F232">
            <v>-192703.01</v>
          </cell>
        </row>
        <row r="233">
          <cell r="A233" t="str">
            <v>3.1.01.001.009</v>
          </cell>
          <cell r="B233" t="str">
            <v>MULTAS E INDENIZAÇÕES TRABALHISTAS</v>
          </cell>
          <cell r="C233">
            <v>31283.23</v>
          </cell>
          <cell r="D233">
            <v>1652.66</v>
          </cell>
          <cell r="E233">
            <v>0</v>
          </cell>
          <cell r="F233">
            <v>-32935.89</v>
          </cell>
        </row>
        <row r="234">
          <cell r="A234" t="str">
            <v>3.1.01.001.010</v>
          </cell>
          <cell r="B234" t="str">
            <v>DECIMO TERCEIRO INDENIZADO</v>
          </cell>
          <cell r="C234">
            <v>12169.83</v>
          </cell>
          <cell r="D234">
            <v>0</v>
          </cell>
          <cell r="E234">
            <v>0</v>
          </cell>
          <cell r="F234">
            <v>-12169.83</v>
          </cell>
        </row>
        <row r="235">
          <cell r="A235" t="str">
            <v>3.1.01.001.011</v>
          </cell>
          <cell r="B235" t="str">
            <v>AUXILIO ALIMENTAÇÃO</v>
          </cell>
          <cell r="C235">
            <v>768862.69</v>
          </cell>
          <cell r="D235">
            <v>97627.51</v>
          </cell>
          <cell r="E235">
            <v>-719.04</v>
          </cell>
          <cell r="F235">
            <v>-865771.16</v>
          </cell>
        </row>
        <row r="236">
          <cell r="A236" t="str">
            <v>3.1.01.001.012</v>
          </cell>
          <cell r="B236" t="str">
            <v>VALE TRANSPORTE</v>
          </cell>
          <cell r="C236">
            <v>663230.31999999995</v>
          </cell>
          <cell r="D236">
            <v>102645.4</v>
          </cell>
          <cell r="E236">
            <v>-7084.92</v>
          </cell>
          <cell r="F236">
            <v>-758790.8</v>
          </cell>
        </row>
        <row r="237">
          <cell r="A237" t="str">
            <v>3.1.01.001.013</v>
          </cell>
          <cell r="B237" t="str">
            <v>SEGURO DE VIDA EM GRUPO</v>
          </cell>
          <cell r="C237">
            <v>29190.63</v>
          </cell>
          <cell r="D237">
            <v>4254.34</v>
          </cell>
          <cell r="E237">
            <v>0</v>
          </cell>
          <cell r="F237">
            <v>-33444.97</v>
          </cell>
        </row>
        <row r="238">
          <cell r="A238" t="str">
            <v>3.1.01.001.014</v>
          </cell>
          <cell r="B238" t="str">
            <v>UNIFORMES E EQUIPAMENTOS DE SEGURANÇA</v>
          </cell>
          <cell r="C238">
            <v>318739.46000000002</v>
          </cell>
          <cell r="D238">
            <v>27272.02</v>
          </cell>
          <cell r="E238">
            <v>-70.400000000000006</v>
          </cell>
          <cell r="F238">
            <v>-345941.08</v>
          </cell>
        </row>
        <row r="239">
          <cell r="A239" t="str">
            <v>3.1.01.001.015</v>
          </cell>
          <cell r="B239" t="str">
            <v>ASSISTENCIA MEDICA E SOCIAL</v>
          </cell>
          <cell r="C239">
            <v>49637.08</v>
          </cell>
          <cell r="D239">
            <v>5904.25</v>
          </cell>
          <cell r="E239">
            <v>-118.99</v>
          </cell>
          <cell r="F239">
            <v>-55422.34</v>
          </cell>
        </row>
        <row r="240">
          <cell r="A240" t="str">
            <v>3.1.01.001.016</v>
          </cell>
          <cell r="B240" t="str">
            <v>PROVISÃO DE 13 SALÁRIO</v>
          </cell>
          <cell r="C240">
            <v>511178.18</v>
          </cell>
          <cell r="D240">
            <v>63828.82</v>
          </cell>
          <cell r="E240">
            <v>-19158.400000000001</v>
          </cell>
          <cell r="F240">
            <v>-555848.6</v>
          </cell>
        </row>
        <row r="241">
          <cell r="A241" t="str">
            <v>3.1.01.001.017</v>
          </cell>
          <cell r="B241" t="str">
            <v>PROVISÃO PARA FERIAS</v>
          </cell>
          <cell r="C241">
            <v>645018.79</v>
          </cell>
          <cell r="D241">
            <v>82222.740000000005</v>
          </cell>
          <cell r="E241">
            <v>-170243.56</v>
          </cell>
          <cell r="F241">
            <v>-556997.97</v>
          </cell>
        </row>
        <row r="242">
          <cell r="A242" t="str">
            <v>3.1.01.001.018</v>
          </cell>
          <cell r="B242" t="str">
            <v>MULTA FGTS RESCISÃO</v>
          </cell>
          <cell r="C242">
            <v>122846.02</v>
          </cell>
          <cell r="D242">
            <v>43031.09</v>
          </cell>
          <cell r="E242">
            <v>0</v>
          </cell>
          <cell r="F242">
            <v>-165877.10999999999</v>
          </cell>
        </row>
        <row r="243">
          <cell r="A243" t="str">
            <v>3.1.01.001.019</v>
          </cell>
          <cell r="B243" t="str">
            <v>MEDICAMENTOS</v>
          </cell>
          <cell r="C243">
            <v>858.59</v>
          </cell>
          <cell r="D243">
            <v>36.72</v>
          </cell>
          <cell r="E243">
            <v>0</v>
          </cell>
          <cell r="F243">
            <v>-895.31</v>
          </cell>
        </row>
        <row r="244">
          <cell r="A244" t="str">
            <v>3.1.01.001.020</v>
          </cell>
          <cell r="B244" t="str">
            <v>DISSIDIO TRABALHISTA</v>
          </cell>
          <cell r="C244">
            <v>23766.6</v>
          </cell>
          <cell r="D244">
            <v>1350</v>
          </cell>
          <cell r="E244">
            <v>0</v>
          </cell>
          <cell r="F244">
            <v>-25116.6</v>
          </cell>
        </row>
        <row r="245">
          <cell r="A245" t="str">
            <v>3.1.01.001.021</v>
          </cell>
          <cell r="B245" t="str">
            <v>PARTICIPAÇÃO LUCROS E RESULTADOS</v>
          </cell>
          <cell r="C245">
            <v>5509.69</v>
          </cell>
          <cell r="D245">
            <v>0</v>
          </cell>
          <cell r="E245">
            <v>0</v>
          </cell>
          <cell r="F245">
            <v>-5509.69</v>
          </cell>
        </row>
        <row r="246">
          <cell r="A246" t="str">
            <v>3.1.01.002</v>
          </cell>
          <cell r="B246" t="str">
            <v>ENCARGOS SOBRE A MÃO DE OBRA</v>
          </cell>
          <cell r="C246">
            <v>2641209.9</v>
          </cell>
          <cell r="D246">
            <v>370219.84</v>
          </cell>
          <cell r="E246">
            <v>-146400.01999999999</v>
          </cell>
          <cell r="F246">
            <v>-2865029.72</v>
          </cell>
        </row>
        <row r="247">
          <cell r="A247" t="str">
            <v>3.1.01.002.001</v>
          </cell>
          <cell r="B247" t="str">
            <v>INSS SOBRE FOLHA</v>
          </cell>
          <cell r="C247">
            <v>1799533.84</v>
          </cell>
          <cell r="D247">
            <v>228403.51</v>
          </cell>
          <cell r="E247">
            <v>0</v>
          </cell>
          <cell r="F247">
            <v>-2027937.35</v>
          </cell>
        </row>
        <row r="248">
          <cell r="A248" t="str">
            <v>3.1.01.002.002</v>
          </cell>
          <cell r="B248" t="str">
            <v>FGTS SOBRE FOLHA</v>
          </cell>
          <cell r="C248">
            <v>465563.58</v>
          </cell>
          <cell r="D248">
            <v>67548.33</v>
          </cell>
          <cell r="E248">
            <v>0</v>
          </cell>
          <cell r="F248">
            <v>-533111.91</v>
          </cell>
        </row>
        <row r="249">
          <cell r="A249" t="str">
            <v>3.1.01.002.003</v>
          </cell>
          <cell r="B249" t="str">
            <v>INSS SOBRE FÉRIAS PROVISIONADA</v>
          </cell>
          <cell r="C249">
            <v>123526.53</v>
          </cell>
          <cell r="D249">
            <v>24806.560000000001</v>
          </cell>
          <cell r="E249">
            <v>-68545.179999999993</v>
          </cell>
          <cell r="F249">
            <v>-79787.91</v>
          </cell>
        </row>
        <row r="250">
          <cell r="A250" t="str">
            <v>3.1.01.002.004</v>
          </cell>
          <cell r="B250" t="str">
            <v>INSS SOBRE 13º SALARIO PROVISIONADO</v>
          </cell>
          <cell r="C250">
            <v>154240.1</v>
          </cell>
          <cell r="D250">
            <v>19257.09</v>
          </cell>
          <cell r="E250">
            <v>-16536.45</v>
          </cell>
          <cell r="F250">
            <v>-156960.74</v>
          </cell>
        </row>
        <row r="251">
          <cell r="A251" t="str">
            <v>3.1.01.002.005</v>
          </cell>
          <cell r="B251" t="str">
            <v>FGTS SOBRE FÉRIAS PROVISIONADA</v>
          </cell>
          <cell r="C251">
            <v>32720.98</v>
          </cell>
          <cell r="D251">
            <v>8935.57</v>
          </cell>
          <cell r="E251">
            <v>-6706.16</v>
          </cell>
          <cell r="F251">
            <v>-34950.39</v>
          </cell>
        </row>
        <row r="252">
          <cell r="A252" t="str">
            <v>3.1.01.002.006</v>
          </cell>
          <cell r="B252" t="str">
            <v>FGTS SOBRE 13º SALÁRIO PROVISIONADO</v>
          </cell>
          <cell r="C252">
            <v>65624.87</v>
          </cell>
          <cell r="D252">
            <v>21268.78</v>
          </cell>
          <cell r="E252">
            <v>-54612.23</v>
          </cell>
          <cell r="F252">
            <v>-32281.42</v>
          </cell>
        </row>
        <row r="253">
          <cell r="A253" t="str">
            <v>3.1.01.003</v>
          </cell>
          <cell r="B253" t="str">
            <v>CUSTOS DIRETOS DO NEGÓCIO</v>
          </cell>
          <cell r="C253">
            <v>28897519.329999998</v>
          </cell>
          <cell r="D253">
            <v>4285828.43</v>
          </cell>
          <cell r="E253">
            <v>-329111.46000000002</v>
          </cell>
          <cell r="F253">
            <v>-32854236.300000001</v>
          </cell>
        </row>
        <row r="254">
          <cell r="A254" t="str">
            <v>3.1.01.003.001</v>
          </cell>
          <cell r="B254" t="str">
            <v>MATERIAIS APLICADOS</v>
          </cell>
          <cell r="C254">
            <v>19139163.329999998</v>
          </cell>
          <cell r="D254">
            <v>2752300.48</v>
          </cell>
          <cell r="E254">
            <v>-79854.05</v>
          </cell>
          <cell r="F254">
            <v>-21811609.760000002</v>
          </cell>
        </row>
        <row r="255">
          <cell r="A255" t="str">
            <v>3.1.01.003.002</v>
          </cell>
          <cell r="B255" t="str">
            <v>MATERIAIS DE CONSUMO</v>
          </cell>
          <cell r="C255">
            <v>920894.77</v>
          </cell>
          <cell r="D255">
            <v>85770.47</v>
          </cell>
          <cell r="E255">
            <v>-1707.56</v>
          </cell>
          <cell r="F255">
            <v>-1004957.68</v>
          </cell>
        </row>
        <row r="256">
          <cell r="A256" t="str">
            <v>3.1.01.003.003</v>
          </cell>
          <cell r="B256" t="str">
            <v>SERVIÇOS DE SUBEMPREITADAS</v>
          </cell>
          <cell r="C256">
            <v>3528096.23</v>
          </cell>
          <cell r="D256">
            <v>530968.73</v>
          </cell>
          <cell r="E256">
            <v>-106074.65</v>
          </cell>
          <cell r="F256">
            <v>-3952990.31</v>
          </cell>
        </row>
        <row r="257">
          <cell r="A257" t="str">
            <v>3.1.01.003.004</v>
          </cell>
          <cell r="B257" t="str">
            <v>LOCAÇÃO DE EQUIPAMENTOS</v>
          </cell>
          <cell r="C257">
            <v>2364300.64</v>
          </cell>
          <cell r="D257">
            <v>316864.89</v>
          </cell>
          <cell r="E257">
            <v>0</v>
          </cell>
          <cell r="F257">
            <v>-2681165.5299999998</v>
          </cell>
        </row>
        <row r="258">
          <cell r="A258" t="str">
            <v>3.1.01.003.005</v>
          </cell>
          <cell r="B258" t="str">
            <v>FERRAMENTAS</v>
          </cell>
          <cell r="C258">
            <v>30304.27</v>
          </cell>
          <cell r="D258">
            <v>1892.31</v>
          </cell>
          <cell r="E258">
            <v>-4129.32</v>
          </cell>
          <cell r="F258">
            <v>-28067.26</v>
          </cell>
        </row>
        <row r="259">
          <cell r="A259" t="str">
            <v>3.1.01.003.006</v>
          </cell>
          <cell r="B259" t="str">
            <v>CONSULTORIA E ASSESSORIA TECNICA</v>
          </cell>
          <cell r="C259">
            <v>44562.26</v>
          </cell>
          <cell r="D259">
            <v>400</v>
          </cell>
          <cell r="E259">
            <v>0</v>
          </cell>
          <cell r="F259">
            <v>-44962.26</v>
          </cell>
        </row>
        <row r="260">
          <cell r="A260" t="str">
            <v>3.1.01.003.007</v>
          </cell>
          <cell r="B260" t="str">
            <v>ÁGUA E ESGOTO</v>
          </cell>
          <cell r="C260">
            <v>61662.29</v>
          </cell>
          <cell r="D260">
            <v>10541.12</v>
          </cell>
          <cell r="E260">
            <v>0</v>
          </cell>
          <cell r="F260">
            <v>-72203.41</v>
          </cell>
        </row>
        <row r="261">
          <cell r="A261" t="str">
            <v>3.1.01.003.008</v>
          </cell>
          <cell r="B261" t="str">
            <v>ENERGIA ELETRICA</v>
          </cell>
          <cell r="C261">
            <v>76486.100000000006</v>
          </cell>
          <cell r="D261">
            <v>14908.83</v>
          </cell>
          <cell r="E261">
            <v>0</v>
          </cell>
          <cell r="F261">
            <v>-91394.93</v>
          </cell>
        </row>
        <row r="262">
          <cell r="A262" t="str">
            <v>3.1.01.003.009</v>
          </cell>
          <cell r="B262" t="str">
            <v>TELEFONE/INTERNET</v>
          </cell>
          <cell r="C262">
            <v>28033.22</v>
          </cell>
          <cell r="D262">
            <v>2422.89</v>
          </cell>
          <cell r="E262">
            <v>0</v>
          </cell>
          <cell r="F262">
            <v>-30456.11</v>
          </cell>
        </row>
        <row r="263">
          <cell r="A263" t="str">
            <v>3.1.01.003.010</v>
          </cell>
          <cell r="B263" t="str">
            <v>GÁS</v>
          </cell>
          <cell r="C263">
            <v>562.16</v>
          </cell>
          <cell r="D263">
            <v>43</v>
          </cell>
          <cell r="E263">
            <v>0</v>
          </cell>
          <cell r="F263">
            <v>-605.16</v>
          </cell>
        </row>
        <row r="264">
          <cell r="A264" t="str">
            <v>3.1.01.003.011</v>
          </cell>
          <cell r="B264" t="str">
            <v>DESPESAS C/ COMPRAS DE PERIFÉRICOS</v>
          </cell>
          <cell r="C264">
            <v>860.8</v>
          </cell>
          <cell r="D264">
            <v>0</v>
          </cell>
          <cell r="E264">
            <v>0</v>
          </cell>
          <cell r="F264">
            <v>-860.8</v>
          </cell>
        </row>
        <row r="265">
          <cell r="A265" t="str">
            <v>3.1.01.003.012</v>
          </cell>
          <cell r="B265" t="str">
            <v>DESPESAS C/ MÁQUINAS E EQUIPAMENTOS</v>
          </cell>
          <cell r="C265">
            <v>20751.919999999998</v>
          </cell>
          <cell r="D265">
            <v>3317.15</v>
          </cell>
          <cell r="E265">
            <v>0</v>
          </cell>
          <cell r="F265">
            <v>-24069.07</v>
          </cell>
        </row>
        <row r="266">
          <cell r="A266" t="str">
            <v>3.1.01.003.013</v>
          </cell>
          <cell r="B266" t="str">
            <v>DESPESAS C/ OBRAS CONCLUÍDAS</v>
          </cell>
          <cell r="C266">
            <v>4313.51</v>
          </cell>
          <cell r="D266">
            <v>0</v>
          </cell>
          <cell r="E266">
            <v>0</v>
          </cell>
          <cell r="F266">
            <v>-4313.51</v>
          </cell>
        </row>
        <row r="267">
          <cell r="A267" t="str">
            <v>3.1.01.003.014</v>
          </cell>
          <cell r="B267" t="str">
            <v>SERVIÇOS ESPECÍFICOS POR PF</v>
          </cell>
          <cell r="C267">
            <v>1500</v>
          </cell>
          <cell r="D267">
            <v>0</v>
          </cell>
          <cell r="E267">
            <v>0</v>
          </cell>
          <cell r="F267">
            <v>-1500</v>
          </cell>
        </row>
        <row r="268">
          <cell r="A268" t="str">
            <v>3.1.01.003.015</v>
          </cell>
          <cell r="B268" t="str">
            <v>SERVIÇOS ESPECIFICOS POR PJ</v>
          </cell>
          <cell r="C268">
            <v>1862365.26</v>
          </cell>
          <cell r="D268">
            <v>483278.4</v>
          </cell>
          <cell r="E268">
            <v>-133319.38</v>
          </cell>
          <cell r="F268">
            <v>-2212324.2799999998</v>
          </cell>
        </row>
        <row r="269">
          <cell r="A269" t="str">
            <v>3.1.01.003.016</v>
          </cell>
          <cell r="B269" t="str">
            <v>DESPESAS C/ VEICULOS</v>
          </cell>
          <cell r="C269">
            <v>45949.43</v>
          </cell>
          <cell r="D269">
            <v>17416.009999999998</v>
          </cell>
          <cell r="E269">
            <v>0</v>
          </cell>
          <cell r="F269">
            <v>-63365.440000000002</v>
          </cell>
        </row>
        <row r="270">
          <cell r="A270" t="str">
            <v>3.1.01.003.017</v>
          </cell>
          <cell r="B270" t="str">
            <v>FRETES E CARRETOS</v>
          </cell>
          <cell r="C270">
            <v>400794.28</v>
          </cell>
          <cell r="D270">
            <v>52110.31</v>
          </cell>
          <cell r="E270">
            <v>-4026.5</v>
          </cell>
          <cell r="F270">
            <v>-448878.09</v>
          </cell>
        </row>
        <row r="271">
          <cell r="A271" t="str">
            <v>3.1.01.003.018</v>
          </cell>
          <cell r="B271" t="str">
            <v>COMBUSTIVEIS E LUBRIFICANTES</v>
          </cell>
          <cell r="C271">
            <v>343354.14</v>
          </cell>
          <cell r="D271">
            <v>13443.84</v>
          </cell>
          <cell r="E271">
            <v>0</v>
          </cell>
          <cell r="F271">
            <v>-356797.98</v>
          </cell>
        </row>
        <row r="272">
          <cell r="A272" t="str">
            <v>3.1.01.003.019</v>
          </cell>
          <cell r="B272" t="str">
            <v>BENS DE NATUREZA PERMANENTE</v>
          </cell>
          <cell r="C272">
            <v>8619.77</v>
          </cell>
          <cell r="D272">
            <v>0</v>
          </cell>
          <cell r="E272">
            <v>0</v>
          </cell>
          <cell r="F272">
            <v>-8619.77</v>
          </cell>
        </row>
        <row r="273">
          <cell r="A273" t="str">
            <v>3.1.01.003.021</v>
          </cell>
          <cell r="B273" t="str">
            <v>MULTA CONTRATUAL E INDENIZAÇÃO</v>
          </cell>
          <cell r="C273">
            <v>14944.95</v>
          </cell>
          <cell r="D273">
            <v>150</v>
          </cell>
          <cell r="E273">
            <v>0</v>
          </cell>
          <cell r="F273">
            <v>-15094.95</v>
          </cell>
        </row>
        <row r="274">
          <cell r="A274" t="str">
            <v>3.1.01.004</v>
          </cell>
          <cell r="B274" t="str">
            <v>CUSTOS DE SUPORTE DE OBRAS</v>
          </cell>
          <cell r="C274">
            <v>938594.59</v>
          </cell>
          <cell r="D274">
            <v>111734.99</v>
          </cell>
          <cell r="E274">
            <v>-17.8</v>
          </cell>
          <cell r="F274">
            <v>-1050311.78</v>
          </cell>
        </row>
        <row r="275">
          <cell r="A275" t="str">
            <v>3.1.01.004.001</v>
          </cell>
          <cell r="B275" t="str">
            <v>ÁGUA E ESGOTO</v>
          </cell>
          <cell r="C275">
            <v>10371.06</v>
          </cell>
          <cell r="D275">
            <v>74.180000000000007</v>
          </cell>
          <cell r="E275">
            <v>0</v>
          </cell>
          <cell r="F275">
            <v>-10445.24</v>
          </cell>
        </row>
        <row r="276">
          <cell r="A276" t="str">
            <v>3.1.01.004.002</v>
          </cell>
          <cell r="B276" t="str">
            <v>ENERGIA ELÉTRICA</v>
          </cell>
          <cell r="C276">
            <v>25577.51</v>
          </cell>
          <cell r="D276">
            <v>4546.09</v>
          </cell>
          <cell r="E276">
            <v>0</v>
          </cell>
          <cell r="F276">
            <v>-30123.599999999999</v>
          </cell>
        </row>
        <row r="277">
          <cell r="A277" t="str">
            <v>3.1.01.004.003</v>
          </cell>
          <cell r="B277" t="str">
            <v>TELEFONE</v>
          </cell>
          <cell r="C277">
            <v>17757.37</v>
          </cell>
          <cell r="D277">
            <v>3154.14</v>
          </cell>
          <cell r="E277">
            <v>0</v>
          </cell>
          <cell r="F277">
            <v>-20911.509999999998</v>
          </cell>
        </row>
        <row r="278">
          <cell r="A278" t="str">
            <v>3.1.01.004.004</v>
          </cell>
          <cell r="B278" t="str">
            <v>GÁS</v>
          </cell>
          <cell r="C278">
            <v>216</v>
          </cell>
          <cell r="D278">
            <v>0</v>
          </cell>
          <cell r="E278">
            <v>0</v>
          </cell>
          <cell r="F278">
            <v>-216</v>
          </cell>
        </row>
        <row r="279">
          <cell r="A279" t="str">
            <v>3.1.01.004.005</v>
          </cell>
          <cell r="B279" t="str">
            <v>CORREIOS E MALOTES</v>
          </cell>
          <cell r="C279">
            <v>38884.19</v>
          </cell>
          <cell r="D279">
            <v>5296.9</v>
          </cell>
          <cell r="E279">
            <v>0</v>
          </cell>
          <cell r="F279">
            <v>-44181.09</v>
          </cell>
        </row>
        <row r="280">
          <cell r="A280" t="str">
            <v>3.1.01.004.006</v>
          </cell>
          <cell r="B280" t="str">
            <v>CONSERVAÇÃO E LIMPEZA</v>
          </cell>
          <cell r="C280">
            <v>4059.99</v>
          </cell>
          <cell r="D280">
            <v>0</v>
          </cell>
          <cell r="E280">
            <v>0</v>
          </cell>
          <cell r="F280">
            <v>-4059.99</v>
          </cell>
        </row>
        <row r="281">
          <cell r="A281" t="str">
            <v>3.1.01.004.008</v>
          </cell>
          <cell r="B281" t="str">
            <v>ALUGUEIS E CONDOMINIOS</v>
          </cell>
          <cell r="C281">
            <v>143368.26999999999</v>
          </cell>
          <cell r="D281">
            <v>21696.240000000002</v>
          </cell>
          <cell r="E281">
            <v>0</v>
          </cell>
          <cell r="F281">
            <v>-165064.51</v>
          </cell>
        </row>
        <row r="282">
          <cell r="A282" t="str">
            <v>3.1.01.004.009</v>
          </cell>
          <cell r="B282" t="str">
            <v>LANCHES E REFEIÇÕES</v>
          </cell>
          <cell r="C282">
            <v>146100.43</v>
          </cell>
          <cell r="D282">
            <v>36529.800000000003</v>
          </cell>
          <cell r="E282">
            <v>0</v>
          </cell>
          <cell r="F282">
            <v>-182630.23</v>
          </cell>
        </row>
        <row r="283">
          <cell r="A283" t="str">
            <v>3.1.01.004.011</v>
          </cell>
          <cell r="B283" t="str">
            <v>SEGURANÇA E VIGILANCIA</v>
          </cell>
          <cell r="C283">
            <v>8.75</v>
          </cell>
          <cell r="D283">
            <v>0</v>
          </cell>
          <cell r="E283">
            <v>0</v>
          </cell>
          <cell r="F283">
            <v>-8.75</v>
          </cell>
        </row>
        <row r="284">
          <cell r="A284" t="str">
            <v>3.1.01.004.012</v>
          </cell>
          <cell r="B284" t="str">
            <v>COMBUSTIVEIS E LUBRIFICANTES</v>
          </cell>
          <cell r="C284">
            <v>106863.5</v>
          </cell>
          <cell r="D284">
            <v>7866.93</v>
          </cell>
          <cell r="E284">
            <v>0</v>
          </cell>
          <cell r="F284">
            <v>-114730.43</v>
          </cell>
        </row>
        <row r="285">
          <cell r="A285" t="str">
            <v>3.1.01.004.013</v>
          </cell>
          <cell r="B285" t="str">
            <v>MANUTENÇÃO E REPAROS</v>
          </cell>
          <cell r="C285">
            <v>71201.399999999994</v>
          </cell>
          <cell r="D285">
            <v>1322</v>
          </cell>
          <cell r="E285">
            <v>0</v>
          </cell>
          <cell r="F285">
            <v>-72523.399999999994</v>
          </cell>
        </row>
        <row r="286">
          <cell r="A286" t="str">
            <v>3.1.01.004.014</v>
          </cell>
          <cell r="B286" t="str">
            <v>ASSOCIAÇÃO DE CLASSE</v>
          </cell>
          <cell r="C286">
            <v>13595.8</v>
          </cell>
          <cell r="D286">
            <v>284.5</v>
          </cell>
          <cell r="E286">
            <v>0</v>
          </cell>
          <cell r="F286">
            <v>-13880.3</v>
          </cell>
        </row>
        <row r="287">
          <cell r="A287" t="str">
            <v>3.1.01.004.016</v>
          </cell>
          <cell r="B287" t="str">
            <v>VIAGENS E HOSPEDAGEM</v>
          </cell>
          <cell r="C287">
            <v>66301.929999999993</v>
          </cell>
          <cell r="D287">
            <v>18732.009999999998</v>
          </cell>
          <cell r="E287">
            <v>0</v>
          </cell>
          <cell r="F287">
            <v>-85033.94</v>
          </cell>
        </row>
        <row r="288">
          <cell r="A288" t="str">
            <v>3.1.01.004.017</v>
          </cell>
          <cell r="B288" t="str">
            <v>TAXAS E EMOLUMENTOS</v>
          </cell>
          <cell r="C288">
            <v>63117.58</v>
          </cell>
          <cell r="D288">
            <v>5062.24</v>
          </cell>
          <cell r="E288">
            <v>-13</v>
          </cell>
          <cell r="F288">
            <v>-68166.820000000007</v>
          </cell>
        </row>
        <row r="289">
          <cell r="A289" t="str">
            <v>3.1.01.004.018</v>
          </cell>
          <cell r="B289" t="str">
            <v>LEGAIS E JUDICIAIS</v>
          </cell>
          <cell r="C289">
            <v>5389.7</v>
          </cell>
          <cell r="D289">
            <v>24.48</v>
          </cell>
          <cell r="E289">
            <v>0</v>
          </cell>
          <cell r="F289">
            <v>-5414.18</v>
          </cell>
        </row>
        <row r="290">
          <cell r="A290" t="str">
            <v>3.1.01.004.019</v>
          </cell>
          <cell r="B290" t="str">
            <v>COPIAS/HELIOGRAFICAS</v>
          </cell>
          <cell r="C290">
            <v>9769.49</v>
          </cell>
          <cell r="D290">
            <v>294.3</v>
          </cell>
          <cell r="E290">
            <v>0</v>
          </cell>
          <cell r="F290">
            <v>-10063.790000000001</v>
          </cell>
        </row>
        <row r="291">
          <cell r="A291" t="str">
            <v>3.1.01.004.020</v>
          </cell>
          <cell r="B291" t="str">
            <v>CARTÃO CORPORATIVO</v>
          </cell>
          <cell r="C291">
            <v>62156.78</v>
          </cell>
          <cell r="D291">
            <v>0</v>
          </cell>
          <cell r="E291">
            <v>0</v>
          </cell>
          <cell r="F291">
            <v>-62156.78</v>
          </cell>
        </row>
        <row r="292">
          <cell r="A292" t="str">
            <v>3.1.01.004.021</v>
          </cell>
          <cell r="B292" t="str">
            <v>MATERIAL DE EXPEDIENTE</v>
          </cell>
          <cell r="C292">
            <v>24656.32</v>
          </cell>
          <cell r="D292">
            <v>1339.51</v>
          </cell>
          <cell r="E292">
            <v>-4.8</v>
          </cell>
          <cell r="F292">
            <v>-25991.03</v>
          </cell>
        </row>
        <row r="293">
          <cell r="A293" t="str">
            <v>3.1.01.004.022</v>
          </cell>
          <cell r="B293" t="str">
            <v>IMPRESSOS/ENCADERNAÇÕES</v>
          </cell>
          <cell r="C293">
            <v>33138</v>
          </cell>
          <cell r="D293">
            <v>3219.62</v>
          </cell>
          <cell r="E293">
            <v>0</v>
          </cell>
          <cell r="F293">
            <v>-36357.620000000003</v>
          </cell>
        </row>
        <row r="294">
          <cell r="A294" t="str">
            <v>3.1.01.004.023</v>
          </cell>
          <cell r="B294" t="str">
            <v>ANUNCIOS E PUBLICAÇÕES</v>
          </cell>
          <cell r="C294">
            <v>10012.790000000001</v>
          </cell>
          <cell r="D294">
            <v>1620.05</v>
          </cell>
          <cell r="E294">
            <v>0</v>
          </cell>
          <cell r="F294">
            <v>-11632.84</v>
          </cell>
        </row>
        <row r="295">
          <cell r="A295" t="str">
            <v>3.1.01.004.024</v>
          </cell>
          <cell r="B295" t="str">
            <v>CONSULTORIA E ASSESSORIA</v>
          </cell>
          <cell r="C295">
            <v>86047.73</v>
          </cell>
          <cell r="D295">
            <v>672</v>
          </cell>
          <cell r="E295">
            <v>0</v>
          </cell>
          <cell r="F295">
            <v>-86719.73</v>
          </cell>
        </row>
        <row r="296">
          <cell r="A296" t="str">
            <v>3.2</v>
          </cell>
          <cell r="B296" t="str">
            <v>DESPESAS</v>
          </cell>
          <cell r="C296">
            <v>4880842.3499999996</v>
          </cell>
          <cell r="D296">
            <v>1228320.8899999999</v>
          </cell>
          <cell r="E296">
            <v>-30184.62</v>
          </cell>
          <cell r="F296">
            <v>-6078978.6200000001</v>
          </cell>
        </row>
        <row r="297">
          <cell r="A297" t="str">
            <v>3.2.01</v>
          </cell>
          <cell r="B297" t="str">
            <v>DESPESAS ADMINISTRATIVAS</v>
          </cell>
          <cell r="C297">
            <v>3196898.91</v>
          </cell>
          <cell r="D297">
            <v>361447.69</v>
          </cell>
          <cell r="E297">
            <v>-30184.62</v>
          </cell>
          <cell r="F297">
            <v>-3528161.98</v>
          </cell>
        </row>
        <row r="298">
          <cell r="A298" t="str">
            <v>3.2.01.001</v>
          </cell>
          <cell r="B298" t="str">
            <v>DESPESAS COM PESSOAL</v>
          </cell>
          <cell r="C298">
            <v>1350445.99</v>
          </cell>
          <cell r="D298">
            <v>139337.44</v>
          </cell>
          <cell r="E298">
            <v>-17834.09</v>
          </cell>
          <cell r="F298">
            <v>-1471949.34</v>
          </cell>
        </row>
        <row r="299">
          <cell r="A299" t="str">
            <v>3.2.01.001.001</v>
          </cell>
          <cell r="B299" t="str">
            <v>PRO-LABORE</v>
          </cell>
          <cell r="C299">
            <v>31812</v>
          </cell>
          <cell r="D299">
            <v>2892</v>
          </cell>
          <cell r="E299">
            <v>0</v>
          </cell>
          <cell r="F299">
            <v>-34704</v>
          </cell>
        </row>
        <row r="300">
          <cell r="A300" t="str">
            <v>3.2.01.001.002</v>
          </cell>
          <cell r="B300" t="str">
            <v>SALÁRIOS E ORDENADOS</v>
          </cell>
          <cell r="C300">
            <v>793137.53</v>
          </cell>
          <cell r="D300">
            <v>79358.259999999995</v>
          </cell>
          <cell r="E300">
            <v>-1593.99</v>
          </cell>
          <cell r="F300">
            <v>-870901.8</v>
          </cell>
        </row>
        <row r="301">
          <cell r="A301" t="str">
            <v>3.2.01.001.003</v>
          </cell>
          <cell r="B301" t="str">
            <v>ESTAGIÁRIOS</v>
          </cell>
          <cell r="C301">
            <v>24649.41</v>
          </cell>
          <cell r="D301">
            <v>2386.94</v>
          </cell>
          <cell r="E301">
            <v>0</v>
          </cell>
          <cell r="F301">
            <v>-27036.35</v>
          </cell>
        </row>
        <row r="302">
          <cell r="A302" t="str">
            <v>3.2.01.001.005</v>
          </cell>
          <cell r="B302" t="str">
            <v>ARREDONDAMENTO DE FOLHA</v>
          </cell>
          <cell r="C302">
            <v>1793.05</v>
          </cell>
          <cell r="D302">
            <v>7121.02</v>
          </cell>
          <cell r="E302">
            <v>-7119.27</v>
          </cell>
          <cell r="F302">
            <v>-1794.8</v>
          </cell>
        </row>
        <row r="303">
          <cell r="A303" t="str">
            <v>3.2.01.001.006</v>
          </cell>
          <cell r="B303" t="str">
            <v>DECIMO TERCEIRO SALARIO</v>
          </cell>
          <cell r="C303">
            <v>243.88</v>
          </cell>
          <cell r="D303">
            <v>0</v>
          </cell>
          <cell r="E303">
            <v>0</v>
          </cell>
          <cell r="F303">
            <v>-243.88</v>
          </cell>
        </row>
        <row r="304">
          <cell r="A304" t="str">
            <v>3.2.01.001.007</v>
          </cell>
          <cell r="B304" t="str">
            <v>FÉRIAS</v>
          </cell>
          <cell r="C304">
            <v>4199.53</v>
          </cell>
          <cell r="D304">
            <v>0</v>
          </cell>
          <cell r="E304">
            <v>0</v>
          </cell>
          <cell r="F304">
            <v>-4199.53</v>
          </cell>
        </row>
        <row r="305">
          <cell r="A305" t="str">
            <v>3.2.01.001.008</v>
          </cell>
          <cell r="B305" t="str">
            <v>FÉRIAS INDENIZADAS</v>
          </cell>
          <cell r="C305">
            <v>9539.26</v>
          </cell>
          <cell r="D305">
            <v>3029.92</v>
          </cell>
          <cell r="E305">
            <v>0</v>
          </cell>
          <cell r="F305">
            <v>-12569.18</v>
          </cell>
        </row>
        <row r="306">
          <cell r="A306" t="str">
            <v>3.2.01.001.009</v>
          </cell>
          <cell r="B306" t="str">
            <v>AVISO PREVIO INDENIZADO</v>
          </cell>
          <cell r="C306">
            <v>5160.3</v>
          </cell>
          <cell r="D306">
            <v>5244.1</v>
          </cell>
          <cell r="E306">
            <v>0</v>
          </cell>
          <cell r="F306">
            <v>-10404.4</v>
          </cell>
        </row>
        <row r="307">
          <cell r="A307" t="str">
            <v>3.2.01.001.010</v>
          </cell>
          <cell r="B307" t="str">
            <v>MULTAS E INDENIZAÇÕES TRABALHISTAS</v>
          </cell>
          <cell r="C307">
            <v>147.33000000000001</v>
          </cell>
          <cell r="D307">
            <v>0</v>
          </cell>
          <cell r="E307">
            <v>0</v>
          </cell>
          <cell r="F307">
            <v>-147.33000000000001</v>
          </cell>
        </row>
        <row r="308">
          <cell r="A308" t="str">
            <v>3.2.01.001.011</v>
          </cell>
          <cell r="B308" t="str">
            <v>ASSISTENCIA MEDICA SOCIAL</v>
          </cell>
          <cell r="C308">
            <v>8107.5</v>
          </cell>
          <cell r="D308">
            <v>6381.56</v>
          </cell>
          <cell r="E308">
            <v>-2387.71</v>
          </cell>
          <cell r="F308">
            <v>-12101.35</v>
          </cell>
        </row>
        <row r="309">
          <cell r="A309" t="str">
            <v>3.2.01.001.012</v>
          </cell>
          <cell r="B309" t="str">
            <v>AUXILIO ALIMENTAÇÃO</v>
          </cell>
          <cell r="C309">
            <v>92024.57</v>
          </cell>
          <cell r="D309">
            <v>7109.25</v>
          </cell>
          <cell r="E309">
            <v>-34</v>
          </cell>
          <cell r="F309">
            <v>-99099.82</v>
          </cell>
        </row>
        <row r="310">
          <cell r="A310" t="str">
            <v>3.2.01.001.013</v>
          </cell>
          <cell r="B310" t="str">
            <v>VALE TRANSPORTE</v>
          </cell>
          <cell r="C310">
            <v>43107.27</v>
          </cell>
          <cell r="D310">
            <v>3375.7</v>
          </cell>
          <cell r="E310">
            <v>-828.45</v>
          </cell>
          <cell r="F310">
            <v>-45654.52</v>
          </cell>
        </row>
        <row r="311">
          <cell r="A311" t="str">
            <v>3.2.01.001.014</v>
          </cell>
          <cell r="B311" t="str">
            <v>SEGURO DE VIDA EM GRUPO</v>
          </cell>
          <cell r="C311">
            <v>6018.16</v>
          </cell>
          <cell r="D311">
            <v>0</v>
          </cell>
          <cell r="E311">
            <v>0</v>
          </cell>
          <cell r="F311">
            <v>-6018.16</v>
          </cell>
        </row>
        <row r="312">
          <cell r="A312" t="str">
            <v>3.2.01.001.015</v>
          </cell>
          <cell r="B312" t="str">
            <v>UNIFORMES E EQUIPAMENTOS DE SEGURANÇA</v>
          </cell>
          <cell r="C312">
            <v>7181.05</v>
          </cell>
          <cell r="D312">
            <v>3942.8</v>
          </cell>
          <cell r="E312">
            <v>0</v>
          </cell>
          <cell r="F312">
            <v>-11123.85</v>
          </cell>
        </row>
        <row r="313">
          <cell r="A313" t="str">
            <v>3.2.01.001.016</v>
          </cell>
          <cell r="B313" t="str">
            <v>PROVISÃO DE FÉRIAS</v>
          </cell>
          <cell r="C313">
            <v>248405.7</v>
          </cell>
          <cell r="D313">
            <v>9511.19</v>
          </cell>
          <cell r="E313">
            <v>-5838.91</v>
          </cell>
          <cell r="F313">
            <v>-252077.98</v>
          </cell>
        </row>
        <row r="314">
          <cell r="A314" t="str">
            <v>3.2.01.001.017</v>
          </cell>
          <cell r="B314" t="str">
            <v>PROVISÃO DE 13º SALARIO</v>
          </cell>
          <cell r="C314">
            <v>74112.56</v>
          </cell>
          <cell r="D314">
            <v>7458.65</v>
          </cell>
          <cell r="E314">
            <v>-31.76</v>
          </cell>
          <cell r="F314">
            <v>-81539.45</v>
          </cell>
        </row>
        <row r="315">
          <cell r="A315" t="str">
            <v>3.2.01.001.018</v>
          </cell>
          <cell r="B315" t="str">
            <v>MULTA FGTS RESCISÃO</v>
          </cell>
          <cell r="C315">
            <v>626.04</v>
          </cell>
          <cell r="D315">
            <v>1526.05</v>
          </cell>
          <cell r="E315">
            <v>0</v>
          </cell>
          <cell r="F315">
            <v>-2152.09</v>
          </cell>
        </row>
        <row r="316">
          <cell r="A316" t="str">
            <v>3.2.01.001.020</v>
          </cell>
          <cell r="B316" t="str">
            <v>DECIMO TERCEIRO SALÁRIO INDENIZADO</v>
          </cell>
          <cell r="C316">
            <v>180.85</v>
          </cell>
          <cell r="D316">
            <v>0</v>
          </cell>
          <cell r="E316">
            <v>0</v>
          </cell>
          <cell r="F316">
            <v>-180.85</v>
          </cell>
        </row>
        <row r="317">
          <cell r="A317" t="str">
            <v>3.2.01.002</v>
          </cell>
          <cell r="B317" t="str">
            <v>ENCARGOS SOBRE A MÃO DE OBRA</v>
          </cell>
          <cell r="C317">
            <v>406952.34</v>
          </cell>
          <cell r="D317">
            <v>47653.5</v>
          </cell>
          <cell r="E317">
            <v>-7053.08</v>
          </cell>
          <cell r="F317">
            <v>-447552.76</v>
          </cell>
        </row>
        <row r="318">
          <cell r="A318" t="str">
            <v>3.2.01.002.001</v>
          </cell>
          <cell r="B318" t="str">
            <v>INSS SOBRE FOLHA</v>
          </cell>
          <cell r="C318">
            <v>241596.26</v>
          </cell>
          <cell r="D318">
            <v>25043.63</v>
          </cell>
          <cell r="E318">
            <v>0</v>
          </cell>
          <cell r="F318">
            <v>-266639.89</v>
          </cell>
        </row>
        <row r="319">
          <cell r="A319" t="str">
            <v>3.2.01.002.002</v>
          </cell>
          <cell r="B319" t="str">
            <v>FGTS SOBRE FOLHA</v>
          </cell>
          <cell r="C319">
            <v>58076.160000000003</v>
          </cell>
          <cell r="D319">
            <v>13191.04</v>
          </cell>
          <cell r="E319">
            <v>0</v>
          </cell>
          <cell r="F319">
            <v>-71267.199999999997</v>
          </cell>
        </row>
        <row r="320">
          <cell r="A320" t="str">
            <v>3.2.01.002.003</v>
          </cell>
          <cell r="B320" t="str">
            <v>INSS SOBRE FÉRIAS PROVISIONADAS</v>
          </cell>
          <cell r="C320">
            <v>69647.64</v>
          </cell>
          <cell r="D320">
            <v>2869.47</v>
          </cell>
          <cell r="E320">
            <v>-5565.3</v>
          </cell>
          <cell r="F320">
            <v>-66951.81</v>
          </cell>
        </row>
        <row r="321">
          <cell r="A321" t="str">
            <v>3.2.01.002.004</v>
          </cell>
          <cell r="B321" t="str">
            <v>INSS SOBRE 13º SALÁRIO PROVISIONADO</v>
          </cell>
          <cell r="C321">
            <v>22359.14</v>
          </cell>
          <cell r="D321">
            <v>2250.23</v>
          </cell>
          <cell r="E321">
            <v>-9.57</v>
          </cell>
          <cell r="F321">
            <v>-24599.8</v>
          </cell>
        </row>
        <row r="322">
          <cell r="A322" t="str">
            <v>3.2.01.002.005</v>
          </cell>
          <cell r="B322" t="str">
            <v>FGTS SOBRE FÉRIAS PROVISIONADA</v>
          </cell>
          <cell r="C322">
            <v>6393.47</v>
          </cell>
          <cell r="D322">
            <v>735.88</v>
          </cell>
          <cell r="E322">
            <v>-1475.68</v>
          </cell>
          <cell r="F322">
            <v>-5653.67</v>
          </cell>
        </row>
        <row r="323">
          <cell r="A323" t="str">
            <v>3.2.01.002.006</v>
          </cell>
          <cell r="B323" t="str">
            <v>FGTS SOBRE 13º SALÁRIO PROVISIONADO</v>
          </cell>
          <cell r="C323">
            <v>8879.67</v>
          </cell>
          <cell r="D323">
            <v>3563.25</v>
          </cell>
          <cell r="E323">
            <v>-2.5299999999999998</v>
          </cell>
          <cell r="F323">
            <v>-12440.39</v>
          </cell>
        </row>
        <row r="324">
          <cell r="A324" t="str">
            <v>3.2.01.003</v>
          </cell>
          <cell r="B324" t="str">
            <v>DESPESAS ADMINISTRATIVAS GERAIS</v>
          </cell>
          <cell r="C324">
            <v>1439500.58</v>
          </cell>
          <cell r="D324">
            <v>174456.75</v>
          </cell>
          <cell r="E324">
            <v>-5297.45</v>
          </cell>
          <cell r="F324">
            <v>-1608659.88</v>
          </cell>
        </row>
        <row r="325">
          <cell r="A325" t="str">
            <v>3.2.01.003.001</v>
          </cell>
          <cell r="B325" t="str">
            <v>ÁGUA E ESGOTO</v>
          </cell>
          <cell r="C325">
            <v>426.1</v>
          </cell>
          <cell r="D325">
            <v>20.5</v>
          </cell>
          <cell r="E325">
            <v>0</v>
          </cell>
          <cell r="F325">
            <v>-446.6</v>
          </cell>
        </row>
        <row r="326">
          <cell r="A326" t="str">
            <v>3.2.01.003.002</v>
          </cell>
          <cell r="B326" t="str">
            <v>ENERGIA ELÉTRICA</v>
          </cell>
          <cell r="C326">
            <v>9742.8700000000008</v>
          </cell>
          <cell r="D326">
            <v>310.45</v>
          </cell>
          <cell r="E326">
            <v>0</v>
          </cell>
          <cell r="F326">
            <v>-10053.32</v>
          </cell>
        </row>
        <row r="327">
          <cell r="A327" t="str">
            <v>3.2.01.003.003</v>
          </cell>
          <cell r="B327" t="str">
            <v>TELEFONE/INTERNET</v>
          </cell>
          <cell r="C327">
            <v>155151.47</v>
          </cell>
          <cell r="D327">
            <v>19407.72</v>
          </cell>
          <cell r="E327">
            <v>-292.07</v>
          </cell>
          <cell r="F327">
            <v>-174267.12</v>
          </cell>
        </row>
        <row r="328">
          <cell r="A328" t="str">
            <v>3.2.01.003.005</v>
          </cell>
          <cell r="B328" t="str">
            <v>CORREIOS E MALOTES</v>
          </cell>
          <cell r="C328">
            <v>7845.84</v>
          </cell>
          <cell r="D328">
            <v>348.05</v>
          </cell>
          <cell r="E328">
            <v>0</v>
          </cell>
          <cell r="F328">
            <v>-8193.89</v>
          </cell>
        </row>
        <row r="329">
          <cell r="A329" t="str">
            <v>3.2.01.003.006</v>
          </cell>
          <cell r="B329" t="str">
            <v>CONSERVAÇÃO E LIMPEZA</v>
          </cell>
          <cell r="C329">
            <v>158.04</v>
          </cell>
          <cell r="D329">
            <v>46.43</v>
          </cell>
          <cell r="E329">
            <v>0</v>
          </cell>
          <cell r="F329">
            <v>-204.47</v>
          </cell>
        </row>
        <row r="330">
          <cell r="A330" t="str">
            <v>3.2.01.003.007</v>
          </cell>
          <cell r="B330" t="str">
            <v>DESPESAS C/ CAUÇÃO DE OBRAS</v>
          </cell>
          <cell r="C330">
            <v>593</v>
          </cell>
          <cell r="D330">
            <v>0</v>
          </cell>
          <cell r="E330">
            <v>0</v>
          </cell>
          <cell r="F330">
            <v>-593</v>
          </cell>
        </row>
        <row r="331">
          <cell r="A331" t="str">
            <v>3.2.01.003.008</v>
          </cell>
          <cell r="B331" t="str">
            <v>DESPESAS C/ COMP PERIFÉRICOS</v>
          </cell>
          <cell r="C331">
            <v>2884.91</v>
          </cell>
          <cell r="D331">
            <v>0</v>
          </cell>
          <cell r="E331">
            <v>0</v>
          </cell>
          <cell r="F331">
            <v>-2884.91</v>
          </cell>
        </row>
        <row r="332">
          <cell r="A332" t="str">
            <v>3.2.01.003.009</v>
          </cell>
          <cell r="B332" t="str">
            <v>DESPESAS C/ MÁQUINAS E EQUIPAMENTOS</v>
          </cell>
          <cell r="C332">
            <v>6404.93</v>
          </cell>
          <cell r="D332">
            <v>35</v>
          </cell>
          <cell r="E332">
            <v>0</v>
          </cell>
          <cell r="F332">
            <v>-6439.93</v>
          </cell>
        </row>
        <row r="333">
          <cell r="A333" t="str">
            <v>3.2.01.003.010</v>
          </cell>
          <cell r="B333" t="str">
            <v>MATERIAL DE EXPEDIENTE</v>
          </cell>
          <cell r="C333">
            <v>24964.84</v>
          </cell>
          <cell r="D333">
            <v>2307.63</v>
          </cell>
          <cell r="E333">
            <v>0</v>
          </cell>
          <cell r="F333">
            <v>-27272.47</v>
          </cell>
        </row>
        <row r="334">
          <cell r="A334" t="str">
            <v>3.2.01.003.012</v>
          </cell>
          <cell r="B334" t="str">
            <v>CONSULTORIA E ASSESSORIA</v>
          </cell>
          <cell r="C334">
            <v>438666.75</v>
          </cell>
          <cell r="D334">
            <v>51256.76</v>
          </cell>
          <cell r="E334">
            <v>-4646.88</v>
          </cell>
          <cell r="F334">
            <v>-485276.63</v>
          </cell>
        </row>
        <row r="335">
          <cell r="A335" t="str">
            <v>3.2.01.003.013</v>
          </cell>
          <cell r="B335" t="str">
            <v>DESPESAS C/ VEICULOS</v>
          </cell>
          <cell r="C335">
            <v>35871.629999999997</v>
          </cell>
          <cell r="D335">
            <v>1056</v>
          </cell>
          <cell r="E335">
            <v>-292.5</v>
          </cell>
          <cell r="F335">
            <v>-36635.129999999997</v>
          </cell>
        </row>
        <row r="336">
          <cell r="A336" t="str">
            <v>3.2.01.003.014</v>
          </cell>
          <cell r="B336" t="str">
            <v>FRETES E CARRETES</v>
          </cell>
          <cell r="C336">
            <v>804.03</v>
          </cell>
          <cell r="D336">
            <v>0</v>
          </cell>
          <cell r="E336">
            <v>0</v>
          </cell>
          <cell r="F336">
            <v>-804.03</v>
          </cell>
        </row>
        <row r="337">
          <cell r="A337" t="str">
            <v>3.2.01.003.015</v>
          </cell>
          <cell r="B337" t="str">
            <v>ALUGUEIS E CONDOMINIOS</v>
          </cell>
          <cell r="C337">
            <v>48447.37</v>
          </cell>
          <cell r="D337">
            <v>4965.13</v>
          </cell>
          <cell r="E337">
            <v>0</v>
          </cell>
          <cell r="F337">
            <v>-53412.5</v>
          </cell>
        </row>
        <row r="338">
          <cell r="A338" t="str">
            <v>3.2.01.003.016</v>
          </cell>
          <cell r="B338" t="str">
            <v>LANCHES E REFEIÇÕES</v>
          </cell>
          <cell r="C338">
            <v>21746.23</v>
          </cell>
          <cell r="D338">
            <v>1621.29</v>
          </cell>
          <cell r="E338">
            <v>0</v>
          </cell>
          <cell r="F338">
            <v>-23367.52</v>
          </cell>
        </row>
        <row r="339">
          <cell r="A339" t="str">
            <v>3.2.01.003.017</v>
          </cell>
          <cell r="B339" t="str">
            <v>SEGURANÇA E VIGILÂNCIA</v>
          </cell>
          <cell r="C339">
            <v>1731.84</v>
          </cell>
          <cell r="D339">
            <v>84.97</v>
          </cell>
          <cell r="E339">
            <v>0</v>
          </cell>
          <cell r="F339">
            <v>-1816.81</v>
          </cell>
        </row>
        <row r="340">
          <cell r="A340" t="str">
            <v>3.2.01.003.018</v>
          </cell>
          <cell r="B340" t="str">
            <v>COMBUSTIVEL E LUBRIFICANTES</v>
          </cell>
          <cell r="C340">
            <v>58423.199999999997</v>
          </cell>
          <cell r="D340">
            <v>1809.68</v>
          </cell>
          <cell r="E340">
            <v>0</v>
          </cell>
          <cell r="F340">
            <v>-60232.88</v>
          </cell>
        </row>
        <row r="341">
          <cell r="A341" t="str">
            <v>3.2.01.003.019</v>
          </cell>
          <cell r="B341" t="str">
            <v>MANUTENÇÃO E REPAROS</v>
          </cell>
          <cell r="C341">
            <v>21427.1</v>
          </cell>
          <cell r="D341">
            <v>728.5</v>
          </cell>
          <cell r="E341">
            <v>0</v>
          </cell>
          <cell r="F341">
            <v>-22155.599999999999</v>
          </cell>
        </row>
        <row r="342">
          <cell r="A342" t="str">
            <v>3.2.01.003.020</v>
          </cell>
          <cell r="B342" t="str">
            <v>ASSOCIAÇÃO DE CLASSE</v>
          </cell>
          <cell r="C342">
            <v>68503.899999999994</v>
          </cell>
          <cell r="D342">
            <v>2131</v>
          </cell>
          <cell r="E342">
            <v>0</v>
          </cell>
          <cell r="F342">
            <v>-70634.899999999994</v>
          </cell>
        </row>
        <row r="343">
          <cell r="A343" t="str">
            <v>3.2.01.003.021</v>
          </cell>
          <cell r="B343" t="str">
            <v>SEGUROS</v>
          </cell>
          <cell r="C343">
            <v>68881.11</v>
          </cell>
          <cell r="D343">
            <v>7095.19</v>
          </cell>
          <cell r="E343">
            <v>0</v>
          </cell>
          <cell r="F343">
            <v>-75976.3</v>
          </cell>
        </row>
        <row r="344">
          <cell r="A344" t="str">
            <v>3.2.01.003.022</v>
          </cell>
          <cell r="B344" t="str">
            <v>VIAGENS E HOSPEDAGENS</v>
          </cell>
          <cell r="C344">
            <v>42642.44</v>
          </cell>
          <cell r="D344">
            <v>2816.16</v>
          </cell>
          <cell r="E344">
            <v>0</v>
          </cell>
          <cell r="F344">
            <v>-45458.6</v>
          </cell>
        </row>
        <row r="345">
          <cell r="A345" t="str">
            <v>3.2.01.003.023</v>
          </cell>
          <cell r="B345" t="str">
            <v>TAXAS E EMOLUMENTOS</v>
          </cell>
          <cell r="C345">
            <v>103787.09</v>
          </cell>
          <cell r="D345">
            <v>1134.27</v>
          </cell>
          <cell r="E345">
            <v>0</v>
          </cell>
          <cell r="F345">
            <v>-104921.36</v>
          </cell>
        </row>
        <row r="346">
          <cell r="A346" t="str">
            <v>3.2.01.003.024</v>
          </cell>
          <cell r="B346" t="str">
            <v>BENS DE NATUREZA PERMANENTE</v>
          </cell>
          <cell r="C346">
            <v>15291.05</v>
          </cell>
          <cell r="D346">
            <v>506.3</v>
          </cell>
          <cell r="E346">
            <v>0</v>
          </cell>
          <cell r="F346">
            <v>-15797.35</v>
          </cell>
        </row>
        <row r="347">
          <cell r="A347" t="str">
            <v>3.2.01.003.025</v>
          </cell>
          <cell r="B347" t="str">
            <v>LEGAIS E JUDICIAIS</v>
          </cell>
          <cell r="C347">
            <v>13967.74</v>
          </cell>
          <cell r="D347">
            <v>2495.36</v>
          </cell>
          <cell r="E347">
            <v>0</v>
          </cell>
          <cell r="F347">
            <v>-16463.099999999999</v>
          </cell>
        </row>
        <row r="348">
          <cell r="A348" t="str">
            <v>3.2.01.003.026</v>
          </cell>
          <cell r="B348" t="str">
            <v>COPIAS/HELIOGRAFICAS</v>
          </cell>
          <cell r="C348">
            <v>17925.7</v>
          </cell>
          <cell r="D348">
            <v>1977.7</v>
          </cell>
          <cell r="E348">
            <v>0</v>
          </cell>
          <cell r="F348">
            <v>-19903.400000000001</v>
          </cell>
        </row>
        <row r="349">
          <cell r="A349" t="str">
            <v>3.2.01.003.027</v>
          </cell>
          <cell r="B349" t="str">
            <v>IMPRESSOS/ENCADERNAÇÕES</v>
          </cell>
          <cell r="C349">
            <v>2941</v>
          </cell>
          <cell r="D349">
            <v>320</v>
          </cell>
          <cell r="E349">
            <v>0</v>
          </cell>
          <cell r="F349">
            <v>-3261</v>
          </cell>
        </row>
        <row r="350">
          <cell r="A350" t="str">
            <v>3.2.01.003.028</v>
          </cell>
          <cell r="B350" t="str">
            <v>REVISTAS E PUBLICAÇÕES</v>
          </cell>
          <cell r="C350">
            <v>3739.98</v>
          </cell>
          <cell r="D350">
            <v>0</v>
          </cell>
          <cell r="E350">
            <v>0</v>
          </cell>
          <cell r="F350">
            <v>-3739.98</v>
          </cell>
        </row>
        <row r="351">
          <cell r="A351" t="str">
            <v>3.2.01.003.029</v>
          </cell>
          <cell r="B351" t="str">
            <v>CARTORIOS/LEGALIZAÇÕES</v>
          </cell>
          <cell r="C351">
            <v>207.54</v>
          </cell>
          <cell r="D351">
            <v>0</v>
          </cell>
          <cell r="E351">
            <v>0</v>
          </cell>
          <cell r="F351">
            <v>-207.54</v>
          </cell>
        </row>
        <row r="352">
          <cell r="A352" t="str">
            <v>3.2.01.003.030</v>
          </cell>
          <cell r="B352" t="str">
            <v>COMEMORAÇÕES FESTIVAS</v>
          </cell>
          <cell r="C352">
            <v>1528.75</v>
          </cell>
          <cell r="D352">
            <v>10318.200000000001</v>
          </cell>
          <cell r="E352">
            <v>0</v>
          </cell>
          <cell r="F352">
            <v>-11846.95</v>
          </cell>
        </row>
        <row r="353">
          <cell r="A353" t="str">
            <v>3.2.01.003.031</v>
          </cell>
          <cell r="B353" t="str">
            <v>HIGIENE E LIMPEZA</v>
          </cell>
          <cell r="C353">
            <v>277.99</v>
          </cell>
          <cell r="D353">
            <v>0</v>
          </cell>
          <cell r="E353">
            <v>0</v>
          </cell>
          <cell r="F353">
            <v>-277.99</v>
          </cell>
        </row>
        <row r="354">
          <cell r="A354" t="str">
            <v>3.2.01.003.032</v>
          </cell>
          <cell r="B354" t="str">
            <v>CARTÃO CORPORATIVO</v>
          </cell>
          <cell r="C354">
            <v>125086.26</v>
          </cell>
          <cell r="D354">
            <v>39285.96</v>
          </cell>
          <cell r="E354">
            <v>0</v>
          </cell>
          <cell r="F354">
            <v>-164372.22</v>
          </cell>
        </row>
        <row r="355">
          <cell r="A355" t="str">
            <v>3.2.01.003.033</v>
          </cell>
          <cell r="B355" t="str">
            <v>SERVIÇOS ESPECIFICOS POR-PJ</v>
          </cell>
          <cell r="C355">
            <v>56318.400000000001</v>
          </cell>
          <cell r="D355">
            <v>7733.5</v>
          </cell>
          <cell r="E355">
            <v>0</v>
          </cell>
          <cell r="F355">
            <v>-64051.9</v>
          </cell>
        </row>
        <row r="356">
          <cell r="A356" t="str">
            <v>3.2.01.003.034</v>
          </cell>
          <cell r="B356" t="str">
            <v>LOCAÇÃO DE BENS MOVEIS</v>
          </cell>
          <cell r="C356">
            <v>57007.41</v>
          </cell>
          <cell r="D356">
            <v>9330</v>
          </cell>
          <cell r="E356">
            <v>0</v>
          </cell>
          <cell r="F356">
            <v>-66337.41</v>
          </cell>
        </row>
        <row r="357">
          <cell r="A357" t="str">
            <v>3.2.01.003.100</v>
          </cell>
          <cell r="B357" t="str">
            <v>CURSOS E TREINAMENTOS</v>
          </cell>
          <cell r="C357">
            <v>26104.07</v>
          </cell>
          <cell r="D357">
            <v>5315</v>
          </cell>
          <cell r="E357">
            <v>-66</v>
          </cell>
          <cell r="F357">
            <v>-31353.07</v>
          </cell>
        </row>
        <row r="358">
          <cell r="A358" t="str">
            <v>3.2.02</v>
          </cell>
          <cell r="B358" t="str">
            <v>DESPESAS TRIBUTÁRIAS</v>
          </cell>
          <cell r="C358">
            <v>824389.47</v>
          </cell>
          <cell r="D358">
            <v>775183.53</v>
          </cell>
          <cell r="E358">
            <v>0</v>
          </cell>
          <cell r="F358">
            <v>-1599573</v>
          </cell>
        </row>
        <row r="359">
          <cell r="A359" t="str">
            <v>3.2.02.001</v>
          </cell>
          <cell r="B359" t="str">
            <v>DESPESAS DEDUTIVEIS</v>
          </cell>
          <cell r="C359">
            <v>814555.38</v>
          </cell>
          <cell r="D359">
            <v>774865.66</v>
          </cell>
          <cell r="E359">
            <v>0</v>
          </cell>
          <cell r="F359">
            <v>-1589421.04</v>
          </cell>
        </row>
        <row r="360">
          <cell r="A360" t="str">
            <v>3.2.02.001.002</v>
          </cell>
          <cell r="B360" t="str">
            <v>IMPOSTO DE RENDA - LUCRO PRESUMIDO</v>
          </cell>
          <cell r="C360">
            <v>393444.9</v>
          </cell>
          <cell r="D360">
            <v>496651.28</v>
          </cell>
          <cell r="E360">
            <v>0</v>
          </cell>
          <cell r="F360">
            <v>-890096.18</v>
          </cell>
        </row>
        <row r="361">
          <cell r="A361" t="str">
            <v>3.2.02.001.004</v>
          </cell>
          <cell r="B361" t="str">
            <v>CONTRIBUIÇÃO SOCIAL - LUCRO PRESUMIDO</v>
          </cell>
          <cell r="C361">
            <v>211615.6</v>
          </cell>
          <cell r="D361">
            <v>268297.84000000003</v>
          </cell>
          <cell r="E361">
            <v>0</v>
          </cell>
          <cell r="F361">
            <v>-479913.44</v>
          </cell>
        </row>
        <row r="362">
          <cell r="A362" t="str">
            <v>3.2.02.001.007</v>
          </cell>
          <cell r="B362" t="str">
            <v>COFINS CUMULATIVO</v>
          </cell>
          <cell r="C362">
            <v>19.28</v>
          </cell>
          <cell r="D362">
            <v>0</v>
          </cell>
          <cell r="E362">
            <v>0</v>
          </cell>
          <cell r="F362">
            <v>-19.28</v>
          </cell>
        </row>
        <row r="363">
          <cell r="A363" t="str">
            <v>3.2.02.001.009</v>
          </cell>
          <cell r="B363" t="str">
            <v>IPTU/ITU</v>
          </cell>
          <cell r="C363">
            <v>14367.36</v>
          </cell>
          <cell r="D363">
            <v>42.5</v>
          </cell>
          <cell r="E363">
            <v>0</v>
          </cell>
          <cell r="F363">
            <v>-14409.86</v>
          </cell>
        </row>
        <row r="364">
          <cell r="A364" t="str">
            <v>3.2.02.001.010</v>
          </cell>
          <cell r="B364" t="str">
            <v>IMPOSTO SINDICAL</v>
          </cell>
          <cell r="C364">
            <v>78292.899999999994</v>
          </cell>
          <cell r="D364">
            <v>5179.2</v>
          </cell>
          <cell r="E364">
            <v>0</v>
          </cell>
          <cell r="F364">
            <v>-83472.100000000006</v>
          </cell>
        </row>
        <row r="365">
          <cell r="A365" t="str">
            <v>3.2.02.001.012</v>
          </cell>
          <cell r="B365" t="str">
            <v>IPVA</v>
          </cell>
          <cell r="C365">
            <v>13416.48</v>
          </cell>
          <cell r="D365">
            <v>0</v>
          </cell>
          <cell r="E365">
            <v>0</v>
          </cell>
          <cell r="F365">
            <v>-13416.48</v>
          </cell>
        </row>
        <row r="366">
          <cell r="A366" t="str">
            <v>3.2.02.001.013</v>
          </cell>
          <cell r="B366" t="str">
            <v>ICMS</v>
          </cell>
          <cell r="C366">
            <v>80474.789999999994</v>
          </cell>
          <cell r="D366">
            <v>543.99</v>
          </cell>
          <cell r="E366">
            <v>0</v>
          </cell>
          <cell r="F366">
            <v>-81018.78</v>
          </cell>
        </row>
        <row r="367">
          <cell r="A367" t="str">
            <v>3.2.02.001.014</v>
          </cell>
          <cell r="B367" t="str">
            <v>MULTAS SOBRE RECOLHIMENTO TRIBUTOS</v>
          </cell>
          <cell r="C367">
            <v>5876.89</v>
          </cell>
          <cell r="D367">
            <v>216.76</v>
          </cell>
          <cell r="E367">
            <v>0</v>
          </cell>
          <cell r="F367">
            <v>-6093.65</v>
          </cell>
        </row>
        <row r="368">
          <cell r="A368" t="str">
            <v>3.2.02.001.015</v>
          </cell>
          <cell r="B368" t="str">
            <v>TAXAS ESTADUAIS E MUNICIPAIS</v>
          </cell>
          <cell r="C368">
            <v>17047.18</v>
          </cell>
          <cell r="D368">
            <v>3934.09</v>
          </cell>
          <cell r="E368">
            <v>0</v>
          </cell>
          <cell r="F368">
            <v>-20981.27</v>
          </cell>
        </row>
        <row r="369">
          <cell r="A369" t="str">
            <v>3.2.02.002</v>
          </cell>
          <cell r="B369" t="str">
            <v>DESPESAS TRIBUTARIAS NÃO DEDUTIVEIS</v>
          </cell>
          <cell r="C369">
            <v>9834.09</v>
          </cell>
          <cell r="D369">
            <v>317.87</v>
          </cell>
          <cell r="E369">
            <v>0</v>
          </cell>
          <cell r="F369">
            <v>-10151.959999999999</v>
          </cell>
        </row>
        <row r="370">
          <cell r="A370" t="str">
            <v>3.2.02.002.001</v>
          </cell>
          <cell r="B370" t="str">
            <v>INFRAÇÕES TRIBUTARIAS</v>
          </cell>
          <cell r="C370">
            <v>340.07</v>
          </cell>
          <cell r="D370">
            <v>0</v>
          </cell>
          <cell r="E370">
            <v>0</v>
          </cell>
          <cell r="F370">
            <v>-340.07</v>
          </cell>
        </row>
        <row r="371">
          <cell r="A371" t="str">
            <v>3.2.02.002.002</v>
          </cell>
          <cell r="B371" t="str">
            <v>INFRAÇÕES TRABALHISTAS</v>
          </cell>
          <cell r="C371">
            <v>9363.9699999999993</v>
          </cell>
          <cell r="D371">
            <v>0</v>
          </cell>
          <cell r="E371">
            <v>0</v>
          </cell>
          <cell r="F371">
            <v>-9363.9699999999993</v>
          </cell>
        </row>
        <row r="372">
          <cell r="A372" t="str">
            <v>3.2.02.002.003</v>
          </cell>
          <cell r="B372" t="str">
            <v>INFRAÇÕES DE TRANSITO</v>
          </cell>
          <cell r="C372">
            <v>34.049999999999997</v>
          </cell>
          <cell r="D372">
            <v>191.54</v>
          </cell>
          <cell r="E372">
            <v>0</v>
          </cell>
          <cell r="F372">
            <v>-225.59</v>
          </cell>
        </row>
        <row r="373">
          <cell r="A373" t="str">
            <v>3.2.02.002.005</v>
          </cell>
          <cell r="B373" t="str">
            <v>DOAÇÕES</v>
          </cell>
          <cell r="C373">
            <v>96</v>
          </cell>
          <cell r="D373">
            <v>126.33</v>
          </cell>
          <cell r="E373">
            <v>0</v>
          </cell>
          <cell r="F373">
            <v>-222.33</v>
          </cell>
        </row>
        <row r="374">
          <cell r="A374" t="str">
            <v>3.2.04</v>
          </cell>
          <cell r="B374" t="str">
            <v>DESPESAS COMERCIAIS</v>
          </cell>
          <cell r="C374">
            <v>9661.9599999999991</v>
          </cell>
          <cell r="D374">
            <v>4073</v>
          </cell>
          <cell r="E374">
            <v>0</v>
          </cell>
          <cell r="F374">
            <v>-13734.96</v>
          </cell>
        </row>
        <row r="375">
          <cell r="A375" t="str">
            <v>3.2.04.001</v>
          </cell>
          <cell r="B375" t="str">
            <v>DESPESAS COM DIVULGAÇÃO</v>
          </cell>
          <cell r="C375">
            <v>9661.9599999999991</v>
          </cell>
          <cell r="D375">
            <v>4073</v>
          </cell>
          <cell r="E375">
            <v>0</v>
          </cell>
          <cell r="F375">
            <v>-13734.96</v>
          </cell>
        </row>
        <row r="376">
          <cell r="A376" t="str">
            <v>3.2.04.001.001</v>
          </cell>
          <cell r="B376" t="str">
            <v>PROPAGANDA E PUBLICIDADE</v>
          </cell>
          <cell r="C376">
            <v>1952.06</v>
          </cell>
          <cell r="D376">
            <v>0</v>
          </cell>
          <cell r="E376">
            <v>0</v>
          </cell>
          <cell r="F376">
            <v>-1952.06</v>
          </cell>
        </row>
        <row r="377">
          <cell r="A377" t="str">
            <v>3.2.04.001.004</v>
          </cell>
          <cell r="B377" t="str">
            <v>SERVIÇOS PRESTADOS POR TECEIROS</v>
          </cell>
          <cell r="C377">
            <v>7709.9</v>
          </cell>
          <cell r="D377">
            <v>4073</v>
          </cell>
          <cell r="E377">
            <v>0</v>
          </cell>
          <cell r="F377">
            <v>-11782.9</v>
          </cell>
        </row>
        <row r="378">
          <cell r="A378" t="str">
            <v>3.2.05</v>
          </cell>
          <cell r="B378" t="str">
            <v>DESPESAS FINANCEIRAS</v>
          </cell>
          <cell r="C378">
            <v>563200.14</v>
          </cell>
          <cell r="D378">
            <v>60037.59</v>
          </cell>
          <cell r="E378">
            <v>0</v>
          </cell>
          <cell r="F378">
            <v>-623237.73</v>
          </cell>
        </row>
        <row r="379">
          <cell r="A379" t="str">
            <v>3.2.05.001</v>
          </cell>
          <cell r="B379" t="str">
            <v>DESPESAS FINACEIRAS</v>
          </cell>
          <cell r="C379">
            <v>563200.14</v>
          </cell>
          <cell r="D379">
            <v>60037.59</v>
          </cell>
          <cell r="E379">
            <v>0</v>
          </cell>
          <cell r="F379">
            <v>-623237.73</v>
          </cell>
        </row>
        <row r="380">
          <cell r="A380" t="str">
            <v>3.2.05.001.001</v>
          </cell>
          <cell r="B380" t="str">
            <v>DOC</v>
          </cell>
          <cell r="C380">
            <v>8079.97</v>
          </cell>
          <cell r="D380">
            <v>914.76</v>
          </cell>
          <cell r="E380">
            <v>0</v>
          </cell>
          <cell r="F380">
            <v>-8994.73</v>
          </cell>
        </row>
        <row r="381">
          <cell r="A381" t="str">
            <v>3.2.05.001.002</v>
          </cell>
          <cell r="B381" t="str">
            <v>IOF</v>
          </cell>
          <cell r="C381">
            <v>2756.56</v>
          </cell>
          <cell r="D381">
            <v>1987.35</v>
          </cell>
          <cell r="E381">
            <v>0</v>
          </cell>
          <cell r="F381">
            <v>-4743.91</v>
          </cell>
        </row>
        <row r="382">
          <cell r="A382" t="str">
            <v>3.2.05.001.004</v>
          </cell>
          <cell r="B382" t="str">
            <v>COMISSÕES E DESPESAS BANCARIAS</v>
          </cell>
          <cell r="C382">
            <v>21366.71</v>
          </cell>
          <cell r="D382">
            <v>2035.5</v>
          </cell>
          <cell r="E382">
            <v>0</v>
          </cell>
          <cell r="F382">
            <v>-23402.21</v>
          </cell>
        </row>
        <row r="383">
          <cell r="A383" t="str">
            <v>3.2.05.001.005</v>
          </cell>
          <cell r="B383" t="str">
            <v>JUROS PAGOS OU INCORRIDOS</v>
          </cell>
          <cell r="C383">
            <v>530986.9</v>
          </cell>
          <cell r="D383">
            <v>55099.98</v>
          </cell>
          <cell r="E383">
            <v>0</v>
          </cell>
          <cell r="F383">
            <v>-586086.88</v>
          </cell>
        </row>
        <row r="384">
          <cell r="A384" t="str">
            <v>3.2.05.001.006</v>
          </cell>
          <cell r="B384" t="str">
            <v>DESCONTOS CONCEDIDOS</v>
          </cell>
          <cell r="C384">
            <v>10</v>
          </cell>
          <cell r="D384">
            <v>0</v>
          </cell>
          <cell r="E384">
            <v>0</v>
          </cell>
          <cell r="F384">
            <v>-10</v>
          </cell>
        </row>
        <row r="385">
          <cell r="A385" t="str">
            <v>3.2.06</v>
          </cell>
          <cell r="B385" t="str">
            <v>DESPESAS DE DEPRECIAÇÕES E AMORTIZAÇÕES</v>
          </cell>
          <cell r="C385">
            <v>286691.87</v>
          </cell>
          <cell r="D385">
            <v>27579.08</v>
          </cell>
          <cell r="E385">
            <v>0</v>
          </cell>
          <cell r="F385">
            <v>-314270.95</v>
          </cell>
        </row>
        <row r="386">
          <cell r="A386" t="str">
            <v>3.2.06.001</v>
          </cell>
          <cell r="B386" t="str">
            <v>DESPESAS ADMINISTRATIVAS</v>
          </cell>
          <cell r="C386">
            <v>286691.87</v>
          </cell>
          <cell r="D386">
            <v>27579.08</v>
          </cell>
          <cell r="E386">
            <v>0</v>
          </cell>
          <cell r="F386">
            <v>-314270.95</v>
          </cell>
        </row>
        <row r="387">
          <cell r="A387" t="str">
            <v>3.2.06.001.001</v>
          </cell>
          <cell r="B387" t="str">
            <v>( - ) DEPRECIAÇÃO DO IMOBILIZADO</v>
          </cell>
          <cell r="C387">
            <v>285094.7</v>
          </cell>
          <cell r="D387">
            <v>27426.37</v>
          </cell>
          <cell r="E387">
            <v>0</v>
          </cell>
          <cell r="F387">
            <v>-312521.07</v>
          </cell>
        </row>
        <row r="388">
          <cell r="A388" t="str">
            <v>3.2.06.001.002</v>
          </cell>
          <cell r="B388" t="str">
            <v>( - ) AMORTIZAÇÃO DO IMOBILIZADO</v>
          </cell>
          <cell r="C388">
            <v>1597.17</v>
          </cell>
          <cell r="D388">
            <v>152.71</v>
          </cell>
          <cell r="E388">
            <v>0</v>
          </cell>
          <cell r="F388">
            <v>-1749.88</v>
          </cell>
        </row>
        <row r="389">
          <cell r="A389">
            <v>4</v>
          </cell>
          <cell r="B389" t="str">
            <v>RECEITAS</v>
          </cell>
          <cell r="C389">
            <v>35338654.710000001</v>
          </cell>
          <cell r="D389">
            <v>-596337.93999999994</v>
          </cell>
          <cell r="E389">
            <v>30371395.699999999</v>
          </cell>
          <cell r="F389">
            <v>65113712.469999999</v>
          </cell>
        </row>
        <row r="390">
          <cell r="A390" t="str">
            <v>4.1</v>
          </cell>
          <cell r="B390" t="str">
            <v>RECEITAS OPERACIONAIS</v>
          </cell>
          <cell r="C390">
            <v>35320072.460000001</v>
          </cell>
          <cell r="D390">
            <v>-596337.93999999994</v>
          </cell>
          <cell r="E390">
            <v>30371395.699999999</v>
          </cell>
          <cell r="F390">
            <v>65095130.219999999</v>
          </cell>
        </row>
        <row r="391">
          <cell r="A391" t="str">
            <v>4.1.01</v>
          </cell>
          <cell r="B391" t="str">
            <v>RECEITA DE OBRAS POR EMPREITADA</v>
          </cell>
          <cell r="C391">
            <v>36321970.710000001</v>
          </cell>
          <cell r="D391">
            <v>0</v>
          </cell>
          <cell r="E391">
            <v>19742165.789999999</v>
          </cell>
          <cell r="F391">
            <v>56064136.5</v>
          </cell>
        </row>
        <row r="392">
          <cell r="A392" t="str">
            <v>4.1.01.001</v>
          </cell>
          <cell r="B392" t="str">
            <v>RECEITAS FATURADAS</v>
          </cell>
          <cell r="C392">
            <v>36321970.710000001</v>
          </cell>
          <cell r="D392">
            <v>0</v>
          </cell>
          <cell r="E392">
            <v>14594962.16</v>
          </cell>
          <cell r="F392">
            <v>50916932.869999997</v>
          </cell>
        </row>
        <row r="393">
          <cell r="A393" t="str">
            <v>4.1.01.001.001</v>
          </cell>
          <cell r="B393" t="str">
            <v>OBRAS POR EMPREITADAS</v>
          </cell>
          <cell r="C393">
            <v>36321970.710000001</v>
          </cell>
          <cell r="D393">
            <v>0</v>
          </cell>
          <cell r="E393">
            <v>14594962.16</v>
          </cell>
          <cell r="F393">
            <v>50916932.869999997</v>
          </cell>
        </row>
        <row r="394">
          <cell r="A394" t="str">
            <v>4.1.01.002</v>
          </cell>
          <cell r="B394" t="str">
            <v>RECEITA A FATURAR</v>
          </cell>
          <cell r="C394">
            <v>0</v>
          </cell>
          <cell r="D394">
            <v>0</v>
          </cell>
          <cell r="E394">
            <v>5147203.63</v>
          </cell>
          <cell r="F394">
            <v>5147203.63</v>
          </cell>
        </row>
        <row r="395">
          <cell r="A395" t="str">
            <v>4.1.01.002.001</v>
          </cell>
          <cell r="B395" t="str">
            <v>OBRAS POR EMPREITADAS</v>
          </cell>
          <cell r="C395">
            <v>0</v>
          </cell>
          <cell r="D395">
            <v>0</v>
          </cell>
          <cell r="E395">
            <v>5147203.63</v>
          </cell>
          <cell r="F395">
            <v>5147203.63</v>
          </cell>
        </row>
        <row r="396">
          <cell r="A396" t="str">
            <v>4.1.07</v>
          </cell>
          <cell r="B396" t="str">
            <v>DEDUÇÕES DA RECEITA</v>
          </cell>
          <cell r="C396">
            <v>1611873.04</v>
          </cell>
          <cell r="D396">
            <v>596337.93999999994</v>
          </cell>
          <cell r="E396">
            <v>0</v>
          </cell>
          <cell r="F396">
            <v>2208210.98</v>
          </cell>
        </row>
        <row r="397">
          <cell r="A397" t="str">
            <v>4.1.07.001</v>
          </cell>
          <cell r="B397" t="str">
            <v>IMPOSTO  INCIDENTES SOBRE VENDAS</v>
          </cell>
          <cell r="C397">
            <v>1611873.04</v>
          </cell>
          <cell r="D397">
            <v>596337.93999999994</v>
          </cell>
          <cell r="E397">
            <v>0</v>
          </cell>
          <cell r="F397">
            <v>2208210.98</v>
          </cell>
        </row>
        <row r="398">
          <cell r="A398" t="str">
            <v>4.1.07.001.001</v>
          </cell>
          <cell r="B398" t="str">
            <v>(-) PIS CUMULATIVO</v>
          </cell>
          <cell r="C398">
            <v>218161.61</v>
          </cell>
          <cell r="D398">
            <v>54394.37</v>
          </cell>
          <cell r="E398">
            <v>0</v>
          </cell>
          <cell r="F398">
            <v>272555.98</v>
          </cell>
        </row>
        <row r="399">
          <cell r="A399" t="str">
            <v>4.1.07.001.003</v>
          </cell>
          <cell r="B399" t="str">
            <v>(-) COFINS CUMULATIVO</v>
          </cell>
          <cell r="C399">
            <v>1006899.66</v>
          </cell>
          <cell r="D399">
            <v>251050.88</v>
          </cell>
          <cell r="E399">
            <v>0</v>
          </cell>
          <cell r="F399">
            <v>1257950.54</v>
          </cell>
        </row>
        <row r="400">
          <cell r="A400" t="str">
            <v>4.1.07.001.005</v>
          </cell>
          <cell r="B400" t="str">
            <v>(-) ISSQN</v>
          </cell>
          <cell r="C400">
            <v>386811.77</v>
          </cell>
          <cell r="D400">
            <v>290892.69</v>
          </cell>
          <cell r="E400">
            <v>0</v>
          </cell>
          <cell r="F400">
            <v>677704.46</v>
          </cell>
        </row>
        <row r="401">
          <cell r="A401" t="str">
            <v>4.1.08</v>
          </cell>
          <cell r="B401" t="str">
            <v>RECEITAS FINANCEIRAS</v>
          </cell>
          <cell r="C401">
            <v>253899.01</v>
          </cell>
          <cell r="D401">
            <v>0</v>
          </cell>
          <cell r="E401">
            <v>40001.71</v>
          </cell>
          <cell r="F401">
            <v>293900.71999999997</v>
          </cell>
        </row>
        <row r="402">
          <cell r="A402" t="str">
            <v>4.1.08.001</v>
          </cell>
          <cell r="B402" t="str">
            <v>RECEITAS FINANCEIRAS</v>
          </cell>
          <cell r="C402">
            <v>253899.01</v>
          </cell>
          <cell r="D402">
            <v>0</v>
          </cell>
          <cell r="E402">
            <v>40001.71</v>
          </cell>
          <cell r="F402">
            <v>293900.71999999997</v>
          </cell>
        </row>
        <row r="403">
          <cell r="A403" t="str">
            <v>4.1.08.001.001</v>
          </cell>
          <cell r="B403" t="str">
            <v>RENDIMENTOS FINANCEIROS</v>
          </cell>
          <cell r="C403">
            <v>242050.67</v>
          </cell>
          <cell r="D403">
            <v>0</v>
          </cell>
          <cell r="E403">
            <v>36160.39</v>
          </cell>
          <cell r="F403">
            <v>278211.06</v>
          </cell>
        </row>
        <row r="404">
          <cell r="A404" t="str">
            <v>4.1.08.001.002</v>
          </cell>
          <cell r="B404" t="str">
            <v>DESCONTOS OBTIDOS</v>
          </cell>
          <cell r="C404">
            <v>11546.31</v>
          </cell>
          <cell r="D404">
            <v>0</v>
          </cell>
          <cell r="E404">
            <v>3841.32</v>
          </cell>
          <cell r="F404">
            <v>15387.63</v>
          </cell>
        </row>
        <row r="405">
          <cell r="A405" t="str">
            <v>4.1.08.001.003</v>
          </cell>
          <cell r="B405" t="str">
            <v>JUROS RECEBIDOS</v>
          </cell>
          <cell r="C405">
            <v>302.02999999999997</v>
          </cell>
          <cell r="D405">
            <v>0</v>
          </cell>
          <cell r="E405">
            <v>0</v>
          </cell>
          <cell r="F405">
            <v>302.02999999999997</v>
          </cell>
        </row>
        <row r="406">
          <cell r="A406" t="str">
            <v>4.1.09</v>
          </cell>
          <cell r="B406" t="str">
            <v>OUTRAS RECEITAS OPERACIONAIS</v>
          </cell>
          <cell r="C406">
            <v>356075.78</v>
          </cell>
          <cell r="D406">
            <v>0</v>
          </cell>
          <cell r="E406">
            <v>10589228.199999999</v>
          </cell>
          <cell r="F406">
            <v>10945303.98</v>
          </cell>
        </row>
        <row r="407">
          <cell r="A407" t="str">
            <v>4.1.09.001</v>
          </cell>
          <cell r="B407" t="str">
            <v>EQUIVALÊNCIA PATRIMONIAL</v>
          </cell>
          <cell r="C407">
            <v>356075.78</v>
          </cell>
          <cell r="D407">
            <v>0</v>
          </cell>
          <cell r="E407">
            <v>10589228.199999999</v>
          </cell>
          <cell r="F407">
            <v>10945303.98</v>
          </cell>
        </row>
        <row r="408">
          <cell r="A408" t="str">
            <v>4.1.09.001.001</v>
          </cell>
          <cell r="B408" t="str">
            <v>LUCROS DE PARTICIPAÇÕES EM OUTRAS CIAS</v>
          </cell>
          <cell r="C408">
            <v>356075.78</v>
          </cell>
          <cell r="D408">
            <v>0</v>
          </cell>
          <cell r="E408">
            <v>44436.44</v>
          </cell>
          <cell r="F408">
            <v>400512.22</v>
          </cell>
        </row>
        <row r="409">
          <cell r="A409" t="str">
            <v>4.1.09.001.002</v>
          </cell>
          <cell r="B409" t="str">
            <v>RESULTADO POSITIVO EQUIVALENCIA PATRIMO</v>
          </cell>
          <cell r="C409">
            <v>0</v>
          </cell>
          <cell r="D409">
            <v>0</v>
          </cell>
          <cell r="E409">
            <v>10544791.76</v>
          </cell>
          <cell r="F409">
            <v>10544791.76</v>
          </cell>
        </row>
        <row r="410">
          <cell r="A410" t="str">
            <v>4.2</v>
          </cell>
          <cell r="B410" t="str">
            <v>RESULTADOS NÃO OPERACIONAIS</v>
          </cell>
          <cell r="C410">
            <v>18582.25</v>
          </cell>
          <cell r="D410">
            <v>0</v>
          </cell>
          <cell r="E410">
            <v>0</v>
          </cell>
          <cell r="F410">
            <v>18582.25</v>
          </cell>
        </row>
        <row r="411">
          <cell r="A411" t="str">
            <v>4.2.01</v>
          </cell>
          <cell r="B411" t="str">
            <v>GANHOS E PERDAS DE CAPITAL NA ALIENAÇÃO</v>
          </cell>
          <cell r="C411">
            <v>18582.25</v>
          </cell>
          <cell r="D411">
            <v>0</v>
          </cell>
          <cell r="E411">
            <v>0</v>
          </cell>
          <cell r="F411">
            <v>18582.25</v>
          </cell>
        </row>
        <row r="412">
          <cell r="A412" t="str">
            <v>4.2.01.001</v>
          </cell>
          <cell r="B412" t="str">
            <v>GANHO NA VENDA DE IMOBILIZADO</v>
          </cell>
          <cell r="C412">
            <v>18582.25</v>
          </cell>
          <cell r="D412">
            <v>0</v>
          </cell>
          <cell r="E412">
            <v>0</v>
          </cell>
          <cell r="F412">
            <v>18582.25</v>
          </cell>
        </row>
        <row r="413">
          <cell r="A413" t="str">
            <v>4.2.01.001.001</v>
          </cell>
          <cell r="B413" t="str">
            <v>VALOR DA VENDA DO BEM</v>
          </cell>
          <cell r="C413">
            <v>28500</v>
          </cell>
          <cell r="D413">
            <v>0</v>
          </cell>
          <cell r="E413">
            <v>0</v>
          </cell>
          <cell r="F413">
            <v>28500</v>
          </cell>
        </row>
        <row r="414">
          <cell r="A414" t="str">
            <v>4.2.01.001.002</v>
          </cell>
          <cell r="B414" t="str">
            <v>(-) VALOR CONTABIL DO BEM VENDIDO</v>
          </cell>
          <cell r="C414">
            <v>9917.75</v>
          </cell>
          <cell r="D414">
            <v>0</v>
          </cell>
          <cell r="E414">
            <v>0</v>
          </cell>
          <cell r="F414">
            <v>9917.75</v>
          </cell>
        </row>
        <row r="415">
          <cell r="A415">
            <v>6</v>
          </cell>
          <cell r="B415" t="str">
            <v>TRANSITORIO</v>
          </cell>
          <cell r="C415">
            <v>829392.7</v>
          </cell>
          <cell r="D415">
            <v>147749.51999999999</v>
          </cell>
          <cell r="E415">
            <v>-977142.22</v>
          </cell>
          <cell r="F415">
            <v>0</v>
          </cell>
        </row>
        <row r="416">
          <cell r="A416" t="str">
            <v>6.1</v>
          </cell>
          <cell r="B416" t="str">
            <v>CUSTOS DE OBRAS PROPRIAS - SEDE</v>
          </cell>
          <cell r="C416">
            <v>829392.7</v>
          </cell>
          <cell r="D416">
            <v>147749.51999999999</v>
          </cell>
          <cell r="E416">
            <v>-977142.22</v>
          </cell>
          <cell r="F416">
            <v>0</v>
          </cell>
        </row>
        <row r="417">
          <cell r="A417" t="str">
            <v>6.1.02</v>
          </cell>
          <cell r="B417" t="str">
            <v>CUSTOS DE CONSTRUÇÃO DO IMOVEL</v>
          </cell>
          <cell r="C417">
            <v>829392.7</v>
          </cell>
          <cell r="D417">
            <v>147749.51999999999</v>
          </cell>
          <cell r="E417">
            <v>-977142.22</v>
          </cell>
          <cell r="F417">
            <v>0</v>
          </cell>
        </row>
        <row r="418">
          <cell r="A418" t="str">
            <v>6.1.02.001</v>
          </cell>
          <cell r="B418" t="str">
            <v>MAO DE OBRA E ENCARGOS</v>
          </cell>
          <cell r="C418">
            <v>69229.22</v>
          </cell>
          <cell r="D418">
            <v>16043.07</v>
          </cell>
          <cell r="E418">
            <v>-636.63</v>
          </cell>
          <cell r="F418">
            <v>84635.66</v>
          </cell>
        </row>
        <row r="419">
          <cell r="A419" t="str">
            <v>6.1.02.001.001</v>
          </cell>
          <cell r="B419" t="str">
            <v>SALARIOS</v>
          </cell>
          <cell r="C419">
            <v>31599.54</v>
          </cell>
          <cell r="D419">
            <v>7689.38</v>
          </cell>
          <cell r="E419">
            <v>-363.44</v>
          </cell>
          <cell r="F419">
            <v>38925.480000000003</v>
          </cell>
        </row>
        <row r="420">
          <cell r="A420" t="str">
            <v>6.1.02.001.007</v>
          </cell>
          <cell r="B420" t="str">
            <v>INSS</v>
          </cell>
          <cell r="C420">
            <v>9280.9599999999991</v>
          </cell>
          <cell r="D420">
            <v>2210.2399999999998</v>
          </cell>
          <cell r="E420">
            <v>0</v>
          </cell>
          <cell r="F420">
            <v>11491.2</v>
          </cell>
        </row>
        <row r="421">
          <cell r="A421" t="str">
            <v>6.1.02.001.008</v>
          </cell>
          <cell r="B421" t="str">
            <v>FGTS</v>
          </cell>
          <cell r="C421">
            <v>2531.38</v>
          </cell>
          <cell r="D421">
            <v>586.61</v>
          </cell>
          <cell r="E421">
            <v>0</v>
          </cell>
          <cell r="F421">
            <v>3117.99</v>
          </cell>
        </row>
        <row r="422">
          <cell r="A422" t="str">
            <v>6.1.02.001.012</v>
          </cell>
          <cell r="B422" t="str">
            <v>ESTAGIARIOS</v>
          </cell>
          <cell r="C422">
            <v>1652.4</v>
          </cell>
          <cell r="D422">
            <v>527</v>
          </cell>
          <cell r="E422">
            <v>0</v>
          </cell>
          <cell r="F422">
            <v>2179.4</v>
          </cell>
        </row>
        <row r="423">
          <cell r="A423" t="str">
            <v>6.1.02.001.013</v>
          </cell>
          <cell r="B423" t="str">
            <v>ARREDONDAMENTO</v>
          </cell>
          <cell r="C423">
            <v>2.44</v>
          </cell>
          <cell r="D423">
            <v>10.039999999999999</v>
          </cell>
          <cell r="E423">
            <v>-7.74</v>
          </cell>
          <cell r="F423">
            <v>4.74</v>
          </cell>
        </row>
        <row r="424">
          <cell r="A424" t="str">
            <v>6.1.02.001.014</v>
          </cell>
          <cell r="B424" t="str">
            <v>MULTAS E INDENIZAÇÕES TRABALHISTAS</v>
          </cell>
          <cell r="C424">
            <v>107.96</v>
          </cell>
          <cell r="D424">
            <v>69.23</v>
          </cell>
          <cell r="E424">
            <v>0</v>
          </cell>
          <cell r="F424">
            <v>177.19</v>
          </cell>
        </row>
        <row r="425">
          <cell r="A425" t="str">
            <v>6.1.02.001.015</v>
          </cell>
          <cell r="B425" t="str">
            <v>AUXILIO ALIMENTAÇÃO</v>
          </cell>
          <cell r="C425">
            <v>9333.42</v>
          </cell>
          <cell r="D425">
            <v>1628.1</v>
          </cell>
          <cell r="E425">
            <v>-5</v>
          </cell>
          <cell r="F425">
            <v>10956.52</v>
          </cell>
        </row>
        <row r="426">
          <cell r="A426" t="str">
            <v>6.1.02.001.016</v>
          </cell>
          <cell r="B426" t="str">
            <v>VALE TRANSPORTE</v>
          </cell>
          <cell r="C426">
            <v>3879.02</v>
          </cell>
          <cell r="D426">
            <v>967.5</v>
          </cell>
          <cell r="E426">
            <v>-260.45</v>
          </cell>
          <cell r="F426">
            <v>4586.07</v>
          </cell>
        </row>
        <row r="427">
          <cell r="A427" t="str">
            <v>6.1.02.001.017</v>
          </cell>
          <cell r="B427" t="str">
            <v>SEGURO DE VIDA EM GRUPO</v>
          </cell>
          <cell r="C427">
            <v>192.45</v>
          </cell>
          <cell r="D427">
            <v>65.790000000000006</v>
          </cell>
          <cell r="E427">
            <v>0</v>
          </cell>
          <cell r="F427">
            <v>258.24</v>
          </cell>
        </row>
        <row r="428">
          <cell r="A428" t="str">
            <v>6.1.02.001.018</v>
          </cell>
          <cell r="B428" t="str">
            <v>UNIFORMES E EQUIPAMENTOS DE SEGURANÇA</v>
          </cell>
          <cell r="C428">
            <v>389.45</v>
          </cell>
          <cell r="D428">
            <v>0</v>
          </cell>
          <cell r="E428">
            <v>0</v>
          </cell>
          <cell r="F428">
            <v>389.45</v>
          </cell>
        </row>
        <row r="429">
          <cell r="A429" t="str">
            <v>6.1.02.001.019</v>
          </cell>
          <cell r="B429" t="str">
            <v>ASSISTENCIA MEDICA E SOCIAL</v>
          </cell>
          <cell r="C429">
            <v>493</v>
          </cell>
          <cell r="D429">
            <v>0</v>
          </cell>
          <cell r="E429">
            <v>0</v>
          </cell>
          <cell r="F429">
            <v>493</v>
          </cell>
        </row>
        <row r="430">
          <cell r="A430" t="str">
            <v>6.1.02.001.020</v>
          </cell>
          <cell r="B430" t="str">
            <v>PROVISÃO DE 13 SALARIO</v>
          </cell>
          <cell r="C430">
            <v>2899.46</v>
          </cell>
          <cell r="D430">
            <v>639.88</v>
          </cell>
          <cell r="E430">
            <v>0</v>
          </cell>
          <cell r="F430">
            <v>3539.34</v>
          </cell>
        </row>
        <row r="431">
          <cell r="A431" t="str">
            <v>6.1.02.001.021</v>
          </cell>
          <cell r="B431" t="str">
            <v>PROVISAO PARA FERIAS</v>
          </cell>
          <cell r="C431">
            <v>3903.5</v>
          </cell>
          <cell r="D431">
            <v>887.46</v>
          </cell>
          <cell r="E431">
            <v>0</v>
          </cell>
          <cell r="F431">
            <v>4790.96</v>
          </cell>
        </row>
        <row r="432">
          <cell r="A432" t="str">
            <v>6.1.02.001.022</v>
          </cell>
          <cell r="B432" t="str">
            <v>MULTA FGTS RESCISAO</v>
          </cell>
          <cell r="C432">
            <v>62.38</v>
          </cell>
          <cell r="D432">
            <v>0.69</v>
          </cell>
          <cell r="E432">
            <v>0</v>
          </cell>
          <cell r="F432">
            <v>63.07</v>
          </cell>
        </row>
        <row r="433">
          <cell r="A433" t="str">
            <v>6.1.02.001.023</v>
          </cell>
          <cell r="B433" t="str">
            <v>INSS SOBRE FERIAS PROVISIONADA</v>
          </cell>
          <cell r="C433">
            <v>1277.1600000000001</v>
          </cell>
          <cell r="D433">
            <v>278.18</v>
          </cell>
          <cell r="E433">
            <v>0</v>
          </cell>
          <cell r="F433">
            <v>1555.34</v>
          </cell>
        </row>
        <row r="434">
          <cell r="A434" t="str">
            <v>6.1.02.001.024</v>
          </cell>
          <cell r="B434" t="str">
            <v>INSS SOBRE 13 SALARIO PROVISIONADO</v>
          </cell>
          <cell r="C434">
            <v>874.73</v>
          </cell>
          <cell r="D434">
            <v>193.05</v>
          </cell>
          <cell r="E434">
            <v>0</v>
          </cell>
          <cell r="F434">
            <v>1067.78</v>
          </cell>
        </row>
        <row r="435">
          <cell r="A435" t="str">
            <v>6.1.02.001.025</v>
          </cell>
          <cell r="B435" t="str">
            <v>FGTS SOBRE FERIAS PROVISIONADA</v>
          </cell>
          <cell r="C435">
            <v>338.64</v>
          </cell>
          <cell r="D435">
            <v>73.760000000000005</v>
          </cell>
          <cell r="E435">
            <v>0</v>
          </cell>
          <cell r="F435">
            <v>412.4</v>
          </cell>
        </row>
        <row r="436">
          <cell r="A436" t="str">
            <v>6.1.02.001.026</v>
          </cell>
          <cell r="B436" t="str">
            <v>FGTS SOBRE 13º PROVISIONADO</v>
          </cell>
          <cell r="C436">
            <v>411.33</v>
          </cell>
          <cell r="D436">
            <v>216.16</v>
          </cell>
          <cell r="E436">
            <v>0</v>
          </cell>
          <cell r="F436">
            <v>627.49</v>
          </cell>
        </row>
        <row r="437">
          <cell r="A437" t="str">
            <v>6.1.02.002</v>
          </cell>
          <cell r="B437" t="str">
            <v>MATERIAIS APLICADOS</v>
          </cell>
          <cell r="C437">
            <v>395102.64</v>
          </cell>
          <cell r="D437">
            <v>40780.480000000003</v>
          </cell>
          <cell r="E437">
            <v>-24.8</v>
          </cell>
          <cell r="F437">
            <v>435858.32</v>
          </cell>
        </row>
        <row r="438">
          <cell r="A438" t="str">
            <v>6.1.02.002.001</v>
          </cell>
          <cell r="B438" t="str">
            <v>MATERIAIS APLICADOS</v>
          </cell>
          <cell r="C438">
            <v>358473.49</v>
          </cell>
          <cell r="D438">
            <v>34918.5</v>
          </cell>
          <cell r="E438">
            <v>0</v>
          </cell>
          <cell r="F438">
            <v>393391.99</v>
          </cell>
        </row>
        <row r="439">
          <cell r="A439" t="str">
            <v>6.1.02.002.002</v>
          </cell>
          <cell r="B439" t="str">
            <v>MATERIAIS DE CONSUMO</v>
          </cell>
          <cell r="C439">
            <v>36629.15</v>
          </cell>
          <cell r="D439">
            <v>5861.98</v>
          </cell>
          <cell r="E439">
            <v>-24.8</v>
          </cell>
          <cell r="F439">
            <v>42466.33</v>
          </cell>
        </row>
        <row r="440">
          <cell r="A440" t="str">
            <v>6.1.02.003</v>
          </cell>
          <cell r="B440" t="str">
            <v>SERVIÇOS CONTRATADOS</v>
          </cell>
          <cell r="C440">
            <v>369288.27</v>
          </cell>
          <cell r="D440">
            <v>90645</v>
          </cell>
          <cell r="E440">
            <v>0</v>
          </cell>
          <cell r="F440">
            <v>459933.27</v>
          </cell>
        </row>
        <row r="441">
          <cell r="A441" t="str">
            <v>6.1.02.003.001</v>
          </cell>
          <cell r="B441" t="str">
            <v>FRETES E CARRETOS</v>
          </cell>
          <cell r="C441">
            <v>38.270000000000003</v>
          </cell>
          <cell r="D441">
            <v>0</v>
          </cell>
          <cell r="E441">
            <v>0</v>
          </cell>
          <cell r="F441">
            <v>38.270000000000003</v>
          </cell>
        </row>
        <row r="442">
          <cell r="A442" t="str">
            <v>6.1.02.003.003</v>
          </cell>
          <cell r="B442" t="str">
            <v>SERVIÇOS ESPECIFICOS</v>
          </cell>
          <cell r="C442">
            <v>368450</v>
          </cell>
          <cell r="D442">
            <v>90245</v>
          </cell>
          <cell r="E442">
            <v>0</v>
          </cell>
          <cell r="F442">
            <v>458695</v>
          </cell>
        </row>
        <row r="443">
          <cell r="A443" t="str">
            <v>6.1.02.003.004</v>
          </cell>
          <cell r="B443" t="str">
            <v>LOCAÇÃO DE EQUIPAMENTOS</v>
          </cell>
          <cell r="C443">
            <v>800</v>
          </cell>
          <cell r="D443">
            <v>400</v>
          </cell>
          <cell r="E443">
            <v>0</v>
          </cell>
          <cell r="F443">
            <v>1200</v>
          </cell>
        </row>
        <row r="444">
          <cell r="A444" t="str">
            <v>6.1.02.004</v>
          </cell>
          <cell r="B444" t="str">
            <v>OPERAÇÕES COM EQUIPAMENTOS</v>
          </cell>
          <cell r="C444">
            <v>3172.77</v>
          </cell>
          <cell r="D444">
            <v>0</v>
          </cell>
          <cell r="E444">
            <v>0</v>
          </cell>
          <cell r="F444">
            <v>3172.77</v>
          </cell>
        </row>
        <row r="445">
          <cell r="A445" t="str">
            <v>6.1.02.004.001</v>
          </cell>
          <cell r="B445" t="str">
            <v>COMBUSTIVEIS E LUBRIFICANTES</v>
          </cell>
          <cell r="C445">
            <v>2782.77</v>
          </cell>
          <cell r="D445">
            <v>0</v>
          </cell>
          <cell r="E445">
            <v>0</v>
          </cell>
          <cell r="F445">
            <v>2782.77</v>
          </cell>
        </row>
        <row r="446">
          <cell r="A446" t="str">
            <v>6.1.02.004.004</v>
          </cell>
          <cell r="B446" t="str">
            <v>CONSERVAÇÃO DE EQUIPAMENTOS</v>
          </cell>
          <cell r="C446">
            <v>390</v>
          </cell>
          <cell r="D446">
            <v>0</v>
          </cell>
          <cell r="E446">
            <v>0</v>
          </cell>
          <cell r="F446">
            <v>390</v>
          </cell>
        </row>
        <row r="447">
          <cell r="A447" t="str">
            <v>6.1.02.005</v>
          </cell>
          <cell r="B447" t="str">
            <v>DESPESAS GERAIS</v>
          </cell>
          <cell r="C447">
            <v>2286.4299999999998</v>
          </cell>
          <cell r="D447">
            <v>275.75</v>
          </cell>
          <cell r="E447">
            <v>0</v>
          </cell>
          <cell r="F447">
            <v>2562.1799999999998</v>
          </cell>
        </row>
        <row r="448">
          <cell r="A448" t="str">
            <v>6.1.02.005.003</v>
          </cell>
          <cell r="B448" t="str">
            <v>ENERGIA/AGUA/TELEFONE</v>
          </cell>
          <cell r="C448">
            <v>1031.9000000000001</v>
          </cell>
          <cell r="D448">
            <v>0</v>
          </cell>
          <cell r="E448">
            <v>0</v>
          </cell>
          <cell r="F448">
            <v>1031.9000000000001</v>
          </cell>
        </row>
        <row r="449">
          <cell r="A449" t="str">
            <v>6.1.02.005.004</v>
          </cell>
          <cell r="B449" t="str">
            <v>REPRODUÇÃO HELIOGRAFICAS</v>
          </cell>
          <cell r="C449">
            <v>87.5</v>
          </cell>
          <cell r="D449">
            <v>12.9</v>
          </cell>
          <cell r="E449">
            <v>0</v>
          </cell>
          <cell r="F449">
            <v>100.4</v>
          </cell>
        </row>
        <row r="450">
          <cell r="A450" t="str">
            <v>6.1.02.005.005</v>
          </cell>
          <cell r="B450" t="str">
            <v>COPA, COZINHA E REFEITORIO</v>
          </cell>
          <cell r="C450">
            <v>892.43</v>
          </cell>
          <cell r="D450">
            <v>262.85000000000002</v>
          </cell>
          <cell r="E450">
            <v>0</v>
          </cell>
          <cell r="F450">
            <v>1155.28</v>
          </cell>
        </row>
        <row r="451">
          <cell r="A451" t="str">
            <v>6.1.02.005.006</v>
          </cell>
          <cell r="B451" t="str">
            <v>LEGAIS E JUDICIAIS</v>
          </cell>
          <cell r="C451">
            <v>2.9</v>
          </cell>
          <cell r="D451">
            <v>0</v>
          </cell>
          <cell r="E451">
            <v>0</v>
          </cell>
          <cell r="F451">
            <v>2.9</v>
          </cell>
        </row>
        <row r="452">
          <cell r="A452" t="str">
            <v>6.1.02.005.007</v>
          </cell>
          <cell r="B452" t="str">
            <v>TAXAS E EMOLUMENTOS</v>
          </cell>
          <cell r="C452">
            <v>70.2</v>
          </cell>
          <cell r="D452">
            <v>0</v>
          </cell>
          <cell r="E452">
            <v>0</v>
          </cell>
          <cell r="F452">
            <v>70.2</v>
          </cell>
        </row>
        <row r="453">
          <cell r="A453" t="str">
            <v>6.1.02.005.008</v>
          </cell>
          <cell r="B453" t="str">
            <v>ANUNCIOS E PUBLICAÇÕES</v>
          </cell>
          <cell r="C453">
            <v>201.5</v>
          </cell>
          <cell r="D453">
            <v>0</v>
          </cell>
          <cell r="E453">
            <v>0</v>
          </cell>
          <cell r="F453">
            <v>201.5</v>
          </cell>
        </row>
        <row r="454">
          <cell r="A454" t="str">
            <v>6.1.02.006</v>
          </cell>
          <cell r="B454" t="str">
            <v>DESPESAS FINANCEIRAS</v>
          </cell>
          <cell r="C454">
            <v>14</v>
          </cell>
          <cell r="D454">
            <v>5.22</v>
          </cell>
          <cell r="E454">
            <v>0</v>
          </cell>
          <cell r="F454">
            <v>19.22</v>
          </cell>
        </row>
        <row r="455">
          <cell r="A455" t="str">
            <v>6.1.02.006.001</v>
          </cell>
          <cell r="B455" t="str">
            <v>DESPESAS BANCARIAS</v>
          </cell>
          <cell r="C455">
            <v>14</v>
          </cell>
          <cell r="D455">
            <v>0</v>
          </cell>
          <cell r="E455">
            <v>0</v>
          </cell>
          <cell r="F455">
            <v>14</v>
          </cell>
        </row>
        <row r="456">
          <cell r="A456" t="str">
            <v>6.1.02.006.002</v>
          </cell>
          <cell r="B456" t="str">
            <v>JUROS PAGOS OU INCORRIDOS</v>
          </cell>
          <cell r="C456">
            <v>0</v>
          </cell>
          <cell r="D456">
            <v>5.22</v>
          </cell>
          <cell r="E456">
            <v>0</v>
          </cell>
          <cell r="F456">
            <v>5.22</v>
          </cell>
        </row>
        <row r="457">
          <cell r="A457" t="str">
            <v>6.1.02.009</v>
          </cell>
          <cell r="B457" t="str">
            <v>(-) CUSTOS TRANSFERIDOS</v>
          </cell>
          <cell r="C457">
            <v>-9700.6299999999992</v>
          </cell>
          <cell r="D457">
            <v>0</v>
          </cell>
          <cell r="E457">
            <v>-976480.79</v>
          </cell>
          <cell r="F457">
            <v>-986181.42</v>
          </cell>
        </row>
        <row r="458">
          <cell r="A458" t="str">
            <v>6.1.02.009.002</v>
          </cell>
          <cell r="B458" t="str">
            <v>CUSTOS TRANSFERIDOS P/ O IMOBILIZADO</v>
          </cell>
          <cell r="C458">
            <v>-9700.6299999999992</v>
          </cell>
          <cell r="D458">
            <v>0</v>
          </cell>
          <cell r="E458">
            <v>-976480.79</v>
          </cell>
          <cell r="F458">
            <v>-986181.42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</row>
        <row r="2501">
          <cell r="A2501">
            <v>0</v>
          </cell>
          <cell r="B2501">
            <v>0</v>
          </cell>
          <cell r="C2501">
            <v>0</v>
          </cell>
          <cell r="D2501">
            <v>0</v>
          </cell>
          <cell r="E2501">
            <v>0</v>
          </cell>
          <cell r="F2501">
            <v>0</v>
          </cell>
        </row>
        <row r="2502">
          <cell r="A2502">
            <v>0</v>
          </cell>
          <cell r="B2502">
            <v>0</v>
          </cell>
          <cell r="C2502">
            <v>0</v>
          </cell>
          <cell r="D2502">
            <v>0</v>
          </cell>
          <cell r="E2502">
            <v>0</v>
          </cell>
          <cell r="F2502">
            <v>0</v>
          </cell>
        </row>
      </sheetData>
      <sheetData sheetId="13">
        <row r="1">
          <cell r="A1" t="str">
            <v>Código</v>
          </cell>
          <cell r="B1" t="str">
            <v>Nome da Conta</v>
          </cell>
          <cell r="C1">
            <v>31</v>
          </cell>
          <cell r="D1">
            <v>59</v>
          </cell>
          <cell r="E1">
            <v>91</v>
          </cell>
          <cell r="F1">
            <v>121</v>
          </cell>
          <cell r="G1">
            <v>152</v>
          </cell>
          <cell r="H1">
            <v>182</v>
          </cell>
          <cell r="I1">
            <v>213</v>
          </cell>
          <cell r="J1">
            <v>244</v>
          </cell>
          <cell r="K1">
            <v>274</v>
          </cell>
          <cell r="L1">
            <v>305</v>
          </cell>
          <cell r="M1">
            <v>335</v>
          </cell>
          <cell r="N1">
            <v>366</v>
          </cell>
        </row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</row>
        <row r="3">
          <cell r="A3" t="str">
            <v>1.1</v>
          </cell>
          <cell r="B3" t="str">
            <v>ATIVO CIRCULANTE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</row>
        <row r="4">
          <cell r="A4" t="str">
            <v>1.1.01</v>
          </cell>
          <cell r="B4" t="str">
            <v>DISPONIVEL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</row>
        <row r="5">
          <cell r="A5" t="str">
            <v>1.1.01.001</v>
          </cell>
          <cell r="B5" t="str">
            <v>CAIXA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</row>
        <row r="6">
          <cell r="A6" t="str">
            <v>1.1.01.001.001</v>
          </cell>
          <cell r="B6" t="str">
            <v>CAIXA - MATRIZ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</row>
        <row r="7">
          <cell r="A7" t="str">
            <v>1.1.01.001.008</v>
          </cell>
          <cell r="B7" t="str">
            <v>CAIXA - ADM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A8" t="str">
            <v>1.1.01.001.010</v>
          </cell>
          <cell r="B8" t="str">
            <v>CAIXA - FINANCEIRO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</row>
        <row r="9">
          <cell r="A9" t="str">
            <v>1.1.01.001.334</v>
          </cell>
          <cell r="B9" t="str">
            <v>CAIXA - ADM (BSB)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A10" t="str">
            <v>1.1.01.001.337</v>
          </cell>
          <cell r="B10" t="str">
            <v>CAIXA - ADM BSB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A11" t="str">
            <v>1.1.01.001.338</v>
          </cell>
          <cell r="B11" t="str">
            <v>CAIXA - OBRA 501 - TSE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A12" t="str">
            <v>1.1.01.001.339</v>
          </cell>
          <cell r="B12" t="str">
            <v>CAIXA - OBRA 502 - UNIP GYN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 t="str">
            <v>1.1.01.001.442</v>
          </cell>
          <cell r="B13" t="str">
            <v>CAIXA - ADM TRANSPORTES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 t="str">
            <v>1.1.01.001.444</v>
          </cell>
          <cell r="B14" t="str">
            <v>CAIXA - OBRA 507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A15" t="str">
            <v>1.1.01.001.445</v>
          </cell>
          <cell r="B15" t="str">
            <v>CAIXA - OBRA 900 - MACAPA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</row>
        <row r="16">
          <cell r="A16" t="str">
            <v>1.1.01.001.446</v>
          </cell>
          <cell r="B16" t="str">
            <v>CAIXA - OBRA 508 - PRFRJ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A17" t="str">
            <v>1.1.01.001.448</v>
          </cell>
          <cell r="B17" t="str">
            <v>CAIXA - OBRA 702 CAMARA DOS DEPUTADOS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A18" t="str">
            <v>1.1.01.001.449</v>
          </cell>
          <cell r="B18" t="str">
            <v>CAIXA - OBRA 512 POLICIA MILITAR DF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A19" t="str">
            <v>1.1.01.001.450</v>
          </cell>
          <cell r="B19" t="str">
            <v>CAIXA - OBRA 510 CEF FORTALEZA-CE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</row>
        <row r="20">
          <cell r="A20" t="str">
            <v>1.1.01.001.451</v>
          </cell>
          <cell r="B20" t="str">
            <v>CAIXA - OBRA 703 TRIBUNAL DE JUSTIÇA-RJ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</row>
        <row r="21">
          <cell r="A21" t="str">
            <v>1.1.01.002</v>
          </cell>
          <cell r="B21" t="str">
            <v>BANCOS CONTA MOVIMENTO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A22" t="str">
            <v>1.1.01.002.003</v>
          </cell>
          <cell r="B22" t="str">
            <v>BANCO ENGECRED C/C 106-6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A23" t="str">
            <v>1.1.01.002.005</v>
          </cell>
          <cell r="B23" t="str">
            <v>BANCO ITAU C/C 14070-1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A24" t="str">
            <v>1.1.01.002.007</v>
          </cell>
          <cell r="B24" t="str">
            <v>BANCO ITAÚ C/C27874-1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A25" t="str">
            <v>1.1.01.002.008</v>
          </cell>
          <cell r="B25" t="str">
            <v>BANCO ENGECRED C/C 137-6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A26" t="str">
            <v>1.1.01.002.011</v>
          </cell>
          <cell r="B26" t="str">
            <v>BANCO ENGECRED C/C 506-1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A27" t="str">
            <v>1.1.01.002.012</v>
          </cell>
          <cell r="B27" t="str">
            <v>BANCO DO BRASIL C/C 28.874-8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A28" t="str">
            <v>1.1.01.002.013</v>
          </cell>
          <cell r="B28" t="str">
            <v>BANCO CAIXA ECON FEDERAL C/C 065-6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A29" t="str">
            <v>1.1.01.002.015</v>
          </cell>
          <cell r="B29" t="str">
            <v>BANCO ENGECRED C/C 608-4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A30" t="str">
            <v>1.1.01.002.017</v>
          </cell>
          <cell r="B30" t="str">
            <v>BANCO ENGECRED C/C 670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A31" t="str">
            <v>1.1.01.002.018</v>
          </cell>
          <cell r="B31" t="str">
            <v>BANCO ENGECRED C/C 683-1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A32" t="str">
            <v>1.1.01.002.022</v>
          </cell>
          <cell r="B32" t="str">
            <v>BANCO ENGECRED AG 3299 CC 925-3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A33" t="str">
            <v>1.1.01.002.024</v>
          </cell>
          <cell r="B33" t="str">
            <v>BANCO ITAU  C/C 59713-5 AG 0656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A34" t="str">
            <v>1.1.01.002.025</v>
          </cell>
          <cell r="B34" t="str">
            <v>BANCO ITAU C/C 59715-0 AG 0656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A35" t="str">
            <v>1.1.01.002.026</v>
          </cell>
          <cell r="B35" t="str">
            <v>BANCO ITAU C/C 60331-3 AG 0656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A36" t="str">
            <v>1.1.01.003</v>
          </cell>
          <cell r="B36" t="str">
            <v>APLICACOES FINANCEIRAS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A37" t="str">
            <v>1.1.01.003.003</v>
          </cell>
          <cell r="B37" t="str">
            <v>BANCO DO BRASIL/OURO CAP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A38" t="str">
            <v>1.1.01.003.004</v>
          </cell>
          <cell r="B38" t="str">
            <v>BANCO ENGECRED/APLIC INVESTCREDI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A39" t="str">
            <v>1.1.02</v>
          </cell>
          <cell r="B39" t="str">
            <v>CONTAS A RECEBER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A40" t="str">
            <v>1.1.02.001</v>
          </cell>
          <cell r="B40" t="str">
            <v>DUPLICATAS A RECEBER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A41" t="str">
            <v>1.1.02.001.001</v>
          </cell>
          <cell r="B41" t="str">
            <v>CLIENTES DIVERSOS (DUPLICATAS)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A42" t="str">
            <v>1.1.02.002</v>
          </cell>
          <cell r="B42" t="str">
            <v>CAUCOES A RACEBER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A43" t="str">
            <v>1.1.02.002.001</v>
          </cell>
          <cell r="B43" t="str">
            <v>CLIENTES DIVERSOS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A44" t="str">
            <v>1.1.02.003</v>
          </cell>
          <cell r="B44" t="str">
            <v>SERVICOS A FATURAR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A45" t="str">
            <v>1.1.02.003.001</v>
          </cell>
          <cell r="B45" t="str">
            <v>CLIENTES DIVERSOS (DUPLICATAS)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A46" t="str">
            <v>1.1.03</v>
          </cell>
          <cell r="B46" t="str">
            <v>CREDITOS DIVERSOS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A47" t="str">
            <v>1.1.03.001</v>
          </cell>
          <cell r="B47" t="str">
            <v>ADIANTAMENTO DE SALARIOS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A48" t="str">
            <v>1.1.03.001.001</v>
          </cell>
          <cell r="B48" t="str">
            <v>ANTECIPAÇÃO DE SALARIOS E ORDENADOS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A49" t="str">
            <v>1.1.03.001.003</v>
          </cell>
          <cell r="B49" t="str">
            <v>ANTECIPAÇÃO DE FERIAS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A50" t="str">
            <v>1.1.03.002</v>
          </cell>
          <cell r="B50" t="str">
            <v>EMPRESTIMO A FUNCIONARIO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A51" t="str">
            <v>1.1.03.002.001</v>
          </cell>
          <cell r="B51" t="str">
            <v>EMPRESTIMOS A FUNCIONARIOS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A52" t="str">
            <v>1.1.03.004</v>
          </cell>
          <cell r="B52" t="str">
            <v>ADIANTAMENTO A FORNECEDORES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A53" t="str">
            <v>1.1.03.004.001</v>
          </cell>
          <cell r="B53" t="str">
            <v>ADIANTAMENTO A FORNECEDORES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A54" t="str">
            <v>1.1.03.005</v>
          </cell>
          <cell r="B54" t="str">
            <v>VENDA DE IMOBILIZADO A RECEBER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</row>
        <row r="55">
          <cell r="A55" t="str">
            <v>1.1.03.005.001</v>
          </cell>
          <cell r="B55" t="str">
            <v>VENDA DE VEICULOS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A56" t="str">
            <v>1.1.04</v>
          </cell>
          <cell r="B56" t="str">
            <v>CREDITOS DE IMPOSTOS E CONTRIBUIÇÕES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</row>
        <row r="57">
          <cell r="A57" t="str">
            <v>1.1.04.001</v>
          </cell>
          <cell r="B57" t="str">
            <v>TRIBUTOS A COMPENSAR E RECUPERAR FEDERA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A58" t="str">
            <v>1.1.04.001.001</v>
          </cell>
          <cell r="B58" t="str">
            <v>CSLL RETIDA ORG. PUBLICO FEDERAL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A59" t="str">
            <v>1.1.04.001.005</v>
          </cell>
          <cell r="B59" t="str">
            <v>COFINS RETIDA POR DEMAIS ORG ADM PUBLIC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A60" t="str">
            <v>1.1.04.001.006</v>
          </cell>
          <cell r="B60" t="str">
            <v>COFINS RETIDA POR EMPRESA PRIVADA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A61" t="str">
            <v>1.1.04.001.008</v>
          </cell>
          <cell r="B61" t="str">
            <v>COFINS RETIDA POR ORGAOS PUB. FEDERAL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A62" t="str">
            <v>1.1.04.001.009</v>
          </cell>
          <cell r="B62" t="str">
            <v>I.N.S.S - RETIDO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A63" t="str">
            <v>1.1.04.001.010</v>
          </cell>
          <cell r="B63" t="str">
            <v>I.R.R.F POR ORGAO PUBLICOS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A64" t="str">
            <v>1.1.04.001.013</v>
          </cell>
          <cell r="B64" t="str">
            <v>PIS RETIDO POR ORGAOS PUB. FEDERAL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A65" t="str">
            <v>1.1.04.001.014</v>
          </cell>
          <cell r="B65" t="str">
            <v>PIS RETIDO DEMAIS ENTIDADES P. FEDERAL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A66" t="str">
            <v>1.1.04.001.015</v>
          </cell>
          <cell r="B66" t="str">
            <v>PIS RETIDO PESSOAS DIREITO PRIVADO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A67" t="str">
            <v>1.1.04.003</v>
          </cell>
          <cell r="B67" t="str">
            <v>TRIBUTOS A COMPENSAR E REC MUNICIPAL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A68" t="str">
            <v>1.1.04.003.001</v>
          </cell>
          <cell r="B68" t="str">
            <v>I.S.S RETIDO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A69" t="str">
            <v>1.1.05</v>
          </cell>
          <cell r="B69" t="str">
            <v>INVESTIMENTOS TEMPORARIOS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A70" t="str">
            <v>1.1.05.001</v>
          </cell>
          <cell r="B70" t="str">
            <v>TITULOS E VALORES MOBILIARIOS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A71" t="str">
            <v>1.1.05.001.001</v>
          </cell>
          <cell r="B71" t="str">
            <v>TITULOS DE CAPITALIZAÇÃO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A72" t="str">
            <v>1.1.06</v>
          </cell>
          <cell r="B72" t="str">
            <v>ESTOQUES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A73" t="str">
            <v>1.1.06.002</v>
          </cell>
          <cell r="B73" t="str">
            <v>IMOVEIS A COMERCIALIZAR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A74" t="str">
            <v>1.1.06.002.001</v>
          </cell>
          <cell r="B74" t="str">
            <v>CHACARA RIO DE ONDAS COLONIA V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A75" t="str">
            <v>1.1.06.002.002</v>
          </cell>
          <cell r="B75" t="str">
            <v>LT 18 QD 07 JD IMPERIAL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A76" t="str">
            <v>1.1.06.002.003</v>
          </cell>
          <cell r="B76" t="str">
            <v>LT 19 QD 07 JD IMPERIAL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A77" t="str">
            <v>1.1.06.002.004</v>
          </cell>
          <cell r="B77" t="str">
            <v>JARDIM DAS OLIVEIRAS QD 05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A78" t="str">
            <v>1.1.06.002.005</v>
          </cell>
          <cell r="B78" t="str">
            <v>LT 02 QD 406 RECANTO DAS EMAS-DF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A79" t="str">
            <v>1.1.06.002.006</v>
          </cell>
          <cell r="B79" t="str">
            <v>LT 03 QD 406 RECANTO DAS EMAS-DF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A80" t="str">
            <v>1.1.06.002.007</v>
          </cell>
          <cell r="B80" t="str">
            <v>TERRENO EUCALIPTOS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</row>
        <row r="81">
          <cell r="A81" t="str">
            <v>1.1.07</v>
          </cell>
          <cell r="B81" t="str">
            <v>DESPESAS DO EXERCICIO SEGUINTE PAGAS AN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A82" t="str">
            <v>1.1.07.001</v>
          </cell>
          <cell r="B82" t="str">
            <v>DESPESAS PAGAS ANTECIPAMENTE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A83" t="str">
            <v>1.1.07.001.001</v>
          </cell>
          <cell r="B83" t="str">
            <v>PREMIOS DE SEGUROS A APROPRIAR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</row>
        <row r="84">
          <cell r="A84" t="str">
            <v>1.1.07.001.005</v>
          </cell>
          <cell r="B84" t="str">
            <v>CARTA DE FIANÇA A APROPRIAR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A85" t="str">
            <v>1.2</v>
          </cell>
          <cell r="B85" t="str">
            <v>ATIVO NÃO CIRCULANTE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</row>
        <row r="86">
          <cell r="A86" t="str">
            <v>1.2.01</v>
          </cell>
          <cell r="B86" t="str">
            <v>REALIZÁVEL A LONGO PRAZO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A87" t="str">
            <v>1.2.01.005</v>
          </cell>
          <cell r="B87" t="str">
            <v>CREDITOS DE COLIGADAS E CONTROLADAS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A88" t="str">
            <v>1.2.01.005.002</v>
          </cell>
          <cell r="B88" t="str">
            <v>SCP/CCGO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A89" t="str">
            <v>1.2.01.005.005</v>
          </cell>
          <cell r="B89" t="str">
            <v>SCP-PB/PALACIO DO PLANALTO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A90" t="str">
            <v>1.2.01.005.006</v>
          </cell>
          <cell r="B90" t="str">
            <v>SCP/ALEXANIA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A91" t="str">
            <v>1.2.01.007</v>
          </cell>
          <cell r="B91" t="str">
            <v>APOLICE DE DIVIDA PIBLICA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</row>
        <row r="92">
          <cell r="A92" t="str">
            <v>1.2.01.007.001</v>
          </cell>
          <cell r="B92" t="str">
            <v>APOLICE DE DIVIDA PUBLICA/GOV. FEDERAL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A93" t="str">
            <v>1.2.01.007.002</v>
          </cell>
          <cell r="B93" t="str">
            <v>APOLICE DE DIVIDA PUBLICA/MG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A94" t="str">
            <v>1.2.01.008</v>
          </cell>
          <cell r="B94" t="str">
            <v>DEPOSITOS JUDICIAIS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A95" t="str">
            <v>1.2.01.008.001</v>
          </cell>
          <cell r="B95" t="str">
            <v>TRABALHISTAS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A96" t="str">
            <v>1.2.02</v>
          </cell>
          <cell r="B96" t="str">
            <v>INVESTIMENTOS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A97" t="str">
            <v>1.2.02.001</v>
          </cell>
          <cell r="B97" t="str">
            <v>PARTICIPAÇÕES SOCIETARIAS-CAPITAL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A98" t="str">
            <v>1.2.02.001.001</v>
          </cell>
          <cell r="B98" t="str">
            <v>AÇÕES BRASIL TELECOM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A99" t="str">
            <v>1.2.02.001.004</v>
          </cell>
          <cell r="B99" t="str">
            <v>SCP-PG/CCG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A100" t="str">
            <v>1.2.02.001.005</v>
          </cell>
          <cell r="B100" t="str">
            <v>CRÉDITO MUTUO ENGECRED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A101" t="str">
            <v>1.2.02.001.006</v>
          </cell>
          <cell r="B101" t="str">
            <v>SCP-PB/LUZIANA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A102" t="str">
            <v>1.2.02.001.007</v>
          </cell>
          <cell r="B102" t="str">
            <v>SCP-PB/ALEXANIA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A103" t="str">
            <v>1.2.02.001.010</v>
          </cell>
          <cell r="B103" t="str">
            <v>SCP-PB/PALACIO DO PLANALTO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A104" t="str">
            <v>1.2.02.002</v>
          </cell>
          <cell r="B104" t="str">
            <v>PARTICIPAÇÕES SOCIETÁRIAS-APORTES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A105" t="str">
            <v>1.2.02.002.008</v>
          </cell>
          <cell r="B105" t="str">
            <v>SCP/FUAD RASSI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A106" t="str">
            <v>1.2.02.002.011</v>
          </cell>
          <cell r="B106" t="str">
            <v>SPE/PB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A107" t="str">
            <v>1.2.03</v>
          </cell>
          <cell r="B107" t="str">
            <v>IMOBILIZADO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A108" t="str">
            <v>1.2.03.001</v>
          </cell>
          <cell r="B108" t="str">
            <v>BENS EM OPERAÇÃO-CUSTO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A109" t="str">
            <v>1.2.03.001.002</v>
          </cell>
          <cell r="B109" t="str">
            <v>SISTEMA DE COMUNICAÇÃO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A110" t="str">
            <v>1.2.03.001.003</v>
          </cell>
          <cell r="B110" t="str">
            <v>INSTALAÇÕES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A111" t="str">
            <v>1.2.03.001.004</v>
          </cell>
          <cell r="B111" t="str">
            <v>MAQUINAS, APARELHOS E EQUIPAMENTOS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A112" t="str">
            <v>1.2.03.001.005</v>
          </cell>
          <cell r="B112" t="str">
            <v>EQUIPAMENTOS DE PROC.ELETRONICO DE DADO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A113" t="str">
            <v>1.2.03.001.006</v>
          </cell>
          <cell r="B113" t="str">
            <v>MOVEIS E UTENSILIOS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A114" t="str">
            <v>1.2.03.001.007</v>
          </cell>
          <cell r="B114" t="str">
            <v>VEICULOS LEVES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A115" t="str">
            <v>1.2.03.001.008</v>
          </cell>
          <cell r="B115" t="str">
            <v>FERRAMENTAS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</row>
        <row r="116">
          <cell r="A116" t="str">
            <v>1.2.03.001.010</v>
          </cell>
          <cell r="B116" t="str">
            <v>VEICULOS DE CARGAS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A117" t="str">
            <v>1.2.03.002</v>
          </cell>
          <cell r="B117" t="str">
            <v>(-) DEPRECIAÇÃO AMORTIZAÇÃO ACUMULADA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A118" t="str">
            <v>1.2.03.002.002</v>
          </cell>
          <cell r="B118" t="str">
            <v>INSTALAÇÕES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A119" t="str">
            <v>1.2.03.002.003</v>
          </cell>
          <cell r="B119" t="str">
            <v>MAQUINAS, APARELHOS E EQUIPAMENTOS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A120" t="str">
            <v>1.2.03.002.004</v>
          </cell>
          <cell r="B120" t="str">
            <v>EQUIPAMENTOS DE PROC.ELETRONICO DE DADO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A121" t="str">
            <v>1.2.03.002.005</v>
          </cell>
          <cell r="B121" t="str">
            <v>MOVEIS E UTENSILIOS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A122" t="str">
            <v>1.2.03.002.006</v>
          </cell>
          <cell r="B122" t="str">
            <v>VEICULOS LEVES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A123" t="str">
            <v>1.2.03.002.007</v>
          </cell>
          <cell r="B123" t="str">
            <v>FERRAMENTAS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</row>
        <row r="124">
          <cell r="A124" t="str">
            <v>1.2.03.002.009</v>
          </cell>
          <cell r="B124" t="str">
            <v>VEICULOS DE CARGAS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  <row r="125">
          <cell r="A125" t="str">
            <v>1.2.03.002.010</v>
          </cell>
          <cell r="B125" t="str">
            <v>SISTEMA DE COMUNICAÇÃO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</row>
        <row r="126">
          <cell r="A126" t="str">
            <v>1.2.03.002.011</v>
          </cell>
          <cell r="B126" t="str">
            <v>MOVEIS E EQUIPAMENTOS DE REPOSIÇÃO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A127" t="str">
            <v>1.2.03.003</v>
          </cell>
          <cell r="B127" t="str">
            <v>IMOBILIZADO EM ANDAMENTO-CUSTO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A128" t="str">
            <v>1.2.03.003.001</v>
          </cell>
          <cell r="B128" t="str">
            <v>CONSTRUÇÕES EM ANDAMENTO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A129" t="str">
            <v>1.2.04</v>
          </cell>
          <cell r="B129" t="str">
            <v>INTANGIVEL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A130" t="str">
            <v>1.2.04.001</v>
          </cell>
          <cell r="B130" t="str">
            <v>CUSTO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A131" t="str">
            <v>1.2.04.001.001</v>
          </cell>
          <cell r="B131" t="str">
            <v>SISTEMAS APLICATIVOS - SOFTWARE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A132" t="str">
            <v>1.2.04.002</v>
          </cell>
          <cell r="B132" t="str">
            <v>(-) AMORTIZAÇÃO ACUMULADA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A133" t="str">
            <v>1.2.04.002.001</v>
          </cell>
          <cell r="B133" t="str">
            <v>(-) SISTEMAS APLICATIVOS-SOFTWARE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</row>
        <row r="134">
          <cell r="A134">
            <v>2</v>
          </cell>
          <cell r="B134" t="str">
            <v>PASSIVO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A135" t="str">
            <v>2.1</v>
          </cell>
          <cell r="B135" t="str">
            <v>PASSIVO CIRCULANTE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A136" t="str">
            <v>2.1.01</v>
          </cell>
          <cell r="B136" t="str">
            <v>EMPRESTIMOS E FINANCIAMENTOS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A137" t="str">
            <v>2.1.01.002</v>
          </cell>
          <cell r="B137" t="str">
            <v>EMPRESTIMOS E FINANCIAMENTOS NACIONAIS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A138" t="str">
            <v>2.1.01.002.001</v>
          </cell>
          <cell r="B138" t="str">
            <v>BANCO ITAULEASING S/A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A139" t="str">
            <v>2.1.01.002.002</v>
          </cell>
          <cell r="B139" t="str">
            <v>CATERPILLAR FINANCIAL S/A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A140" t="str">
            <v>2.1.01.002.004</v>
          </cell>
          <cell r="B140" t="str">
            <v>BANCO CNH CAPITAL S/A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A141" t="str">
            <v>2.1.01.002.006</v>
          </cell>
          <cell r="B141" t="str">
            <v>(-) ENCARGOS FINANCEIROS A TRANSCORRER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A142" t="str">
            <v>2.1.01.002.007</v>
          </cell>
          <cell r="B142" t="str">
            <v>UNIBANCO-UNIAO DE BANCOS BRASILEIROS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</row>
        <row r="143">
          <cell r="A143" t="str">
            <v>2.1.01.002.009</v>
          </cell>
          <cell r="B143" t="str">
            <v>BANCO VOTORANTIM S/A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A144" t="str">
            <v>2.1.01.002.011</v>
          </cell>
          <cell r="B144" t="str">
            <v>TERRACAP - CIA IMOBILIARIA DE BRASILIA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A145" t="str">
            <v>2.1.02</v>
          </cell>
          <cell r="B145" t="str">
            <v>FORNECEDORES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</row>
        <row r="146">
          <cell r="A146" t="str">
            <v>2.1.02.001</v>
          </cell>
          <cell r="B146" t="str">
            <v>FORNECEDORES DE MATERIAIS E SERVIÇOS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A147" t="str">
            <v>2.1.02.001.001</v>
          </cell>
          <cell r="B147" t="str">
            <v>FORNECEDORES DIVERSOS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A148" t="str">
            <v>2.1.03</v>
          </cell>
          <cell r="B148" t="str">
            <v>OBRIGAÇÕES TRIBUTARIAS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A149" t="str">
            <v>2.1.03.001</v>
          </cell>
          <cell r="B149" t="str">
            <v>TRIBUTOS E CONTRIBUIÇÕES A PAGAR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A150" t="str">
            <v>2.1.03.001.001</v>
          </cell>
          <cell r="B150" t="str">
            <v>I.R.P.J. A PAGAR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A151" t="str">
            <v>2.1.03.001.002</v>
          </cell>
          <cell r="B151" t="str">
            <v>C.S.L.L. A PAGAR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A152" t="str">
            <v>2.1.03.001.003</v>
          </cell>
          <cell r="B152" t="str">
            <v>PIS A PAGAR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</row>
        <row r="153">
          <cell r="A153" t="str">
            <v>2.1.03.001.004</v>
          </cell>
          <cell r="B153" t="str">
            <v>COFINS A PAGAR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A154" t="str">
            <v>2.1.03.001.005</v>
          </cell>
          <cell r="B154" t="str">
            <v>I.S.S. A PAGAR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</row>
        <row r="155">
          <cell r="A155" t="str">
            <v>2.1.03.002</v>
          </cell>
          <cell r="B155" t="str">
            <v>TRIBUTOS E CONT. RETIDOS A RECOLHER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A156" t="str">
            <v>2.1.03.002.001</v>
          </cell>
          <cell r="B156" t="str">
            <v>RETENÇOES CONTR. FEDERAIS A RECOLHER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A157" t="str">
            <v>2.1.03.002.002</v>
          </cell>
          <cell r="B157" t="str">
            <v>I.R.R.F. SOBRE ASSALARIADO A RECOLHER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A158" t="str">
            <v>2.1.03.002.003</v>
          </cell>
          <cell r="B158" t="str">
            <v>I.R.R.F. SOBRE SERVIÇOS PJ A RECOLHER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</row>
        <row r="159">
          <cell r="A159" t="str">
            <v>2.1.03.002.004</v>
          </cell>
          <cell r="B159" t="str">
            <v>I.N.S.S. RETIDO A RECOLHER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A160" t="str">
            <v>2.1.03.002.005</v>
          </cell>
          <cell r="B160" t="str">
            <v>I.S.S. RETIDO A RECOLHER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A161" t="str">
            <v>2.1.04</v>
          </cell>
          <cell r="B161" t="str">
            <v>OBRIGAÇOES TRABALHISTAS E PREVIDENCIARI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A162" t="str">
            <v>2.1.04.001</v>
          </cell>
          <cell r="B162" t="str">
            <v>DEBITOS COM PESSOAL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A163" t="str">
            <v>2.1.04.001.001</v>
          </cell>
          <cell r="B163" t="str">
            <v>SALARIOS A PAGAR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</row>
        <row r="164">
          <cell r="A164" t="str">
            <v>2.1.04.001.002</v>
          </cell>
          <cell r="B164" t="str">
            <v>PENSÃO ALIMENTICIA A PAGAR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</row>
        <row r="165">
          <cell r="A165" t="str">
            <v>2.1.04.001.005</v>
          </cell>
          <cell r="B165" t="str">
            <v>RESCISÕES A PAGAR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</row>
        <row r="166">
          <cell r="A166" t="str">
            <v>2.1.04.002</v>
          </cell>
          <cell r="B166" t="str">
            <v>ENCARGOS SOCIAIS E TAXAS A PAGAR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</row>
        <row r="167">
          <cell r="A167" t="str">
            <v>2.1.04.002.001</v>
          </cell>
          <cell r="B167" t="str">
            <v>I.N.S.S. A PAGAR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</row>
        <row r="168">
          <cell r="A168" t="str">
            <v>2.1.04.002.002</v>
          </cell>
          <cell r="B168" t="str">
            <v>F.G.T.S. A PAGAR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</row>
        <row r="169">
          <cell r="A169" t="str">
            <v>2.1.04.002.004</v>
          </cell>
          <cell r="B169" t="str">
            <v>CONTRIBUIÇÃO SINDICAL EMPREGADOS A RECO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</row>
        <row r="170">
          <cell r="A170" t="str">
            <v>2.1.04.002.005</v>
          </cell>
          <cell r="B170" t="str">
            <v>CONTRIBUIÇÃO ASSISTENCIAL EMP A RECOLHE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</row>
        <row r="171">
          <cell r="A171" t="str">
            <v>2.1.04.003</v>
          </cell>
          <cell r="B171" t="str">
            <v>PROVISÕES TRABALHISTAS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</row>
        <row r="172">
          <cell r="A172" t="str">
            <v>2.1.04.003.001</v>
          </cell>
          <cell r="B172" t="str">
            <v>PROVISÃO DE FÉRIAS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</row>
        <row r="173">
          <cell r="A173" t="str">
            <v>2.1.04.003.002</v>
          </cell>
          <cell r="B173" t="str">
            <v>PROVISÃO DE 13 SALARIO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</row>
        <row r="174">
          <cell r="A174" t="str">
            <v>2.1.04.003.003</v>
          </cell>
          <cell r="B174" t="str">
            <v>PROVISÃO INSS SOBRE FÉRIAS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</row>
        <row r="175">
          <cell r="A175" t="str">
            <v>2.1.04.003.004</v>
          </cell>
          <cell r="B175" t="str">
            <v>PROVISÃO FGTS SOBRE FERIAS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</row>
        <row r="176">
          <cell r="A176" t="str">
            <v>2.1.04.003.005</v>
          </cell>
          <cell r="B176" t="str">
            <v>PROVISÃO INSS SOBRE 13 SALARIO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</row>
        <row r="177">
          <cell r="A177" t="str">
            <v>2.1.04.003.006</v>
          </cell>
          <cell r="B177" t="str">
            <v>PROVISÃO FGTS SOBRE 13 SALARIO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</row>
        <row r="178">
          <cell r="A178" t="str">
            <v>2.1.05</v>
          </cell>
          <cell r="B178" t="str">
            <v>OUTRAS OBRIGAÇÕES A PAGAR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</row>
        <row r="179">
          <cell r="A179" t="str">
            <v>2.1.05.001</v>
          </cell>
          <cell r="B179" t="str">
            <v>CONTAS DIVERSAS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</row>
        <row r="180">
          <cell r="A180" t="str">
            <v>2.1.05.001.003</v>
          </cell>
          <cell r="B180" t="str">
            <v>CHEQUES A COMPENSAR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</row>
        <row r="181">
          <cell r="A181" t="str">
            <v>2.1.06</v>
          </cell>
          <cell r="B181" t="str">
            <v>OUTRAS OBRIGAÇÕES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</row>
        <row r="182">
          <cell r="A182" t="str">
            <v>2.1.06.001</v>
          </cell>
          <cell r="B182" t="str">
            <v>DEBITOS DIVERSOS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</row>
        <row r="183">
          <cell r="A183" t="str">
            <v>2.1.06.001.001</v>
          </cell>
          <cell r="B183" t="str">
            <v>ADIANTAMENTO DE CLIENTES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</row>
        <row r="184">
          <cell r="A184" t="str">
            <v>2.1.06.002</v>
          </cell>
          <cell r="B184" t="str">
            <v>DEBITOS COM COLIGADAS E CONTROLADAS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</row>
        <row r="185">
          <cell r="A185" t="str">
            <v>2.1.06.002.002</v>
          </cell>
          <cell r="B185" t="str">
            <v>SCP - PB/LUZIANIA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</row>
        <row r="186">
          <cell r="A186" t="str">
            <v>2.1.06.002.004</v>
          </cell>
          <cell r="B186" t="str">
            <v>SCP - PB/PALACIO DO PLANALTO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</row>
        <row r="187">
          <cell r="A187" t="str">
            <v>2.2</v>
          </cell>
          <cell r="B187" t="str">
            <v>PASSIVO NÃO CIRCULANTE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</row>
        <row r="188">
          <cell r="A188" t="str">
            <v>2.2.01</v>
          </cell>
          <cell r="B188" t="str">
            <v>EMPRESTIMOS E FINANCIAMENTOS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</row>
        <row r="189">
          <cell r="A189" t="str">
            <v>2.2.01.001</v>
          </cell>
          <cell r="B189" t="str">
            <v>EMPRESTIMOS E FINANCIAMENTOS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</row>
        <row r="190">
          <cell r="A190" t="str">
            <v>2.2.01.001.001</v>
          </cell>
          <cell r="B190" t="str">
            <v>CATERPILLAR FINANCIAL S/A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</row>
        <row r="191">
          <cell r="A191" t="str">
            <v>2.2.01.001.002</v>
          </cell>
          <cell r="B191" t="str">
            <v>BANCO ITAULEASING S/A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</row>
        <row r="192">
          <cell r="A192" t="str">
            <v>2.2.01.001.003</v>
          </cell>
          <cell r="B192" t="str">
            <v>BANCO CNH CAPITAL S/A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</row>
        <row r="193">
          <cell r="A193" t="str">
            <v>2.2.01.001.004</v>
          </cell>
          <cell r="B193" t="str">
            <v>(-) ENCARGOS FINANCEIROS A TRANSCORRER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</row>
        <row r="194">
          <cell r="A194" t="str">
            <v>2.2.01.001.005</v>
          </cell>
          <cell r="B194" t="str">
            <v>BANCO VOTORANTIM S/A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</row>
        <row r="195">
          <cell r="A195" t="str">
            <v>2.2.01.001.006</v>
          </cell>
          <cell r="B195" t="str">
            <v>UNIBANCO-UNIÃO DE BANCOS BRASILEIROS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</row>
        <row r="196">
          <cell r="A196" t="str">
            <v>2.2.01.001.007</v>
          </cell>
          <cell r="B196" t="str">
            <v>TERRACAP - CIA IMOBILIARIA DE BRASILIA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</row>
        <row r="197">
          <cell r="A197" t="str">
            <v>2.2.02</v>
          </cell>
          <cell r="B197" t="str">
            <v>CONTA CORRENTE EMPRÉSTIMOS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</row>
        <row r="198">
          <cell r="A198" t="str">
            <v>2.2.02.002</v>
          </cell>
          <cell r="B198" t="str">
            <v>DÉBITOS C/ PESSOAS COLIGADAS OU CONTROL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</row>
        <row r="199">
          <cell r="A199" t="str">
            <v>2.2.02.002.001</v>
          </cell>
          <cell r="B199" t="str">
            <v>SCP - PB/LUZIANIA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</row>
        <row r="200">
          <cell r="A200" t="str">
            <v>2.2.02.002.004</v>
          </cell>
          <cell r="B200" t="str">
            <v>SCP-PB/PALACIO DO PLANALTO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</row>
        <row r="201">
          <cell r="A201" t="str">
            <v>2.3</v>
          </cell>
          <cell r="B201" t="str">
            <v>PATRIMÔNIO LÍQUIDO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</row>
        <row r="202">
          <cell r="A202" t="str">
            <v>2.3.01</v>
          </cell>
          <cell r="B202" t="str">
            <v>CAPITAL SOCIAL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</row>
        <row r="203">
          <cell r="A203" t="str">
            <v>2.3.01.001</v>
          </cell>
          <cell r="B203" t="str">
            <v>CAPITAL SOCIAL INTEGRALIZADO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</row>
        <row r="204">
          <cell r="A204" t="str">
            <v>2.3.01.001.001</v>
          </cell>
          <cell r="B204" t="str">
            <v>CELSO DE PAULA E SILVA FILHO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</row>
        <row r="205">
          <cell r="A205" t="str">
            <v>2.3.01.001.002</v>
          </cell>
          <cell r="B205" t="str">
            <v>SUZANA DOS SANTOS MENDES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</row>
        <row r="206">
          <cell r="A206" t="str">
            <v>2.3.01.001.003</v>
          </cell>
          <cell r="B206" t="str">
            <v>AGOSTINHO ALCANTARA NETO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</row>
        <row r="207">
          <cell r="A207" t="str">
            <v>2.3.05</v>
          </cell>
          <cell r="B207" t="str">
            <v>LUCROS OU PERDAS ACUMULADAS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</row>
        <row r="208">
          <cell r="A208" t="str">
            <v>2.3.05.001</v>
          </cell>
          <cell r="B208" t="str">
            <v>LUCROS ACUMULADOS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</row>
        <row r="209">
          <cell r="A209" t="str">
            <v>2.3.05.001.002</v>
          </cell>
          <cell r="B209" t="str">
            <v>ANO 2009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</row>
        <row r="210">
          <cell r="A210" t="str">
            <v>2.3.06</v>
          </cell>
          <cell r="B210" t="str">
            <v>RESULTADO LÍQUIDO DO PERÍODO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</row>
        <row r="211">
          <cell r="A211" t="str">
            <v>2.3.06.002</v>
          </cell>
          <cell r="B211" t="str">
            <v>(-) DISTRIBUIÇÃO DE LUCROS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</row>
        <row r="212">
          <cell r="A212" t="str">
            <v>2.3.06.002.001</v>
          </cell>
          <cell r="B212" t="str">
            <v>(-) AGOSTINHO ALCÂNTARA NETO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</row>
        <row r="213">
          <cell r="A213" t="str">
            <v>2.3.06.002.002</v>
          </cell>
          <cell r="B213" t="str">
            <v>(-) CELSO DE PAULA E SILVA FILHO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</row>
        <row r="214">
          <cell r="A214" t="str">
            <v>2.3.06.002.004</v>
          </cell>
          <cell r="B214" t="str">
            <v>(-) SUZANA DOS SANTOS MENDES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</row>
        <row r="215">
          <cell r="A215" t="str">
            <v>2.3.07</v>
          </cell>
          <cell r="B215" t="str">
            <v>AJUSTES DE EXERCICIOS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</row>
        <row r="216">
          <cell r="A216" t="str">
            <v>2.3.07.001</v>
          </cell>
          <cell r="B216" t="str">
            <v>AJUSTES DE EXERCICIOS ANTERIORES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</row>
        <row r="217">
          <cell r="A217" t="str">
            <v>2.3.07.001.001</v>
          </cell>
          <cell r="B217" t="str">
            <v>AJUSTES EXERCICIO 2009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</row>
        <row r="218">
          <cell r="A218">
            <v>3</v>
          </cell>
          <cell r="B218" t="str">
            <v>CUSTOS E DESPESAS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</row>
        <row r="219">
          <cell r="A219" t="str">
            <v>3.1</v>
          </cell>
          <cell r="B219" t="str">
            <v>CUSTOS OPERACIONAIS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</row>
        <row r="220">
          <cell r="A220" t="str">
            <v>3.1.01</v>
          </cell>
          <cell r="B220" t="str">
            <v>CUSTO INCORRIDO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</row>
        <row r="221">
          <cell r="A221" t="str">
            <v>3.1.01.001</v>
          </cell>
          <cell r="B221" t="str">
            <v>MÃO DE OBRA DIRETA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</row>
        <row r="222">
          <cell r="A222" t="str">
            <v>3.1.01.001.001</v>
          </cell>
          <cell r="B222" t="str">
            <v>SALÁRIOS E ORDENADOS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</row>
        <row r="223">
          <cell r="A223" t="str">
            <v>3.1.01.001.002</v>
          </cell>
          <cell r="B223" t="str">
            <v>ESTAGIÁRIOS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</row>
        <row r="224">
          <cell r="A224" t="str">
            <v>3.1.01.001.004</v>
          </cell>
          <cell r="B224" t="str">
            <v>ARREDONDAMENTO DE FOLHA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</row>
        <row r="225">
          <cell r="A225" t="str">
            <v>3.1.01.001.005</v>
          </cell>
          <cell r="B225" t="str">
            <v>DECIMO TERCEIRO SALÁRIO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</row>
        <row r="226">
          <cell r="A226" t="str">
            <v>3.1.01.001.006</v>
          </cell>
          <cell r="B226" t="str">
            <v>FÉRIAS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</row>
        <row r="227">
          <cell r="A227" t="str">
            <v>3.1.01.001.007</v>
          </cell>
          <cell r="B227" t="str">
            <v>FÉRIAS INDENIZADAS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</row>
        <row r="228">
          <cell r="A228" t="str">
            <v>3.1.01.001.008</v>
          </cell>
          <cell r="B228" t="str">
            <v>AVISO PREVIO INDENIZADO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</row>
        <row r="229">
          <cell r="A229" t="str">
            <v>3.1.01.001.009</v>
          </cell>
          <cell r="B229" t="str">
            <v>MULTAS E INDENIZAÇÕES TRABALHISTAS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</row>
        <row r="230">
          <cell r="A230" t="str">
            <v>3.1.01.001.010</v>
          </cell>
          <cell r="B230" t="str">
            <v>DECIMO TERCEIRO INDENIZADO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</row>
        <row r="231">
          <cell r="A231" t="str">
            <v>3.1.01.001.011</v>
          </cell>
          <cell r="B231" t="str">
            <v>AUXILIO ALIMENTAÇÃO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</row>
        <row r="232">
          <cell r="A232" t="str">
            <v>3.1.01.001.012</v>
          </cell>
          <cell r="B232" t="str">
            <v>VALE TRANSPORTE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</row>
        <row r="233">
          <cell r="A233" t="str">
            <v>3.1.01.001.013</v>
          </cell>
          <cell r="B233" t="str">
            <v>SEGURO DE VIDA EM GRUPO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</row>
        <row r="234">
          <cell r="A234" t="str">
            <v>3.1.01.001.014</v>
          </cell>
          <cell r="B234" t="str">
            <v>UNIFORMES E EQUIPAMENTOS DE SEGURANÇA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</row>
        <row r="235">
          <cell r="A235" t="str">
            <v>3.1.01.001.015</v>
          </cell>
          <cell r="B235" t="str">
            <v>ASSISTENCIA MEDICA E SOCIAL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</row>
        <row r="236">
          <cell r="A236" t="str">
            <v>3.1.01.001.016</v>
          </cell>
          <cell r="B236" t="str">
            <v>PROVISÃO DE 13 SALÁRIO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</row>
        <row r="237">
          <cell r="A237" t="str">
            <v>3.1.01.001.017</v>
          </cell>
          <cell r="B237" t="str">
            <v>PROVISÃO PARA FERIAS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</row>
        <row r="238">
          <cell r="A238" t="str">
            <v>3.1.01.001.018</v>
          </cell>
          <cell r="B238" t="str">
            <v>MULTA FGTS RESCISÃO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</row>
        <row r="239">
          <cell r="A239" t="str">
            <v>3.1.01.001.019</v>
          </cell>
          <cell r="B239" t="str">
            <v>MEDICAMENTOS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</row>
        <row r="240">
          <cell r="A240" t="str">
            <v>3.1.01.001.020</v>
          </cell>
          <cell r="B240" t="str">
            <v>DISSIDIO TRABALHISTA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</row>
        <row r="241">
          <cell r="A241" t="str">
            <v>3.1.01.001.021</v>
          </cell>
          <cell r="B241" t="str">
            <v>PARTICIPAÇÃO LUCROS E RESULTADOS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</row>
        <row r="242">
          <cell r="A242" t="str">
            <v>3.1.01.002</v>
          </cell>
          <cell r="B242" t="str">
            <v>ENCARGOS SOBRE A MÃO DE OBRA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</row>
        <row r="243">
          <cell r="A243" t="str">
            <v>3.1.01.002.001</v>
          </cell>
          <cell r="B243" t="str">
            <v>INSS SOBRE FOLHA</v>
          </cell>
          <cell r="C243">
            <v>0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</row>
        <row r="244">
          <cell r="A244" t="str">
            <v>3.1.01.002.002</v>
          </cell>
          <cell r="B244" t="str">
            <v>FGTS SOBRE FOLHA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</row>
        <row r="245">
          <cell r="A245" t="str">
            <v>3.1.01.002.003</v>
          </cell>
          <cell r="B245" t="str">
            <v>INSS SOBRE FÉRIAS PROVISIONADA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</row>
        <row r="246">
          <cell r="A246" t="str">
            <v>3.1.01.002.004</v>
          </cell>
          <cell r="B246" t="str">
            <v>INSS SOBRE 13º SALARIO PROVISIONADO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</row>
        <row r="247">
          <cell r="A247" t="str">
            <v>3.1.01.002.005</v>
          </cell>
          <cell r="B247" t="str">
            <v>FGTS SOBRE FÉRIAS PROVISIONADA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</row>
        <row r="248">
          <cell r="A248" t="str">
            <v>3.1.01.002.006</v>
          </cell>
          <cell r="B248" t="str">
            <v>FGTS SOBRE 13º SALÁRIO PROVISIONADO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</row>
        <row r="249">
          <cell r="A249" t="str">
            <v>3.1.01.003</v>
          </cell>
          <cell r="B249" t="str">
            <v>CUSTOS DIRETOS DO NEGÓCIO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</row>
        <row r="250">
          <cell r="A250" t="str">
            <v>3.1.01.003.001</v>
          </cell>
          <cell r="B250" t="str">
            <v>MATERIAIS APLICADOS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</row>
        <row r="251">
          <cell r="A251" t="str">
            <v>3.1.01.003.002</v>
          </cell>
          <cell r="B251" t="str">
            <v>MATERIAIS DE CONSUMO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</row>
        <row r="252">
          <cell r="A252" t="str">
            <v>3.1.01.003.003</v>
          </cell>
          <cell r="B252" t="str">
            <v>SERVIÇOS DE SUBEMPREITADAS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</row>
        <row r="253">
          <cell r="A253" t="str">
            <v>3.1.01.003.004</v>
          </cell>
          <cell r="B253" t="str">
            <v>LOCAÇÃO DE EQUIPAMENTOS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</row>
        <row r="254">
          <cell r="A254" t="str">
            <v>3.1.01.003.005</v>
          </cell>
          <cell r="B254" t="str">
            <v>FERRAMENTAS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</row>
        <row r="255">
          <cell r="A255" t="str">
            <v>3.1.01.003.006</v>
          </cell>
          <cell r="B255" t="str">
            <v>CONSULTORIA E ASSESSORIA TECNICA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</row>
        <row r="256">
          <cell r="A256" t="str">
            <v>3.1.01.003.007</v>
          </cell>
          <cell r="B256" t="str">
            <v>ÁGUA E ESGOTO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</row>
        <row r="257">
          <cell r="A257" t="str">
            <v>3.1.01.003.008</v>
          </cell>
          <cell r="B257" t="str">
            <v>ENERGIA ELETRICA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</row>
        <row r="258">
          <cell r="A258" t="str">
            <v>3.1.01.003.009</v>
          </cell>
          <cell r="B258" t="str">
            <v>TELEFONE/INTERNET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</row>
        <row r="259">
          <cell r="A259" t="str">
            <v>3.1.01.003.010</v>
          </cell>
          <cell r="B259" t="str">
            <v>GÁS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</row>
        <row r="260">
          <cell r="A260" t="str">
            <v>3.1.01.003.011</v>
          </cell>
          <cell r="B260" t="str">
            <v>DESPESAS C/ COMPRAS DE PERIFÉRICOS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</row>
        <row r="261">
          <cell r="A261" t="str">
            <v>3.1.01.003.012</v>
          </cell>
          <cell r="B261" t="str">
            <v>DESPESAS C/ MÁQUINAS E EQUIPAMENTOS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</row>
        <row r="262">
          <cell r="A262" t="str">
            <v>3.1.01.003.013</v>
          </cell>
          <cell r="B262" t="str">
            <v>DESPESAS C/ OBRAS CONCLUÍDAS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</row>
        <row r="263">
          <cell r="A263" t="str">
            <v>3.1.01.003.014</v>
          </cell>
          <cell r="B263" t="str">
            <v>SERVIÇOS ESPECÍFICOS POR PF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</row>
        <row r="264">
          <cell r="A264" t="str">
            <v>3.1.01.003.015</v>
          </cell>
          <cell r="B264" t="str">
            <v>SERVIÇOS ESPECIFICOS POR PJ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</row>
        <row r="265">
          <cell r="A265" t="str">
            <v>3.1.01.003.016</v>
          </cell>
          <cell r="B265" t="str">
            <v>DESPESAS C/ VEICULOS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</row>
        <row r="266">
          <cell r="A266" t="str">
            <v>3.1.01.003.017</v>
          </cell>
          <cell r="B266" t="str">
            <v>FRETES E CARRETOS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</row>
        <row r="267">
          <cell r="A267" t="str">
            <v>3.1.01.003.018</v>
          </cell>
          <cell r="B267" t="str">
            <v>COMBUSTIVEIS E LUBRIFICANTES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</row>
        <row r="268">
          <cell r="A268" t="str">
            <v>3.1.01.003.019</v>
          </cell>
          <cell r="B268" t="str">
            <v>BENS DE NATUREZA PERMANENTE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</row>
        <row r="269">
          <cell r="A269" t="str">
            <v>3.1.01.003.021</v>
          </cell>
          <cell r="B269" t="str">
            <v>MULTA CONTRATUAL E INDENIZAÇÃO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0</v>
          </cell>
        </row>
        <row r="270">
          <cell r="A270" t="str">
            <v>3.1.01.004</v>
          </cell>
          <cell r="B270" t="str">
            <v>CUSTOS DE SUPORTE DE OBRAS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</row>
        <row r="271">
          <cell r="A271" t="str">
            <v>3.1.01.004.001</v>
          </cell>
          <cell r="B271" t="str">
            <v>ÁGUA E ESGOTO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</row>
        <row r="272">
          <cell r="A272" t="str">
            <v>3.1.01.004.002</v>
          </cell>
          <cell r="B272" t="str">
            <v>ENERGIA ELÉTRICA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  <cell r="N272">
            <v>0</v>
          </cell>
        </row>
        <row r="273">
          <cell r="A273" t="str">
            <v>3.1.01.004.003</v>
          </cell>
          <cell r="B273" t="str">
            <v>TELEFONE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</row>
        <row r="274">
          <cell r="A274" t="str">
            <v>3.1.01.004.004</v>
          </cell>
          <cell r="B274" t="str">
            <v>GÁS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</row>
        <row r="275">
          <cell r="A275" t="str">
            <v>3.1.01.004.005</v>
          </cell>
          <cell r="B275" t="str">
            <v>CORREIOS E MALOTES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</row>
        <row r="276">
          <cell r="A276" t="str">
            <v>3.1.01.004.006</v>
          </cell>
          <cell r="B276" t="str">
            <v>CONSERVAÇÃO E LIMPEZA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</row>
        <row r="277">
          <cell r="A277" t="str">
            <v>3.1.01.004.008</v>
          </cell>
          <cell r="B277" t="str">
            <v>ALUGUEIS E CONDOMINIOS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</row>
        <row r="278">
          <cell r="A278" t="str">
            <v>3.1.01.004.009</v>
          </cell>
          <cell r="B278" t="str">
            <v>LANCHES E REFEIÇÕES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</row>
        <row r="279">
          <cell r="A279" t="str">
            <v>3.1.01.004.011</v>
          </cell>
          <cell r="B279" t="str">
            <v>SEGURANÇA E VIGILANCIA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</row>
        <row r="280">
          <cell r="A280" t="str">
            <v>3.1.01.004.012</v>
          </cell>
          <cell r="B280" t="str">
            <v>COMBUSTIVEIS E LUBRIFICANTES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</row>
        <row r="281">
          <cell r="A281" t="str">
            <v>3.1.01.004.013</v>
          </cell>
          <cell r="B281" t="str">
            <v>MANUTENÇÃO E REPAROS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str">
            <v>3.1.01.004.014</v>
          </cell>
          <cell r="B282" t="str">
            <v>ASSOCIAÇÃO DE CLASSE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</row>
        <row r="283">
          <cell r="A283" t="str">
            <v>3.1.01.004.016</v>
          </cell>
          <cell r="B283" t="str">
            <v>VIAGENS E HOSPEDAGEM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</row>
        <row r="284">
          <cell r="A284" t="str">
            <v>3.1.01.004.017</v>
          </cell>
          <cell r="B284" t="str">
            <v>TAXAS E EMOLUMENTOS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</row>
        <row r="285">
          <cell r="A285" t="str">
            <v>3.1.01.004.018</v>
          </cell>
          <cell r="B285" t="str">
            <v>LEGAIS E JUDICIAIS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</row>
        <row r="286">
          <cell r="A286" t="str">
            <v>3.1.01.004.019</v>
          </cell>
          <cell r="B286" t="str">
            <v>COPIAS/HELIOGRAFICAS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  <cell r="N286">
            <v>0</v>
          </cell>
        </row>
        <row r="287">
          <cell r="A287" t="str">
            <v>3.1.01.004.020</v>
          </cell>
          <cell r="B287" t="str">
            <v>CARTÃO CORPORATIVO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</row>
        <row r="288">
          <cell r="A288" t="str">
            <v>3.1.01.004.021</v>
          </cell>
          <cell r="B288" t="str">
            <v>MATERIAL DE EXPEDIENTE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</row>
        <row r="289">
          <cell r="A289" t="str">
            <v>3.1.01.004.022</v>
          </cell>
          <cell r="B289" t="str">
            <v>IMPRESSOS/ENCADERNAÇÕES</v>
          </cell>
          <cell r="C289">
            <v>0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</row>
        <row r="290">
          <cell r="A290" t="str">
            <v>3.1.01.004.023</v>
          </cell>
          <cell r="B290" t="str">
            <v>ANUNCIOS E PUBLICAÇÕES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</row>
        <row r="291">
          <cell r="A291" t="str">
            <v>3.1.01.004.024</v>
          </cell>
          <cell r="B291" t="str">
            <v>CONSULTORIA E ASSESSORIA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</row>
        <row r="292">
          <cell r="A292" t="str">
            <v>3.2</v>
          </cell>
          <cell r="B292" t="str">
            <v>DESPESAS</v>
          </cell>
          <cell r="C292">
            <v>0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</row>
        <row r="293">
          <cell r="A293" t="str">
            <v>3.2.01</v>
          </cell>
          <cell r="B293" t="str">
            <v>DESPESAS ADMINISTRATIVAS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</row>
        <row r="294">
          <cell r="A294" t="str">
            <v>3.2.01.001</v>
          </cell>
          <cell r="B294" t="str">
            <v>DESPESAS COM PESSOAL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</row>
        <row r="295">
          <cell r="A295" t="str">
            <v>3.2.01.001.001</v>
          </cell>
          <cell r="B295" t="str">
            <v>PRO-LABORE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</row>
        <row r="296">
          <cell r="A296" t="str">
            <v>3.2.01.001.002</v>
          </cell>
          <cell r="B296" t="str">
            <v>SALÁRIOS E ORDENADOS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</row>
        <row r="297">
          <cell r="A297" t="str">
            <v>3.2.01.001.003</v>
          </cell>
          <cell r="B297" t="str">
            <v>ESTAGIÁRIOS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</row>
        <row r="298">
          <cell r="A298" t="str">
            <v>3.2.01.001.005</v>
          </cell>
          <cell r="B298" t="str">
            <v>ARREDONDAMENTO DE FOLHA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</row>
        <row r="299">
          <cell r="A299" t="str">
            <v>3.2.01.001.006</v>
          </cell>
          <cell r="B299" t="str">
            <v>DECIMO TERCEIRO SALARIO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</row>
        <row r="300">
          <cell r="A300" t="str">
            <v>3.2.01.001.007</v>
          </cell>
          <cell r="B300" t="str">
            <v>FÉRIAS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</row>
        <row r="301">
          <cell r="A301" t="str">
            <v>3.2.01.001.008</v>
          </cell>
          <cell r="B301" t="str">
            <v>FÉRIAS INDENIZADAS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</row>
        <row r="302">
          <cell r="A302" t="str">
            <v>3.2.01.001.009</v>
          </cell>
          <cell r="B302" t="str">
            <v>AVISO PREVIO INDENIZADO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</row>
        <row r="303">
          <cell r="A303" t="str">
            <v>3.2.01.001.010</v>
          </cell>
          <cell r="B303" t="str">
            <v>MULTAS E INDENIZAÇÕES TRABALHISTAS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</row>
        <row r="304">
          <cell r="A304" t="str">
            <v>3.2.01.001.011</v>
          </cell>
          <cell r="B304" t="str">
            <v>ASSISTENCIA MEDICA SOCIAL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</row>
        <row r="305">
          <cell r="A305" t="str">
            <v>3.2.01.001.012</v>
          </cell>
          <cell r="B305" t="str">
            <v>AUXILIO ALIMENTAÇÃO</v>
          </cell>
          <cell r="C305">
            <v>0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</row>
        <row r="306">
          <cell r="A306" t="str">
            <v>3.2.01.001.013</v>
          </cell>
          <cell r="B306" t="str">
            <v>VALE TRANSPORTE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</row>
        <row r="307">
          <cell r="A307" t="str">
            <v>3.2.01.001.014</v>
          </cell>
          <cell r="B307" t="str">
            <v>SEGURO DE VIDA EM GRUPO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</row>
        <row r="308">
          <cell r="A308" t="str">
            <v>3.2.01.001.015</v>
          </cell>
          <cell r="B308" t="str">
            <v>UNIFORMES E EQUIPAMENTOS DE SEGURANÇA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</row>
        <row r="309">
          <cell r="A309" t="str">
            <v>3.2.01.001.016</v>
          </cell>
          <cell r="B309" t="str">
            <v>PROVISÃO DE FÉRIAS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</row>
        <row r="310">
          <cell r="A310" t="str">
            <v>3.2.01.001.017</v>
          </cell>
          <cell r="B310" t="str">
            <v>PROVISÃO DE 13º SALARIO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</row>
        <row r="311">
          <cell r="A311" t="str">
            <v>3.2.01.001.018</v>
          </cell>
          <cell r="B311" t="str">
            <v>MULTA FGTS RESCISÃO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</row>
        <row r="312">
          <cell r="A312" t="str">
            <v>3.2.01.001.020</v>
          </cell>
          <cell r="B312" t="str">
            <v>DECIMO TERCEIRO SALÁRIO INDENIZADO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</row>
        <row r="313">
          <cell r="A313" t="str">
            <v>3.2.01.002</v>
          </cell>
          <cell r="B313" t="str">
            <v>ENCARGOS SOBRE A MÃO DE OBRA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</row>
        <row r="314">
          <cell r="A314" t="str">
            <v>3.2.01.002.001</v>
          </cell>
          <cell r="B314" t="str">
            <v>INSS SOBRE FOLHA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</row>
        <row r="315">
          <cell r="A315" t="str">
            <v>3.2.01.002.002</v>
          </cell>
          <cell r="B315" t="str">
            <v>FGTS SOBRE FOLHA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</row>
        <row r="316">
          <cell r="A316" t="str">
            <v>3.2.01.002.003</v>
          </cell>
          <cell r="B316" t="str">
            <v>INSS SOBRE FÉRIAS PROVISIONADAS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</row>
        <row r="317">
          <cell r="A317" t="str">
            <v>3.2.01.002.004</v>
          </cell>
          <cell r="B317" t="str">
            <v>INSS SOBRE 13º SALÁRIO PROVISIONADO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</row>
        <row r="318">
          <cell r="A318" t="str">
            <v>3.2.01.002.005</v>
          </cell>
          <cell r="B318" t="str">
            <v>FGTS SOBRE FÉRIAS PROVISIONADA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  <cell r="N318">
            <v>0</v>
          </cell>
        </row>
        <row r="319">
          <cell r="A319" t="str">
            <v>3.2.01.002.006</v>
          </cell>
          <cell r="B319" t="str">
            <v>FGTS SOBRE 13º SALÁRIO PROVISIONADO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  <cell r="N319">
            <v>0</v>
          </cell>
        </row>
        <row r="320">
          <cell r="A320" t="str">
            <v>3.2.01.003</v>
          </cell>
          <cell r="B320" t="str">
            <v>DESPESAS ADMINISTRATIVAS GERAIS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</row>
        <row r="321">
          <cell r="A321" t="str">
            <v>3.2.01.003.001</v>
          </cell>
          <cell r="B321" t="str">
            <v>ÁGUA E ESGOTO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</row>
        <row r="322">
          <cell r="A322" t="str">
            <v>3.2.01.003.002</v>
          </cell>
          <cell r="B322" t="str">
            <v>ENERGIA ELÉTRICA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</row>
        <row r="323">
          <cell r="A323" t="str">
            <v>3.2.01.003.003</v>
          </cell>
          <cell r="B323" t="str">
            <v>TELEFONE/INTERNET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</row>
        <row r="324">
          <cell r="A324" t="str">
            <v>3.2.01.003.005</v>
          </cell>
          <cell r="B324" t="str">
            <v>CORREIOS E MALOTES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</row>
        <row r="325">
          <cell r="A325" t="str">
            <v>3.2.01.003.006</v>
          </cell>
          <cell r="B325" t="str">
            <v>CONSERVAÇÃO E LIMPEZA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</row>
        <row r="326">
          <cell r="A326" t="str">
            <v>3.2.01.003.007</v>
          </cell>
          <cell r="B326" t="str">
            <v>DESPESAS C/ CAUÇÃO DE OBRAS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</row>
        <row r="327">
          <cell r="A327" t="str">
            <v>3.2.01.003.008</v>
          </cell>
          <cell r="B327" t="str">
            <v>DESPESAS C/ COMP PERIFÉRICOS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</row>
        <row r="328">
          <cell r="A328" t="str">
            <v>3.2.01.003.009</v>
          </cell>
          <cell r="B328" t="str">
            <v>DESPESAS C/ MÁQUINAS E EQUIPAMENTOS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</row>
        <row r="329">
          <cell r="A329" t="str">
            <v>3.2.01.003.010</v>
          </cell>
          <cell r="B329" t="str">
            <v>MATERIAL DE EXPEDIENTE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</row>
        <row r="330">
          <cell r="A330" t="str">
            <v>3.2.01.003.012</v>
          </cell>
          <cell r="B330" t="str">
            <v>CONSULTORIA E ASSESSORIA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</row>
        <row r="331">
          <cell r="A331" t="str">
            <v>3.2.01.003.013</v>
          </cell>
          <cell r="B331" t="str">
            <v>DESPESAS C/ VEICULOS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</row>
        <row r="332">
          <cell r="A332" t="str">
            <v>3.2.01.003.014</v>
          </cell>
          <cell r="B332" t="str">
            <v>FRETES E CARRETES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</row>
        <row r="333">
          <cell r="A333" t="str">
            <v>3.2.01.003.015</v>
          </cell>
          <cell r="B333" t="str">
            <v>ALUGUEIS E CONDOMINIOS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</row>
        <row r="334">
          <cell r="A334" t="str">
            <v>3.2.01.003.016</v>
          </cell>
          <cell r="B334" t="str">
            <v>LANCHES E REFEIÇÕES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</row>
        <row r="335">
          <cell r="A335" t="str">
            <v>3.2.01.003.017</v>
          </cell>
          <cell r="B335" t="str">
            <v>SEGURANÇA E VIGILÂNCIA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</row>
        <row r="336">
          <cell r="A336" t="str">
            <v>3.2.01.003.018</v>
          </cell>
          <cell r="B336" t="str">
            <v>COMBUSTIVEL E LUBRIFICANTES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</row>
        <row r="337">
          <cell r="A337" t="str">
            <v>3.2.01.003.019</v>
          </cell>
          <cell r="B337" t="str">
            <v>MANUTENÇÃO E REPAROS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</row>
        <row r="338">
          <cell r="A338" t="str">
            <v>3.2.01.003.020</v>
          </cell>
          <cell r="B338" t="str">
            <v>ASSOCIAÇÃO DE CLASSE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</row>
        <row r="339">
          <cell r="A339" t="str">
            <v>3.2.01.003.021</v>
          </cell>
          <cell r="B339" t="str">
            <v>SEGUROS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</row>
        <row r="340">
          <cell r="A340" t="str">
            <v>3.2.01.003.022</v>
          </cell>
          <cell r="B340" t="str">
            <v>VIAGENS E HOSPEDAGENS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</row>
        <row r="341">
          <cell r="A341" t="str">
            <v>3.2.01.003.023</v>
          </cell>
          <cell r="B341" t="str">
            <v>TAXAS E EMOLUMENTOS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</row>
        <row r="342">
          <cell r="A342" t="str">
            <v>3.2.01.003.024</v>
          </cell>
          <cell r="B342" t="str">
            <v>BENS DE NATUREZA PERMANENTE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</row>
        <row r="343">
          <cell r="A343" t="str">
            <v>3.2.01.003.025</v>
          </cell>
          <cell r="B343" t="str">
            <v>LEGAIS E JUDICIAIS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  <cell r="N343">
            <v>0</v>
          </cell>
        </row>
        <row r="344">
          <cell r="A344" t="str">
            <v>3.2.01.003.026</v>
          </cell>
          <cell r="B344" t="str">
            <v>COPIAS/HELIOGRAFICAS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</row>
        <row r="345">
          <cell r="A345" t="str">
            <v>3.2.01.003.027</v>
          </cell>
          <cell r="B345" t="str">
            <v>IMPRESSOS/ENCADERNAÇÕES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</row>
        <row r="346">
          <cell r="A346" t="str">
            <v>3.2.01.003.028</v>
          </cell>
          <cell r="B346" t="str">
            <v>REVISTAS E PUBLICAÇÕES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</row>
        <row r="347">
          <cell r="A347" t="str">
            <v>3.2.01.003.029</v>
          </cell>
          <cell r="B347" t="str">
            <v>CARTORIOS/LEGALIZAÇÕES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</row>
        <row r="348">
          <cell r="A348" t="str">
            <v>3.2.01.003.030</v>
          </cell>
          <cell r="B348" t="str">
            <v>COMEMORAÇÕES FESTIVAS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</row>
        <row r="349">
          <cell r="A349" t="str">
            <v>3.2.01.003.031</v>
          </cell>
          <cell r="B349" t="str">
            <v>HIGIENE E LIMPEZA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</row>
        <row r="350">
          <cell r="A350" t="str">
            <v>3.2.01.003.032</v>
          </cell>
          <cell r="B350" t="str">
            <v>CARTÃO CORPORATIVO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</row>
        <row r="351">
          <cell r="A351" t="str">
            <v>3.2.01.003.033</v>
          </cell>
          <cell r="B351" t="str">
            <v>SERVIÇOS ESPECIFICOS POR-PJ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</row>
        <row r="352">
          <cell r="A352" t="str">
            <v>3.2.01.003.034</v>
          </cell>
          <cell r="B352" t="str">
            <v>LOCAÇÃO DE BENS MOVEIS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</row>
        <row r="353">
          <cell r="A353" t="str">
            <v>3.2.01.003.100</v>
          </cell>
          <cell r="B353" t="str">
            <v>CURSOS E TREINAMENTOS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</row>
        <row r="354">
          <cell r="A354" t="str">
            <v>3.2.02</v>
          </cell>
          <cell r="B354" t="str">
            <v>DESPESAS TRIBUTÁRIAS</v>
          </cell>
          <cell r="C354">
            <v>0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</row>
        <row r="355">
          <cell r="A355" t="str">
            <v>3.2.02.001</v>
          </cell>
          <cell r="B355" t="str">
            <v>DESPESAS DEDUTIVEIS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</row>
        <row r="356">
          <cell r="A356" t="str">
            <v>3.2.02.001.002</v>
          </cell>
          <cell r="B356" t="str">
            <v>IMPOSTO DE RENDA - LUCRO PRESUMIDO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</row>
        <row r="357">
          <cell r="A357" t="str">
            <v>3.2.02.001.004</v>
          </cell>
          <cell r="B357" t="str">
            <v>CONTRIBUIÇÃO SOCIAL - LUCRO PRESUMIDO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</row>
        <row r="358">
          <cell r="A358" t="str">
            <v>3.2.02.001.007</v>
          </cell>
          <cell r="B358" t="str">
            <v>COFINS CUMULATIVO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</row>
        <row r="359">
          <cell r="A359" t="str">
            <v>3.2.02.001.009</v>
          </cell>
          <cell r="B359" t="str">
            <v>IPTU/ITU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</row>
        <row r="360">
          <cell r="A360" t="str">
            <v>3.2.02.001.010</v>
          </cell>
          <cell r="B360" t="str">
            <v>IMPOSTO SINDICAL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</row>
        <row r="361">
          <cell r="A361" t="str">
            <v>3.2.02.001.012</v>
          </cell>
          <cell r="B361" t="str">
            <v>IPVA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</row>
        <row r="362">
          <cell r="A362" t="str">
            <v>3.2.02.001.013</v>
          </cell>
          <cell r="B362" t="str">
            <v>ICMS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</row>
        <row r="363">
          <cell r="A363" t="str">
            <v>3.2.02.001.014</v>
          </cell>
          <cell r="B363" t="str">
            <v>MULTAS SOBRE RECOLHIMENTO TRIBUTOS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</row>
        <row r="364">
          <cell r="A364" t="str">
            <v>3.2.02.001.015</v>
          </cell>
          <cell r="B364" t="str">
            <v>TAXAS ESTADUAIS E MUNICIPAIS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  <cell r="N364">
            <v>0</v>
          </cell>
        </row>
        <row r="365">
          <cell r="A365" t="str">
            <v>3.2.02.002</v>
          </cell>
          <cell r="B365" t="str">
            <v>DESPESAS TRIBUTARIAS NÃO DEDUTIVEIS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</row>
        <row r="366">
          <cell r="A366" t="str">
            <v>3.2.02.002.001</v>
          </cell>
          <cell r="B366" t="str">
            <v>INFRAÇÕES TRIBUTARIAS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</row>
        <row r="367">
          <cell r="A367" t="str">
            <v>3.2.02.002.002</v>
          </cell>
          <cell r="B367" t="str">
            <v>INFRAÇÕES TRABALHISTAS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</row>
        <row r="368">
          <cell r="A368" t="str">
            <v>3.2.02.002.003</v>
          </cell>
          <cell r="B368" t="str">
            <v>INFRAÇÕES DE TRANSITO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</row>
        <row r="369">
          <cell r="A369" t="str">
            <v>3.2.02.002.005</v>
          </cell>
          <cell r="B369" t="str">
            <v>DOAÇÕES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</row>
        <row r="370">
          <cell r="A370" t="str">
            <v>3.2.04</v>
          </cell>
          <cell r="B370" t="str">
            <v>DESPESAS COMERCIAIS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</row>
        <row r="371">
          <cell r="A371" t="str">
            <v>3.2.04.001</v>
          </cell>
          <cell r="B371" t="str">
            <v>DESPESAS COM DIVULGAÇÃO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</row>
        <row r="372">
          <cell r="A372" t="str">
            <v>3.2.04.001.001</v>
          </cell>
          <cell r="B372" t="str">
            <v>PROPAGANDA E PUBLICIDADE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</row>
        <row r="373">
          <cell r="A373" t="str">
            <v>3.2.04.001.004</v>
          </cell>
          <cell r="B373" t="str">
            <v>SERVIÇOS PRESTADOS POR TECEIROS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A374" t="str">
            <v>3.2.05</v>
          </cell>
          <cell r="B374" t="str">
            <v>DESPESAS FINANCEIRAS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</row>
        <row r="375">
          <cell r="A375" t="str">
            <v>3.2.05.001</v>
          </cell>
          <cell r="B375" t="str">
            <v>DESPESAS FINACEIRAS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6">
          <cell r="A376" t="str">
            <v>3.2.05.001.001</v>
          </cell>
          <cell r="B376" t="str">
            <v>DOC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</row>
        <row r="377">
          <cell r="A377" t="str">
            <v>3.2.05.001.002</v>
          </cell>
          <cell r="B377" t="str">
            <v>IOF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</row>
        <row r="378">
          <cell r="A378" t="str">
            <v>3.2.05.001.004</v>
          </cell>
          <cell r="B378" t="str">
            <v>COMISSÕES E DESPESAS BANCARIAS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</row>
        <row r="379">
          <cell r="A379" t="str">
            <v>3.2.05.001.005</v>
          </cell>
          <cell r="B379" t="str">
            <v>JUROS PAGOS OU INCORRIDOS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</row>
        <row r="380">
          <cell r="A380" t="str">
            <v>3.2.05.001.006</v>
          </cell>
          <cell r="B380" t="str">
            <v>DESCONTOS CONCEDIDOS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</row>
        <row r="381">
          <cell r="A381" t="str">
            <v>3.2.06</v>
          </cell>
          <cell r="B381" t="str">
            <v>DESPESAS DE DEPRECIAÇÕES E AMORTIZAÇÕES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</row>
        <row r="382">
          <cell r="A382" t="str">
            <v>3.2.06.001</v>
          </cell>
          <cell r="B382" t="str">
            <v>DESPESAS ADMINISTRATIVAS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</row>
        <row r="383">
          <cell r="A383" t="str">
            <v>3.2.06.001.001</v>
          </cell>
          <cell r="B383" t="str">
            <v>( - ) DEPRECIAÇÃO DO IMOBILIZADO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</row>
        <row r="384">
          <cell r="A384" t="str">
            <v>3.2.06.001.002</v>
          </cell>
          <cell r="B384" t="str">
            <v>( - ) AMORTIZAÇÃO DO IMOBILIZADO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</row>
        <row r="385">
          <cell r="A385">
            <v>4</v>
          </cell>
          <cell r="B385" t="str">
            <v>RECEITAS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0</v>
          </cell>
        </row>
        <row r="386">
          <cell r="A386" t="str">
            <v>4.1</v>
          </cell>
          <cell r="B386" t="str">
            <v>RECEITAS OPERACIONAIS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0</v>
          </cell>
        </row>
        <row r="387">
          <cell r="A387" t="str">
            <v>4.1.01</v>
          </cell>
          <cell r="B387" t="str">
            <v>RECEITA DE OBRAS POR EMPREITADA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  <cell r="N387">
            <v>0</v>
          </cell>
        </row>
        <row r="388">
          <cell r="A388" t="str">
            <v>4.1.01.001</v>
          </cell>
          <cell r="B388" t="str">
            <v>RECEITAS FATURADAS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</row>
        <row r="389">
          <cell r="A389" t="str">
            <v>4.1.01.001.001</v>
          </cell>
          <cell r="B389" t="str">
            <v>OBRAS POR EMPREITADAS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</row>
        <row r="390">
          <cell r="A390" t="str">
            <v>4.1.07</v>
          </cell>
          <cell r="B390" t="str">
            <v>DEDUÇÕES DA RECEITA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0</v>
          </cell>
        </row>
        <row r="391">
          <cell r="A391" t="str">
            <v>4.1.07.001</v>
          </cell>
          <cell r="B391" t="str">
            <v>IMPOSTO  INCIDENTES SOBRE VENDAS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</row>
        <row r="392">
          <cell r="A392" t="str">
            <v>4.1.07.001.001</v>
          </cell>
          <cell r="B392" t="str">
            <v>(-) PIS CUMULATIVO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</row>
        <row r="393">
          <cell r="A393" t="str">
            <v>4.1.07.001.003</v>
          </cell>
          <cell r="B393" t="str">
            <v>(-) COFINS CUMULATIVO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</row>
        <row r="394">
          <cell r="A394" t="str">
            <v>4.1.07.001.005</v>
          </cell>
          <cell r="B394" t="str">
            <v>(-) ISSQN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  <cell r="N394">
            <v>0</v>
          </cell>
        </row>
        <row r="395">
          <cell r="A395" t="str">
            <v>4.1.08</v>
          </cell>
          <cell r="B395" t="str">
            <v>RECEITAS FINANCEIRAS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</row>
        <row r="396">
          <cell r="A396" t="str">
            <v>4.1.08.001</v>
          </cell>
          <cell r="B396" t="str">
            <v>RECEITAS FINANCEIRAS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str">
            <v>4.1.08.001.001</v>
          </cell>
          <cell r="B397" t="str">
            <v>RENDIMENTOS FINANCEIROS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</row>
        <row r="398">
          <cell r="A398" t="str">
            <v>4.1.08.001.002</v>
          </cell>
          <cell r="B398" t="str">
            <v>DESCONTOS OBTIDOS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</row>
        <row r="399">
          <cell r="A399" t="str">
            <v>4.1.08.001.003</v>
          </cell>
          <cell r="B399" t="str">
            <v>JUROS RECEBIDOS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</row>
        <row r="400">
          <cell r="A400" t="str">
            <v>4.1.09</v>
          </cell>
          <cell r="B400" t="str">
            <v>OUTRAS RECEITAS OPERACIONAIS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  <cell r="N400">
            <v>0</v>
          </cell>
        </row>
        <row r="401">
          <cell r="A401" t="str">
            <v>4.1.09.001</v>
          </cell>
          <cell r="B401" t="str">
            <v>EQUIVALÊNCIA PATRIMONIAL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>
            <v>0</v>
          </cell>
        </row>
        <row r="402">
          <cell r="A402" t="str">
            <v>4.1.09.001.001</v>
          </cell>
          <cell r="B402" t="str">
            <v>LUCROS DE PARTICIPAÇÕES EM OUTRAS CIAS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</row>
        <row r="403">
          <cell r="A403" t="str">
            <v>4.2</v>
          </cell>
          <cell r="B403" t="str">
            <v>RESULTADOS NÃO OPERACIONAIS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</row>
        <row r="404">
          <cell r="A404" t="str">
            <v>4.2.01</v>
          </cell>
          <cell r="B404" t="str">
            <v>GANHOS E PERDAS DE CAPITAL NA ALIENAÇÃO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</row>
        <row r="405">
          <cell r="A405" t="str">
            <v>4.2.01.001</v>
          </cell>
          <cell r="B405" t="str">
            <v>GANHO NA VENDA DE IMOBILIZADO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</row>
        <row r="406">
          <cell r="A406" t="str">
            <v>4.2.01.001.001</v>
          </cell>
          <cell r="B406" t="str">
            <v>VALOR DA VENDA DO BEM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</row>
        <row r="407">
          <cell r="A407" t="str">
            <v>4.2.01.001.002</v>
          </cell>
          <cell r="B407" t="str">
            <v>(-) VALOR CONTABIL DO BEM VENDIDO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</row>
        <row r="408">
          <cell r="A408">
            <v>6</v>
          </cell>
          <cell r="B408" t="str">
            <v>TRANSITORIO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</row>
        <row r="409">
          <cell r="A409" t="str">
            <v>6.1</v>
          </cell>
          <cell r="B409" t="str">
            <v>CUSTOS DE OBRAS PROPRIAS - SEDE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</row>
        <row r="410">
          <cell r="A410" t="str">
            <v>6.1.02</v>
          </cell>
          <cell r="B410" t="str">
            <v>CUSTOS DE CONSTRUÇÃO DO IMOVEL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>
            <v>0</v>
          </cell>
        </row>
        <row r="411">
          <cell r="A411" t="str">
            <v>6.1.02.001</v>
          </cell>
          <cell r="B411" t="str">
            <v>MAO DE OBRA E ENCARGOS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</row>
        <row r="412">
          <cell r="A412" t="str">
            <v>6.1.02.001.001</v>
          </cell>
          <cell r="B412" t="str">
            <v>SALARIOS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</row>
        <row r="413">
          <cell r="A413" t="str">
            <v>6.1.02.001.007</v>
          </cell>
          <cell r="B413" t="str">
            <v>INSS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</row>
        <row r="414">
          <cell r="A414" t="str">
            <v>6.1.02.001.008</v>
          </cell>
          <cell r="B414" t="str">
            <v>FGTS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>
            <v>0</v>
          </cell>
        </row>
        <row r="415">
          <cell r="A415" t="str">
            <v>6.1.02.001.012</v>
          </cell>
          <cell r="B415" t="str">
            <v>ESTAGIARIOS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</row>
        <row r="416">
          <cell r="A416" t="str">
            <v>6.1.02.001.013</v>
          </cell>
          <cell r="B416" t="str">
            <v>ARREDONDAMENTO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</row>
        <row r="417">
          <cell r="A417" t="str">
            <v>6.1.02.001.014</v>
          </cell>
          <cell r="B417" t="str">
            <v>MULTAS E INDENIZAÇÕES TRABALHISTAS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</row>
        <row r="418">
          <cell r="A418" t="str">
            <v>6.1.02.001.015</v>
          </cell>
          <cell r="B418" t="str">
            <v>AUXILIO ALIMENTAÇÃO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</row>
        <row r="419">
          <cell r="A419" t="str">
            <v>6.1.02.001.016</v>
          </cell>
          <cell r="B419" t="str">
            <v>VALE TRANSPORTE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</row>
        <row r="420">
          <cell r="A420" t="str">
            <v>6.1.02.001.017</v>
          </cell>
          <cell r="B420" t="str">
            <v>SEGURO DE VIDA EM GRUPO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</row>
        <row r="421">
          <cell r="A421" t="str">
            <v>6.1.02.001.018</v>
          </cell>
          <cell r="B421" t="str">
            <v>UNIFORMES E EQUIPAMENTOS DE SEGURANÇA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</row>
        <row r="422">
          <cell r="A422" t="str">
            <v>6.1.02.001.019</v>
          </cell>
          <cell r="B422" t="str">
            <v>ASSISTENCIA MEDICA E SOCIAL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</row>
        <row r="423">
          <cell r="A423" t="str">
            <v>6.1.02.001.020</v>
          </cell>
          <cell r="B423" t="str">
            <v>PROVISÃO DE 13 SALARIO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0</v>
          </cell>
        </row>
        <row r="424">
          <cell r="A424" t="str">
            <v>6.1.02.001.021</v>
          </cell>
          <cell r="B424" t="str">
            <v>PROVISAO PARA FERIAS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</row>
        <row r="425">
          <cell r="A425" t="str">
            <v>6.1.02.001.022</v>
          </cell>
          <cell r="B425" t="str">
            <v>MULTA FGTS RESCISAO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</row>
        <row r="426">
          <cell r="A426" t="str">
            <v>6.1.02.001.023</v>
          </cell>
          <cell r="B426" t="str">
            <v>INSS SOBRE FERIAS PROVISIONADA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</row>
        <row r="427">
          <cell r="A427" t="str">
            <v>6.1.02.001.024</v>
          </cell>
          <cell r="B427" t="str">
            <v>INSS SOBRE 13 SALARIO PROVISIONADO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0</v>
          </cell>
          <cell r="N427">
            <v>0</v>
          </cell>
        </row>
        <row r="428">
          <cell r="A428" t="str">
            <v>6.1.02.001.025</v>
          </cell>
          <cell r="B428" t="str">
            <v>FGTS SOBRE FERIAS PROVISIONADA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</row>
        <row r="429">
          <cell r="A429" t="str">
            <v>6.1.02.001.026</v>
          </cell>
          <cell r="B429" t="str">
            <v>FGTS SOBRE 13º PROVISIONADO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</row>
        <row r="430">
          <cell r="A430" t="str">
            <v>6.1.02.002</v>
          </cell>
          <cell r="B430" t="str">
            <v>MATERIAIS APLICADOS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</row>
        <row r="431">
          <cell r="A431" t="str">
            <v>6.1.02.002.001</v>
          </cell>
          <cell r="B431" t="str">
            <v>MATERIAIS APLICADOS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</row>
        <row r="432">
          <cell r="A432" t="str">
            <v>6.1.02.002.002</v>
          </cell>
          <cell r="B432" t="str">
            <v>MATERIAIS DE CONSUMO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</row>
        <row r="433">
          <cell r="A433" t="str">
            <v>6.1.02.003</v>
          </cell>
          <cell r="B433" t="str">
            <v>SERVIÇOS CONTRATADOS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</row>
        <row r="434">
          <cell r="A434" t="str">
            <v>6.1.02.003.001</v>
          </cell>
          <cell r="B434" t="str">
            <v>FRETES E CARRETOS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</row>
        <row r="435">
          <cell r="A435" t="str">
            <v>6.1.02.003.003</v>
          </cell>
          <cell r="B435" t="str">
            <v>SERVIÇOS ESPECIFICOS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</row>
        <row r="436">
          <cell r="A436" t="str">
            <v>6.1.02.003.004</v>
          </cell>
          <cell r="B436" t="str">
            <v>LOCAÇÃO DE EQUIPAMENTOS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0</v>
          </cell>
        </row>
        <row r="437">
          <cell r="A437" t="str">
            <v>6.1.02.005</v>
          </cell>
          <cell r="B437" t="str">
            <v>DESPESAS GERAIS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</row>
        <row r="438">
          <cell r="A438" t="str">
            <v>6.1.02.005.003</v>
          </cell>
          <cell r="B438" t="str">
            <v>ENERGIA/AGUA/TELEFONE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>
            <v>0</v>
          </cell>
        </row>
        <row r="439">
          <cell r="A439" t="str">
            <v>6.1.02.005.004</v>
          </cell>
          <cell r="B439" t="str">
            <v>REPRODUÇÃO HELIOGRAFICAS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</row>
        <row r="440">
          <cell r="A440" t="str">
            <v>6.1.02.005.005</v>
          </cell>
          <cell r="B440" t="str">
            <v>COPA, COZINHA E REFEITORIO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0</v>
          </cell>
          <cell r="M440">
            <v>0</v>
          </cell>
          <cell r="N440">
            <v>0</v>
          </cell>
        </row>
        <row r="441">
          <cell r="A441" t="str">
            <v>6.1.02.005.006</v>
          </cell>
          <cell r="B441" t="str">
            <v>LEGAIS E JUDICIAIS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</row>
        <row r="442">
          <cell r="A442" t="str">
            <v>6.1.02.005.007</v>
          </cell>
          <cell r="B442" t="str">
            <v>TAXAS E EMOLUMENTOS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</row>
        <row r="443">
          <cell r="A443" t="str">
            <v>6.1.02.005.008</v>
          </cell>
          <cell r="B443" t="str">
            <v>ANUNCIOS E PUBLICAÇÕES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</row>
        <row r="444">
          <cell r="A444" t="str">
            <v>6.1.02.006</v>
          </cell>
          <cell r="B444" t="str">
            <v>DESPESAS FINANCEIRAS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</row>
        <row r="445">
          <cell r="A445" t="str">
            <v>6.1.02.006.001</v>
          </cell>
          <cell r="B445" t="str">
            <v>DESPESAS BANCARIAS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</row>
        <row r="446">
          <cell r="A446" t="str">
            <v>6.1.02.009</v>
          </cell>
          <cell r="B446" t="str">
            <v>(-) CUSTOS TRANSFERIDOS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0</v>
          </cell>
        </row>
        <row r="447">
          <cell r="A447" t="str">
            <v>6.1.02.009.002</v>
          </cell>
          <cell r="B447" t="str">
            <v>CUSTOS TRANSFERIDOS P/ O IMOBILIZADO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</row>
        <row r="448">
          <cell r="A448">
            <v>0</v>
          </cell>
          <cell r="B448">
            <v>0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0</v>
          </cell>
          <cell r="N448">
            <v>0</v>
          </cell>
        </row>
        <row r="449">
          <cell r="A449">
            <v>0</v>
          </cell>
          <cell r="B449">
            <v>0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</row>
        <row r="450">
          <cell r="A450">
            <v>0</v>
          </cell>
          <cell r="B450">
            <v>0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0</v>
          </cell>
        </row>
        <row r="451">
          <cell r="A451">
            <v>0</v>
          </cell>
          <cell r="B451">
            <v>0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</row>
        <row r="452">
          <cell r="A452">
            <v>0</v>
          </cell>
          <cell r="B452">
            <v>0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</row>
        <row r="453">
          <cell r="A453">
            <v>0</v>
          </cell>
          <cell r="B453">
            <v>0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</row>
        <row r="454">
          <cell r="A454">
            <v>0</v>
          </cell>
          <cell r="B454">
            <v>0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</row>
        <row r="455">
          <cell r="A455">
            <v>0</v>
          </cell>
          <cell r="B455">
            <v>0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</row>
        <row r="456">
          <cell r="A456">
            <v>0</v>
          </cell>
          <cell r="B456">
            <v>0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0</v>
          </cell>
        </row>
        <row r="457">
          <cell r="A457">
            <v>0</v>
          </cell>
          <cell r="B457">
            <v>0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0</v>
          </cell>
        </row>
        <row r="458">
          <cell r="A458">
            <v>0</v>
          </cell>
          <cell r="B458">
            <v>0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</row>
        <row r="459">
          <cell r="A459">
            <v>0</v>
          </cell>
          <cell r="B459">
            <v>0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</row>
        <row r="460">
          <cell r="A460">
            <v>0</v>
          </cell>
          <cell r="B460">
            <v>0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</row>
        <row r="461">
          <cell r="A461">
            <v>0</v>
          </cell>
          <cell r="B461">
            <v>0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</row>
        <row r="462">
          <cell r="A462">
            <v>0</v>
          </cell>
          <cell r="B462">
            <v>0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0</v>
          </cell>
          <cell r="N462">
            <v>0</v>
          </cell>
        </row>
        <row r="463">
          <cell r="A463">
            <v>0</v>
          </cell>
          <cell r="B463">
            <v>0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</row>
        <row r="464">
          <cell r="A464">
            <v>0</v>
          </cell>
          <cell r="B464">
            <v>0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A465">
            <v>0</v>
          </cell>
          <cell r="B465">
            <v>0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</row>
        <row r="466">
          <cell r="A466">
            <v>0</v>
          </cell>
          <cell r="B466">
            <v>0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N466">
            <v>0</v>
          </cell>
        </row>
        <row r="467">
          <cell r="A467">
            <v>0</v>
          </cell>
          <cell r="B467">
            <v>0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</row>
        <row r="468">
          <cell r="A468">
            <v>0</v>
          </cell>
          <cell r="B468">
            <v>0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</row>
        <row r="469">
          <cell r="A469">
            <v>0</v>
          </cell>
          <cell r="B469">
            <v>0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A470">
            <v>0</v>
          </cell>
          <cell r="B470">
            <v>0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</row>
        <row r="471">
          <cell r="A471">
            <v>0</v>
          </cell>
          <cell r="B471">
            <v>0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</row>
        <row r="472">
          <cell r="A472">
            <v>0</v>
          </cell>
          <cell r="B472">
            <v>0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</row>
        <row r="473">
          <cell r="A473">
            <v>0</v>
          </cell>
          <cell r="B473">
            <v>0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0</v>
          </cell>
          <cell r="N473">
            <v>0</v>
          </cell>
        </row>
        <row r="474">
          <cell r="A474">
            <v>0</v>
          </cell>
          <cell r="B474">
            <v>0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</row>
        <row r="475">
          <cell r="A475">
            <v>0</v>
          </cell>
          <cell r="B475">
            <v>0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</row>
        <row r="476">
          <cell r="A476">
            <v>0</v>
          </cell>
          <cell r="B476">
            <v>0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</row>
        <row r="477">
          <cell r="A477">
            <v>0</v>
          </cell>
          <cell r="B477">
            <v>0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0</v>
          </cell>
          <cell r="N477">
            <v>0</v>
          </cell>
        </row>
        <row r="478">
          <cell r="A478">
            <v>0</v>
          </cell>
          <cell r="B478">
            <v>0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0</v>
          </cell>
          <cell r="N478">
            <v>0</v>
          </cell>
        </row>
        <row r="479">
          <cell r="A479">
            <v>0</v>
          </cell>
          <cell r="B479">
            <v>0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0</v>
          </cell>
          <cell r="N479">
            <v>0</v>
          </cell>
        </row>
        <row r="480">
          <cell r="A480">
            <v>0</v>
          </cell>
          <cell r="B480">
            <v>0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0</v>
          </cell>
        </row>
        <row r="481">
          <cell r="A481">
            <v>0</v>
          </cell>
          <cell r="B481">
            <v>0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0</v>
          </cell>
        </row>
        <row r="482">
          <cell r="A482">
            <v>0</v>
          </cell>
          <cell r="B482">
            <v>0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0</v>
          </cell>
          <cell r="N482">
            <v>0</v>
          </cell>
        </row>
        <row r="483">
          <cell r="A483">
            <v>0</v>
          </cell>
          <cell r="B483">
            <v>0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0</v>
          </cell>
        </row>
        <row r="484">
          <cell r="A484">
            <v>0</v>
          </cell>
          <cell r="B484">
            <v>0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</row>
        <row r="485">
          <cell r="A485">
            <v>0</v>
          </cell>
          <cell r="B485">
            <v>0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</row>
        <row r="486">
          <cell r="A486">
            <v>0</v>
          </cell>
          <cell r="B486">
            <v>0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0</v>
          </cell>
          <cell r="N486">
            <v>0</v>
          </cell>
        </row>
        <row r="487">
          <cell r="A487">
            <v>0</v>
          </cell>
          <cell r="B487">
            <v>0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</row>
        <row r="492">
          <cell r="A492">
            <v>0</v>
          </cell>
          <cell r="B492">
            <v>0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</row>
        <row r="493">
          <cell r="A493">
            <v>0</v>
          </cell>
          <cell r="B493">
            <v>0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</row>
        <row r="494">
          <cell r="A494">
            <v>0</v>
          </cell>
          <cell r="B494">
            <v>0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</row>
        <row r="496">
          <cell r="A496">
            <v>0</v>
          </cell>
          <cell r="B496">
            <v>0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</row>
        <row r="497">
          <cell r="A497">
            <v>0</v>
          </cell>
          <cell r="B497">
            <v>0</v>
          </cell>
          <cell r="C497">
            <v>0</v>
          </cell>
          <cell r="D497">
            <v>0</v>
          </cell>
          <cell r="E497">
            <v>0</v>
          </cell>
          <cell r="F497">
            <v>0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0</v>
          </cell>
          <cell r="N497">
            <v>0</v>
          </cell>
        </row>
        <row r="498">
          <cell r="A498">
            <v>0</v>
          </cell>
          <cell r="B498">
            <v>0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</row>
        <row r="499">
          <cell r="A499">
            <v>0</v>
          </cell>
          <cell r="B499">
            <v>0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</row>
        <row r="500">
          <cell r="A500">
            <v>0</v>
          </cell>
          <cell r="B500">
            <v>0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</row>
        <row r="501">
          <cell r="A501">
            <v>0</v>
          </cell>
          <cell r="B501">
            <v>0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</row>
        <row r="502">
          <cell r="A502">
            <v>0</v>
          </cell>
          <cell r="B502">
            <v>0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</row>
        <row r="503">
          <cell r="A503">
            <v>0</v>
          </cell>
          <cell r="B503">
            <v>0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</row>
        <row r="504">
          <cell r="A504">
            <v>0</v>
          </cell>
          <cell r="B504">
            <v>0</v>
          </cell>
          <cell r="C504">
            <v>0</v>
          </cell>
          <cell r="D504">
            <v>0</v>
          </cell>
          <cell r="E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0</v>
          </cell>
          <cell r="N504">
            <v>0</v>
          </cell>
        </row>
        <row r="505">
          <cell r="A505">
            <v>0</v>
          </cell>
          <cell r="B505">
            <v>0</v>
          </cell>
          <cell r="C505">
            <v>0</v>
          </cell>
          <cell r="D505">
            <v>0</v>
          </cell>
          <cell r="E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</row>
        <row r="506">
          <cell r="A506">
            <v>0</v>
          </cell>
          <cell r="B506">
            <v>0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0</v>
          </cell>
          <cell r="N506">
            <v>0</v>
          </cell>
        </row>
        <row r="507">
          <cell r="A507">
            <v>0</v>
          </cell>
          <cell r="B507">
            <v>0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0</v>
          </cell>
          <cell r="N507">
            <v>0</v>
          </cell>
        </row>
        <row r="508">
          <cell r="A508">
            <v>0</v>
          </cell>
          <cell r="B508">
            <v>0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</row>
        <row r="509">
          <cell r="A509">
            <v>0</v>
          </cell>
          <cell r="B509">
            <v>0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</row>
        <row r="510">
          <cell r="A510">
            <v>0</v>
          </cell>
          <cell r="B510">
            <v>0</v>
          </cell>
          <cell r="C510">
            <v>0</v>
          </cell>
          <cell r="D510">
            <v>0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</row>
        <row r="511">
          <cell r="A511">
            <v>0</v>
          </cell>
          <cell r="B511">
            <v>0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</row>
        <row r="512">
          <cell r="A512">
            <v>0</v>
          </cell>
          <cell r="B512">
            <v>0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N512">
            <v>0</v>
          </cell>
        </row>
        <row r="513">
          <cell r="A513">
            <v>0</v>
          </cell>
          <cell r="B513">
            <v>0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</row>
        <row r="514">
          <cell r="A514">
            <v>0</v>
          </cell>
          <cell r="B514">
            <v>0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</row>
        <row r="515">
          <cell r="A515">
            <v>0</v>
          </cell>
          <cell r="B515">
            <v>0</v>
          </cell>
          <cell r="C515">
            <v>0</v>
          </cell>
          <cell r="D515">
            <v>0</v>
          </cell>
          <cell r="E515">
            <v>0</v>
          </cell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  <cell r="N515">
            <v>0</v>
          </cell>
        </row>
        <row r="516">
          <cell r="A516">
            <v>0</v>
          </cell>
          <cell r="B516">
            <v>0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</row>
        <row r="517">
          <cell r="A517">
            <v>0</v>
          </cell>
          <cell r="B517">
            <v>0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</row>
        <row r="523">
          <cell r="A523">
            <v>0</v>
          </cell>
          <cell r="B523">
            <v>0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</row>
        <row r="524">
          <cell r="A524">
            <v>0</v>
          </cell>
          <cell r="B524">
            <v>0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  <cell r="N524">
            <v>0</v>
          </cell>
        </row>
        <row r="525">
          <cell r="A525">
            <v>0</v>
          </cell>
          <cell r="B525">
            <v>0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</row>
        <row r="526">
          <cell r="A526">
            <v>0</v>
          </cell>
          <cell r="B526">
            <v>0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</row>
        <row r="527">
          <cell r="A527">
            <v>0</v>
          </cell>
          <cell r="B527">
            <v>0</v>
          </cell>
          <cell r="C527">
            <v>0</v>
          </cell>
          <cell r="D527">
            <v>0</v>
          </cell>
          <cell r="E527">
            <v>0</v>
          </cell>
          <cell r="F527">
            <v>0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  <cell r="N527">
            <v>0</v>
          </cell>
        </row>
        <row r="528">
          <cell r="A528">
            <v>0</v>
          </cell>
          <cell r="B528">
            <v>0</v>
          </cell>
          <cell r="C528">
            <v>0</v>
          </cell>
          <cell r="D528">
            <v>0</v>
          </cell>
          <cell r="E528">
            <v>0</v>
          </cell>
          <cell r="F528">
            <v>0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</row>
        <row r="531">
          <cell r="A531">
            <v>0</v>
          </cell>
          <cell r="B531">
            <v>0</v>
          </cell>
          <cell r="C531">
            <v>0</v>
          </cell>
          <cell r="D531">
            <v>0</v>
          </cell>
          <cell r="E531">
            <v>0</v>
          </cell>
          <cell r="F531">
            <v>0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  <cell r="N531">
            <v>0</v>
          </cell>
        </row>
        <row r="532">
          <cell r="A532">
            <v>0</v>
          </cell>
          <cell r="B532">
            <v>0</v>
          </cell>
          <cell r="C532">
            <v>0</v>
          </cell>
          <cell r="D532">
            <v>0</v>
          </cell>
          <cell r="E532">
            <v>0</v>
          </cell>
          <cell r="F532">
            <v>0</v>
          </cell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</row>
        <row r="533">
          <cell r="A533">
            <v>0</v>
          </cell>
          <cell r="B533">
            <v>0</v>
          </cell>
          <cell r="C533">
            <v>0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</row>
        <row r="534">
          <cell r="A534">
            <v>0</v>
          </cell>
          <cell r="B534">
            <v>0</v>
          </cell>
          <cell r="C534">
            <v>0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</row>
        <row r="535">
          <cell r="A535">
            <v>0</v>
          </cell>
          <cell r="B535">
            <v>0</v>
          </cell>
          <cell r="C535">
            <v>0</v>
          </cell>
          <cell r="D535">
            <v>0</v>
          </cell>
          <cell r="E535">
            <v>0</v>
          </cell>
          <cell r="F535">
            <v>0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0</v>
          </cell>
        </row>
        <row r="536">
          <cell r="A536">
            <v>0</v>
          </cell>
          <cell r="B536">
            <v>0</v>
          </cell>
          <cell r="C536">
            <v>0</v>
          </cell>
          <cell r="D536">
            <v>0</v>
          </cell>
          <cell r="E536">
            <v>0</v>
          </cell>
          <cell r="F536">
            <v>0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0</v>
          </cell>
        </row>
        <row r="537">
          <cell r="A537">
            <v>0</v>
          </cell>
          <cell r="B537">
            <v>0</v>
          </cell>
          <cell r="C537">
            <v>0</v>
          </cell>
          <cell r="D537">
            <v>0</v>
          </cell>
          <cell r="E537">
            <v>0</v>
          </cell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  <cell r="N537">
            <v>0</v>
          </cell>
        </row>
        <row r="538">
          <cell r="A538">
            <v>0</v>
          </cell>
          <cell r="B538">
            <v>0</v>
          </cell>
          <cell r="C538">
            <v>0</v>
          </cell>
          <cell r="D538">
            <v>0</v>
          </cell>
          <cell r="E538">
            <v>0</v>
          </cell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0</v>
          </cell>
        </row>
        <row r="539">
          <cell r="A539">
            <v>0</v>
          </cell>
          <cell r="B539">
            <v>0</v>
          </cell>
          <cell r="C539">
            <v>0</v>
          </cell>
          <cell r="D539">
            <v>0</v>
          </cell>
          <cell r="E539">
            <v>0</v>
          </cell>
          <cell r="F539">
            <v>0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  <cell r="N539">
            <v>0</v>
          </cell>
        </row>
        <row r="540">
          <cell r="A540">
            <v>0</v>
          </cell>
          <cell r="B540">
            <v>0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</row>
        <row r="542">
          <cell r="A542">
            <v>0</v>
          </cell>
          <cell r="B542">
            <v>0</v>
          </cell>
          <cell r="C542">
            <v>0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0</v>
          </cell>
        </row>
        <row r="543">
          <cell r="A543">
            <v>0</v>
          </cell>
          <cell r="B543">
            <v>0</v>
          </cell>
          <cell r="C543">
            <v>0</v>
          </cell>
          <cell r="D543">
            <v>0</v>
          </cell>
          <cell r="E543">
            <v>0</v>
          </cell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</row>
        <row r="544">
          <cell r="A544">
            <v>0</v>
          </cell>
          <cell r="B544">
            <v>0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  <cell r="N544">
            <v>0</v>
          </cell>
        </row>
        <row r="545">
          <cell r="A545">
            <v>0</v>
          </cell>
          <cell r="B545">
            <v>0</v>
          </cell>
          <cell r="C545">
            <v>0</v>
          </cell>
          <cell r="D545">
            <v>0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</row>
        <row r="546">
          <cell r="A546">
            <v>0</v>
          </cell>
          <cell r="B546">
            <v>0</v>
          </cell>
          <cell r="C546">
            <v>0</v>
          </cell>
          <cell r="D546">
            <v>0</v>
          </cell>
          <cell r="E546">
            <v>0</v>
          </cell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0</v>
          </cell>
        </row>
        <row r="547">
          <cell r="A547">
            <v>0</v>
          </cell>
          <cell r="B547">
            <v>0</v>
          </cell>
          <cell r="C547">
            <v>0</v>
          </cell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</row>
        <row r="548">
          <cell r="A548">
            <v>0</v>
          </cell>
          <cell r="B548">
            <v>0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</row>
        <row r="549">
          <cell r="A549">
            <v>0</v>
          </cell>
          <cell r="B549">
            <v>0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0</v>
          </cell>
        </row>
        <row r="550">
          <cell r="A550">
            <v>0</v>
          </cell>
          <cell r="B550">
            <v>0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  <cell r="N550">
            <v>0</v>
          </cell>
        </row>
        <row r="551">
          <cell r="A551">
            <v>0</v>
          </cell>
          <cell r="B551">
            <v>0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  <cell r="N551">
            <v>0</v>
          </cell>
        </row>
        <row r="552">
          <cell r="A552">
            <v>0</v>
          </cell>
          <cell r="B552">
            <v>0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</row>
        <row r="553">
          <cell r="A553">
            <v>0</v>
          </cell>
          <cell r="B553">
            <v>0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0</v>
          </cell>
        </row>
        <row r="554">
          <cell r="A554">
            <v>0</v>
          </cell>
          <cell r="B554">
            <v>0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  <cell r="L554">
            <v>0</v>
          </cell>
          <cell r="M554">
            <v>0</v>
          </cell>
          <cell r="N554">
            <v>0</v>
          </cell>
        </row>
        <row r="555">
          <cell r="A555">
            <v>0</v>
          </cell>
          <cell r="B555">
            <v>0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  <cell r="N555">
            <v>0</v>
          </cell>
        </row>
        <row r="556">
          <cell r="A556">
            <v>0</v>
          </cell>
          <cell r="B556">
            <v>0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</row>
        <row r="557">
          <cell r="A557">
            <v>0</v>
          </cell>
          <cell r="B557">
            <v>0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</row>
        <row r="558">
          <cell r="A558">
            <v>0</v>
          </cell>
          <cell r="B558">
            <v>0</v>
          </cell>
          <cell r="C558">
            <v>0</v>
          </cell>
          <cell r="D558">
            <v>0</v>
          </cell>
          <cell r="E558">
            <v>0</v>
          </cell>
          <cell r="F558">
            <v>0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</row>
        <row r="559">
          <cell r="A559">
            <v>0</v>
          </cell>
          <cell r="B559">
            <v>0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</row>
        <row r="560">
          <cell r="A560">
            <v>0</v>
          </cell>
          <cell r="B560">
            <v>0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</row>
        <row r="561">
          <cell r="A561">
            <v>0</v>
          </cell>
          <cell r="B561">
            <v>0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  <cell r="M561">
            <v>0</v>
          </cell>
          <cell r="N561">
            <v>0</v>
          </cell>
        </row>
        <row r="562">
          <cell r="A562">
            <v>0</v>
          </cell>
          <cell r="B562">
            <v>0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0</v>
          </cell>
        </row>
        <row r="563">
          <cell r="A563">
            <v>0</v>
          </cell>
          <cell r="B563">
            <v>0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  <cell r="L563">
            <v>0</v>
          </cell>
          <cell r="M563">
            <v>0</v>
          </cell>
          <cell r="N563">
            <v>0</v>
          </cell>
        </row>
        <row r="564">
          <cell r="A564">
            <v>0</v>
          </cell>
          <cell r="B564">
            <v>0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</row>
        <row r="565">
          <cell r="A565">
            <v>0</v>
          </cell>
          <cell r="B565">
            <v>0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0</v>
          </cell>
        </row>
        <row r="566">
          <cell r="A566">
            <v>0</v>
          </cell>
          <cell r="B566">
            <v>0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0</v>
          </cell>
        </row>
        <row r="567">
          <cell r="A567">
            <v>0</v>
          </cell>
          <cell r="B567">
            <v>0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0</v>
          </cell>
        </row>
        <row r="568">
          <cell r="A568">
            <v>0</v>
          </cell>
          <cell r="B568">
            <v>0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  <cell r="L568">
            <v>0</v>
          </cell>
          <cell r="M568">
            <v>0</v>
          </cell>
          <cell r="N568">
            <v>0</v>
          </cell>
        </row>
        <row r="569">
          <cell r="A569">
            <v>0</v>
          </cell>
          <cell r="B569">
            <v>0</v>
          </cell>
          <cell r="C569">
            <v>0</v>
          </cell>
          <cell r="D569">
            <v>0</v>
          </cell>
          <cell r="E569">
            <v>0</v>
          </cell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0</v>
          </cell>
          <cell r="L569">
            <v>0</v>
          </cell>
          <cell r="M569">
            <v>0</v>
          </cell>
          <cell r="N569">
            <v>0</v>
          </cell>
        </row>
        <row r="570">
          <cell r="A570">
            <v>0</v>
          </cell>
          <cell r="B570">
            <v>0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  <cell r="L570">
            <v>0</v>
          </cell>
          <cell r="M570">
            <v>0</v>
          </cell>
          <cell r="N570">
            <v>0</v>
          </cell>
        </row>
        <row r="571">
          <cell r="A571">
            <v>0</v>
          </cell>
          <cell r="B571">
            <v>0</v>
          </cell>
          <cell r="C571">
            <v>0</v>
          </cell>
          <cell r="D571">
            <v>0</v>
          </cell>
          <cell r="E571">
            <v>0</v>
          </cell>
          <cell r="F571">
            <v>0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  <cell r="M571">
            <v>0</v>
          </cell>
          <cell r="N571">
            <v>0</v>
          </cell>
        </row>
        <row r="572">
          <cell r="A572">
            <v>0</v>
          </cell>
          <cell r="B572">
            <v>0</v>
          </cell>
          <cell r="C572">
            <v>0</v>
          </cell>
          <cell r="D572">
            <v>0</v>
          </cell>
          <cell r="E572">
            <v>0</v>
          </cell>
          <cell r="F572">
            <v>0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  <cell r="N572">
            <v>0</v>
          </cell>
        </row>
        <row r="573">
          <cell r="A573">
            <v>0</v>
          </cell>
          <cell r="B573">
            <v>0</v>
          </cell>
          <cell r="C573">
            <v>0</v>
          </cell>
          <cell r="D573">
            <v>0</v>
          </cell>
          <cell r="E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</row>
        <row r="574">
          <cell r="A574">
            <v>0</v>
          </cell>
          <cell r="B574">
            <v>0</v>
          </cell>
          <cell r="C574">
            <v>0</v>
          </cell>
          <cell r="D574">
            <v>0</v>
          </cell>
          <cell r="E574">
            <v>0</v>
          </cell>
          <cell r="F574">
            <v>0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</row>
        <row r="575">
          <cell r="A575">
            <v>0</v>
          </cell>
          <cell r="B575">
            <v>0</v>
          </cell>
          <cell r="C575">
            <v>0</v>
          </cell>
          <cell r="D575">
            <v>0</v>
          </cell>
          <cell r="E575">
            <v>0</v>
          </cell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</row>
        <row r="576">
          <cell r="A576">
            <v>0</v>
          </cell>
          <cell r="B576">
            <v>0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</row>
        <row r="577">
          <cell r="A577">
            <v>0</v>
          </cell>
          <cell r="B577">
            <v>0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  <cell r="M577">
            <v>0</v>
          </cell>
          <cell r="N577">
            <v>0</v>
          </cell>
        </row>
        <row r="578">
          <cell r="A578">
            <v>0</v>
          </cell>
          <cell r="B578">
            <v>0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</row>
        <row r="579">
          <cell r="A579">
            <v>0</v>
          </cell>
          <cell r="B579">
            <v>0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</row>
        <row r="580">
          <cell r="A580">
            <v>0</v>
          </cell>
          <cell r="B580">
            <v>0</v>
          </cell>
          <cell r="C580">
            <v>0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</row>
        <row r="581">
          <cell r="A581">
            <v>0</v>
          </cell>
          <cell r="B581">
            <v>0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N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0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  <cell r="N585">
            <v>0</v>
          </cell>
        </row>
        <row r="586">
          <cell r="A586">
            <v>0</v>
          </cell>
          <cell r="B586">
            <v>0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  <cell r="N586">
            <v>0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</row>
        <row r="590">
          <cell r="A590">
            <v>0</v>
          </cell>
          <cell r="B590">
            <v>0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0</v>
          </cell>
          <cell r="N590">
            <v>0</v>
          </cell>
        </row>
        <row r="591">
          <cell r="A591">
            <v>0</v>
          </cell>
          <cell r="B591">
            <v>0</v>
          </cell>
          <cell r="C591">
            <v>0</v>
          </cell>
          <cell r="D591">
            <v>0</v>
          </cell>
          <cell r="E591">
            <v>0</v>
          </cell>
          <cell r="F591">
            <v>0</v>
          </cell>
          <cell r="G591">
            <v>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  <cell r="M591">
            <v>0</v>
          </cell>
          <cell r="N591">
            <v>0</v>
          </cell>
        </row>
        <row r="592">
          <cell r="A592">
            <v>0</v>
          </cell>
          <cell r="B592">
            <v>0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  <cell r="M592">
            <v>0</v>
          </cell>
          <cell r="N592">
            <v>0</v>
          </cell>
        </row>
        <row r="593">
          <cell r="A593">
            <v>0</v>
          </cell>
          <cell r="B593">
            <v>0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0</v>
          </cell>
          <cell r="M593">
            <v>0</v>
          </cell>
          <cell r="N593">
            <v>0</v>
          </cell>
        </row>
        <row r="594">
          <cell r="A594">
            <v>0</v>
          </cell>
          <cell r="B594">
            <v>0</v>
          </cell>
          <cell r="C594">
            <v>0</v>
          </cell>
          <cell r="D594">
            <v>0</v>
          </cell>
          <cell r="E594">
            <v>0</v>
          </cell>
          <cell r="F594">
            <v>0</v>
          </cell>
          <cell r="G594">
            <v>0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0</v>
          </cell>
          <cell r="M594">
            <v>0</v>
          </cell>
          <cell r="N594">
            <v>0</v>
          </cell>
        </row>
        <row r="595">
          <cell r="A595">
            <v>0</v>
          </cell>
          <cell r="B595">
            <v>0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  <cell r="L595">
            <v>0</v>
          </cell>
          <cell r="M595">
            <v>0</v>
          </cell>
          <cell r="N595">
            <v>0</v>
          </cell>
        </row>
        <row r="596">
          <cell r="A596">
            <v>0</v>
          </cell>
          <cell r="B596">
            <v>0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  <cell r="N596">
            <v>0</v>
          </cell>
        </row>
        <row r="597">
          <cell r="A597">
            <v>0</v>
          </cell>
          <cell r="B597">
            <v>0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  <cell r="L597">
            <v>0</v>
          </cell>
          <cell r="M597">
            <v>0</v>
          </cell>
          <cell r="N597">
            <v>0</v>
          </cell>
        </row>
        <row r="598">
          <cell r="A598">
            <v>0</v>
          </cell>
          <cell r="B598">
            <v>0</v>
          </cell>
          <cell r="C598">
            <v>0</v>
          </cell>
          <cell r="D598">
            <v>0</v>
          </cell>
          <cell r="E598">
            <v>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  <cell r="M598">
            <v>0</v>
          </cell>
          <cell r="N598">
            <v>0</v>
          </cell>
        </row>
        <row r="599">
          <cell r="A599">
            <v>0</v>
          </cell>
          <cell r="B599">
            <v>0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  <cell r="M599">
            <v>0</v>
          </cell>
          <cell r="N599">
            <v>0</v>
          </cell>
        </row>
        <row r="600">
          <cell r="A600">
            <v>0</v>
          </cell>
          <cell r="B600">
            <v>0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  <cell r="L600">
            <v>0</v>
          </cell>
          <cell r="M600">
            <v>0</v>
          </cell>
          <cell r="N600">
            <v>0</v>
          </cell>
        </row>
        <row r="601">
          <cell r="A601">
            <v>0</v>
          </cell>
          <cell r="B601">
            <v>0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  <cell r="N601">
            <v>0</v>
          </cell>
        </row>
        <row r="602">
          <cell r="A602">
            <v>0</v>
          </cell>
          <cell r="B602">
            <v>0</v>
          </cell>
          <cell r="C602">
            <v>0</v>
          </cell>
          <cell r="D602">
            <v>0</v>
          </cell>
          <cell r="E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</row>
        <row r="603">
          <cell r="A603">
            <v>0</v>
          </cell>
          <cell r="B603">
            <v>0</v>
          </cell>
          <cell r="C603">
            <v>0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</row>
        <row r="604">
          <cell r="A604">
            <v>0</v>
          </cell>
          <cell r="B604">
            <v>0</v>
          </cell>
          <cell r="C604">
            <v>0</v>
          </cell>
          <cell r="D604">
            <v>0</v>
          </cell>
          <cell r="E604">
            <v>0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</row>
        <row r="605">
          <cell r="A605">
            <v>0</v>
          </cell>
          <cell r="B605">
            <v>0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</row>
        <row r="606">
          <cell r="A606">
            <v>0</v>
          </cell>
          <cell r="B606">
            <v>0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</row>
        <row r="607">
          <cell r="A607">
            <v>0</v>
          </cell>
          <cell r="B607">
            <v>0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  <cell r="N607">
            <v>0</v>
          </cell>
        </row>
        <row r="608">
          <cell r="A608">
            <v>0</v>
          </cell>
          <cell r="B608">
            <v>0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  <cell r="N608">
            <v>0</v>
          </cell>
        </row>
        <row r="609">
          <cell r="A609">
            <v>0</v>
          </cell>
          <cell r="B609">
            <v>0</v>
          </cell>
          <cell r="C609">
            <v>0</v>
          </cell>
          <cell r="D609">
            <v>0</v>
          </cell>
          <cell r="E609">
            <v>0</v>
          </cell>
          <cell r="F609">
            <v>0</v>
          </cell>
          <cell r="G609">
            <v>0</v>
          </cell>
          <cell r="H609">
            <v>0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0</v>
          </cell>
          <cell r="N609">
            <v>0</v>
          </cell>
        </row>
        <row r="610">
          <cell r="A610">
            <v>0</v>
          </cell>
          <cell r="B610">
            <v>0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</row>
        <row r="611">
          <cell r="A611">
            <v>0</v>
          </cell>
          <cell r="B611">
            <v>0</v>
          </cell>
          <cell r="C611">
            <v>0</v>
          </cell>
          <cell r="D611">
            <v>0</v>
          </cell>
          <cell r="E611">
            <v>0</v>
          </cell>
          <cell r="F611">
            <v>0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0</v>
          </cell>
          <cell r="N611">
            <v>0</v>
          </cell>
        </row>
        <row r="612">
          <cell r="A612">
            <v>0</v>
          </cell>
          <cell r="B612">
            <v>0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0</v>
          </cell>
          <cell r="N612">
            <v>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0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  <cell r="N614">
            <v>0</v>
          </cell>
        </row>
        <row r="615">
          <cell r="A615">
            <v>0</v>
          </cell>
          <cell r="B615">
            <v>0</v>
          </cell>
          <cell r="C615">
            <v>0</v>
          </cell>
          <cell r="D615">
            <v>0</v>
          </cell>
          <cell r="E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  <cell r="N615">
            <v>0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7">
          <cell r="A617">
            <v>0</v>
          </cell>
          <cell r="B617">
            <v>0</v>
          </cell>
          <cell r="C617">
            <v>0</v>
          </cell>
          <cell r="D617">
            <v>0</v>
          </cell>
          <cell r="E617">
            <v>0</v>
          </cell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  <cell r="N617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0</v>
          </cell>
          <cell r="C619">
            <v>0</v>
          </cell>
          <cell r="D619">
            <v>0</v>
          </cell>
          <cell r="E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  <cell r="N619">
            <v>0</v>
          </cell>
        </row>
        <row r="620">
          <cell r="A620">
            <v>0</v>
          </cell>
          <cell r="B620">
            <v>0</v>
          </cell>
          <cell r="C620">
            <v>0</v>
          </cell>
          <cell r="D620">
            <v>0</v>
          </cell>
          <cell r="E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  <cell r="K620">
            <v>0</v>
          </cell>
          <cell r="L620">
            <v>0</v>
          </cell>
          <cell r="M620">
            <v>0</v>
          </cell>
          <cell r="N620">
            <v>0</v>
          </cell>
        </row>
        <row r="621">
          <cell r="A621">
            <v>0</v>
          </cell>
          <cell r="B621">
            <v>0</v>
          </cell>
          <cell r="C621">
            <v>0</v>
          </cell>
          <cell r="D621">
            <v>0</v>
          </cell>
          <cell r="E621">
            <v>0</v>
          </cell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  <cell r="N621">
            <v>0</v>
          </cell>
        </row>
        <row r="622">
          <cell r="A622">
            <v>0</v>
          </cell>
          <cell r="B622">
            <v>0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  <cell r="L622">
            <v>0</v>
          </cell>
          <cell r="M622">
            <v>0</v>
          </cell>
          <cell r="N622">
            <v>0</v>
          </cell>
        </row>
        <row r="623">
          <cell r="A623">
            <v>0</v>
          </cell>
          <cell r="B623">
            <v>0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0</v>
          </cell>
          <cell r="M623">
            <v>0</v>
          </cell>
          <cell r="N623">
            <v>0</v>
          </cell>
        </row>
        <row r="624">
          <cell r="A624">
            <v>0</v>
          </cell>
          <cell r="B624">
            <v>0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  <cell r="L624">
            <v>0</v>
          </cell>
          <cell r="M624">
            <v>0</v>
          </cell>
          <cell r="N624">
            <v>0</v>
          </cell>
        </row>
        <row r="625">
          <cell r="A625">
            <v>0</v>
          </cell>
          <cell r="B625">
            <v>0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</row>
        <row r="626">
          <cell r="A626">
            <v>0</v>
          </cell>
          <cell r="B626">
            <v>0</v>
          </cell>
          <cell r="C626">
            <v>0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</row>
        <row r="627">
          <cell r="A627">
            <v>0</v>
          </cell>
          <cell r="B627">
            <v>0</v>
          </cell>
          <cell r="C627">
            <v>0</v>
          </cell>
          <cell r="D627">
            <v>0</v>
          </cell>
          <cell r="E627">
            <v>0</v>
          </cell>
          <cell r="F627">
            <v>0</v>
          </cell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N627">
            <v>0</v>
          </cell>
        </row>
        <row r="628">
          <cell r="A628">
            <v>0</v>
          </cell>
          <cell r="B628">
            <v>0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</row>
        <row r="629">
          <cell r="A629">
            <v>0</v>
          </cell>
          <cell r="B629">
            <v>0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</row>
        <row r="630">
          <cell r="A630">
            <v>0</v>
          </cell>
          <cell r="B630">
            <v>0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  <cell r="L630">
            <v>0</v>
          </cell>
          <cell r="M630">
            <v>0</v>
          </cell>
          <cell r="N630">
            <v>0</v>
          </cell>
        </row>
        <row r="631">
          <cell r="A631">
            <v>0</v>
          </cell>
          <cell r="B631">
            <v>0</v>
          </cell>
          <cell r="C631">
            <v>0</v>
          </cell>
          <cell r="D631">
            <v>0</v>
          </cell>
          <cell r="E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  <cell r="K631">
            <v>0</v>
          </cell>
          <cell r="L631">
            <v>0</v>
          </cell>
          <cell r="M631">
            <v>0</v>
          </cell>
          <cell r="N631">
            <v>0</v>
          </cell>
        </row>
        <row r="632">
          <cell r="A632">
            <v>0</v>
          </cell>
          <cell r="B632">
            <v>0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  <cell r="L632">
            <v>0</v>
          </cell>
          <cell r="M632">
            <v>0</v>
          </cell>
          <cell r="N632">
            <v>0</v>
          </cell>
        </row>
        <row r="633">
          <cell r="A633">
            <v>0</v>
          </cell>
          <cell r="B633">
            <v>0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</row>
        <row r="634">
          <cell r="A634">
            <v>0</v>
          </cell>
          <cell r="B634">
            <v>0</v>
          </cell>
          <cell r="C634">
            <v>0</v>
          </cell>
          <cell r="D634">
            <v>0</v>
          </cell>
          <cell r="E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  <cell r="M634">
            <v>0</v>
          </cell>
          <cell r="N634">
            <v>0</v>
          </cell>
        </row>
        <row r="635">
          <cell r="A635">
            <v>0</v>
          </cell>
          <cell r="B635">
            <v>0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  <cell r="L635">
            <v>0</v>
          </cell>
          <cell r="M635">
            <v>0</v>
          </cell>
          <cell r="N635">
            <v>0</v>
          </cell>
        </row>
        <row r="636">
          <cell r="A636">
            <v>0</v>
          </cell>
          <cell r="B636">
            <v>0</v>
          </cell>
          <cell r="C636">
            <v>0</v>
          </cell>
          <cell r="D636">
            <v>0</v>
          </cell>
          <cell r="E636">
            <v>0</v>
          </cell>
          <cell r="F636">
            <v>0</v>
          </cell>
          <cell r="G636">
            <v>0</v>
          </cell>
          <cell r="H636">
            <v>0</v>
          </cell>
          <cell r="I636">
            <v>0</v>
          </cell>
          <cell r="J636">
            <v>0</v>
          </cell>
          <cell r="K636">
            <v>0</v>
          </cell>
          <cell r="L636">
            <v>0</v>
          </cell>
          <cell r="M636">
            <v>0</v>
          </cell>
          <cell r="N636">
            <v>0</v>
          </cell>
        </row>
        <row r="637">
          <cell r="A637">
            <v>0</v>
          </cell>
          <cell r="B637">
            <v>0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</row>
        <row r="638">
          <cell r="A638">
            <v>0</v>
          </cell>
          <cell r="B638">
            <v>0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</row>
        <row r="639">
          <cell r="A639">
            <v>0</v>
          </cell>
          <cell r="B639">
            <v>0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</row>
        <row r="640">
          <cell r="A640">
            <v>0</v>
          </cell>
          <cell r="B640">
            <v>0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</row>
        <row r="641">
          <cell r="A641">
            <v>0</v>
          </cell>
          <cell r="B641">
            <v>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  <cell r="L641">
            <v>0</v>
          </cell>
          <cell r="M641">
            <v>0</v>
          </cell>
          <cell r="N641">
            <v>0</v>
          </cell>
        </row>
        <row r="642">
          <cell r="A642">
            <v>0</v>
          </cell>
          <cell r="B642">
            <v>0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</row>
        <row r="643">
          <cell r="A643">
            <v>0</v>
          </cell>
          <cell r="B643">
            <v>0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</row>
        <row r="644">
          <cell r="A644">
            <v>0</v>
          </cell>
          <cell r="B644">
            <v>0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</row>
        <row r="645">
          <cell r="A645">
            <v>0</v>
          </cell>
          <cell r="B645">
            <v>0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</row>
        <row r="646">
          <cell r="A646">
            <v>0</v>
          </cell>
          <cell r="B646">
            <v>0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  <cell r="L646">
            <v>0</v>
          </cell>
          <cell r="M646">
            <v>0</v>
          </cell>
          <cell r="N646">
            <v>0</v>
          </cell>
        </row>
        <row r="647">
          <cell r="A647">
            <v>0</v>
          </cell>
          <cell r="B647">
            <v>0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</row>
        <row r="648">
          <cell r="A648">
            <v>0</v>
          </cell>
          <cell r="B648">
            <v>0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</row>
        <row r="649">
          <cell r="A649">
            <v>0</v>
          </cell>
          <cell r="B649">
            <v>0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</row>
        <row r="650">
          <cell r="A650">
            <v>0</v>
          </cell>
          <cell r="B650">
            <v>0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</row>
        <row r="651">
          <cell r="A651">
            <v>0</v>
          </cell>
          <cell r="B651">
            <v>0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</row>
        <row r="652">
          <cell r="A652">
            <v>0</v>
          </cell>
          <cell r="B652">
            <v>0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</row>
        <row r="653">
          <cell r="A653">
            <v>0</v>
          </cell>
          <cell r="B653">
            <v>0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</row>
        <row r="654">
          <cell r="A654">
            <v>0</v>
          </cell>
          <cell r="B654">
            <v>0</v>
          </cell>
          <cell r="C654">
            <v>0</v>
          </cell>
          <cell r="D654">
            <v>0</v>
          </cell>
          <cell r="E654">
            <v>0</v>
          </cell>
          <cell r="F654">
            <v>0</v>
          </cell>
          <cell r="G654">
            <v>0</v>
          </cell>
          <cell r="H654">
            <v>0</v>
          </cell>
          <cell r="I654">
            <v>0</v>
          </cell>
          <cell r="J654">
            <v>0</v>
          </cell>
          <cell r="K654">
            <v>0</v>
          </cell>
          <cell r="L654">
            <v>0</v>
          </cell>
          <cell r="M654">
            <v>0</v>
          </cell>
          <cell r="N654">
            <v>0</v>
          </cell>
        </row>
        <row r="655">
          <cell r="A655">
            <v>0</v>
          </cell>
          <cell r="B655">
            <v>0</v>
          </cell>
          <cell r="C655">
            <v>0</v>
          </cell>
          <cell r="D655">
            <v>0</v>
          </cell>
          <cell r="E655">
            <v>0</v>
          </cell>
          <cell r="F655">
            <v>0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  <cell r="K655">
            <v>0</v>
          </cell>
          <cell r="L655">
            <v>0</v>
          </cell>
          <cell r="M655">
            <v>0</v>
          </cell>
          <cell r="N655">
            <v>0</v>
          </cell>
        </row>
        <row r="656">
          <cell r="A656">
            <v>0</v>
          </cell>
          <cell r="B656">
            <v>0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</row>
        <row r="657">
          <cell r="A657">
            <v>0</v>
          </cell>
          <cell r="B657">
            <v>0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  <cell r="L657">
            <v>0</v>
          </cell>
          <cell r="M657">
            <v>0</v>
          </cell>
          <cell r="N657">
            <v>0</v>
          </cell>
        </row>
        <row r="658">
          <cell r="A658">
            <v>0</v>
          </cell>
          <cell r="B658">
            <v>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  <cell r="L658">
            <v>0</v>
          </cell>
          <cell r="M658">
            <v>0</v>
          </cell>
          <cell r="N658">
            <v>0</v>
          </cell>
        </row>
        <row r="659">
          <cell r="A659">
            <v>0</v>
          </cell>
          <cell r="B659">
            <v>0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  <cell r="L659">
            <v>0</v>
          </cell>
          <cell r="M659">
            <v>0</v>
          </cell>
          <cell r="N659">
            <v>0</v>
          </cell>
        </row>
        <row r="660">
          <cell r="A660">
            <v>0</v>
          </cell>
          <cell r="B660">
            <v>0</v>
          </cell>
          <cell r="C660">
            <v>0</v>
          </cell>
          <cell r="D660">
            <v>0</v>
          </cell>
          <cell r="E660">
            <v>0</v>
          </cell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  <cell r="N660">
            <v>0</v>
          </cell>
        </row>
        <row r="661">
          <cell r="A661">
            <v>0</v>
          </cell>
          <cell r="B661">
            <v>0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</row>
        <row r="662">
          <cell r="A662">
            <v>0</v>
          </cell>
          <cell r="B662">
            <v>0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</row>
        <row r="663">
          <cell r="A663">
            <v>0</v>
          </cell>
          <cell r="B663">
            <v>0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I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</row>
        <row r="664">
          <cell r="A664">
            <v>0</v>
          </cell>
          <cell r="B664">
            <v>0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</row>
        <row r="665">
          <cell r="A665">
            <v>0</v>
          </cell>
          <cell r="B665">
            <v>0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  <cell r="N665">
            <v>0</v>
          </cell>
        </row>
        <row r="666">
          <cell r="A666">
            <v>0</v>
          </cell>
          <cell r="B666">
            <v>0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</row>
        <row r="667">
          <cell r="A667">
            <v>0</v>
          </cell>
          <cell r="B667">
            <v>0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</row>
        <row r="668">
          <cell r="A668">
            <v>0</v>
          </cell>
          <cell r="B668">
            <v>0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</row>
        <row r="669">
          <cell r="A669">
            <v>0</v>
          </cell>
          <cell r="B669">
            <v>0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</row>
        <row r="670">
          <cell r="A670">
            <v>0</v>
          </cell>
          <cell r="B670">
            <v>0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  <cell r="L670">
            <v>0</v>
          </cell>
          <cell r="M670">
            <v>0</v>
          </cell>
          <cell r="N670">
            <v>0</v>
          </cell>
        </row>
        <row r="671">
          <cell r="A671">
            <v>0</v>
          </cell>
          <cell r="B671">
            <v>0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</row>
        <row r="672">
          <cell r="A672">
            <v>0</v>
          </cell>
          <cell r="B672">
            <v>0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</row>
        <row r="673">
          <cell r="A673">
            <v>0</v>
          </cell>
          <cell r="B673">
            <v>0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</row>
        <row r="674">
          <cell r="A674">
            <v>0</v>
          </cell>
          <cell r="B674">
            <v>0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</row>
        <row r="675">
          <cell r="A675">
            <v>0</v>
          </cell>
          <cell r="B675">
            <v>0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</row>
        <row r="676">
          <cell r="A676">
            <v>0</v>
          </cell>
          <cell r="B676">
            <v>0</v>
          </cell>
          <cell r="C676">
            <v>0</v>
          </cell>
          <cell r="D676">
            <v>0</v>
          </cell>
          <cell r="E676">
            <v>0</v>
          </cell>
          <cell r="F676">
            <v>0</v>
          </cell>
          <cell r="G676">
            <v>0</v>
          </cell>
          <cell r="H676">
            <v>0</v>
          </cell>
          <cell r="I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</row>
        <row r="677">
          <cell r="A677">
            <v>0</v>
          </cell>
          <cell r="B677">
            <v>0</v>
          </cell>
          <cell r="C677">
            <v>0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</row>
        <row r="678">
          <cell r="A678">
            <v>0</v>
          </cell>
          <cell r="B678">
            <v>0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  <cell r="L678">
            <v>0</v>
          </cell>
          <cell r="M678">
            <v>0</v>
          </cell>
          <cell r="N678">
            <v>0</v>
          </cell>
        </row>
        <row r="679">
          <cell r="A679">
            <v>0</v>
          </cell>
          <cell r="B679">
            <v>0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</row>
        <row r="680">
          <cell r="A680">
            <v>0</v>
          </cell>
          <cell r="B680">
            <v>0</v>
          </cell>
          <cell r="C680">
            <v>0</v>
          </cell>
          <cell r="D680">
            <v>0</v>
          </cell>
          <cell r="E680">
            <v>0</v>
          </cell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K680">
            <v>0</v>
          </cell>
          <cell r="L680">
            <v>0</v>
          </cell>
          <cell r="M680">
            <v>0</v>
          </cell>
          <cell r="N680">
            <v>0</v>
          </cell>
        </row>
        <row r="681">
          <cell r="A681">
            <v>0</v>
          </cell>
          <cell r="B681">
            <v>0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A682">
            <v>0</v>
          </cell>
          <cell r="B682">
            <v>0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  <cell r="L682">
            <v>0</v>
          </cell>
          <cell r="M682">
            <v>0</v>
          </cell>
          <cell r="N682">
            <v>0</v>
          </cell>
        </row>
        <row r="683">
          <cell r="A683">
            <v>0</v>
          </cell>
          <cell r="B683">
            <v>0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  <cell r="L683">
            <v>0</v>
          </cell>
          <cell r="M683">
            <v>0</v>
          </cell>
          <cell r="N683">
            <v>0</v>
          </cell>
        </row>
        <row r="684">
          <cell r="A684">
            <v>0</v>
          </cell>
          <cell r="B684">
            <v>0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  <cell r="N684">
            <v>0</v>
          </cell>
        </row>
        <row r="685">
          <cell r="A685">
            <v>0</v>
          </cell>
          <cell r="B685">
            <v>0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</row>
        <row r="686">
          <cell r="A686">
            <v>0</v>
          </cell>
          <cell r="B686">
            <v>0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</row>
        <row r="687">
          <cell r="A687">
            <v>0</v>
          </cell>
          <cell r="B687">
            <v>0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  <cell r="M687">
            <v>0</v>
          </cell>
          <cell r="N687">
            <v>0</v>
          </cell>
        </row>
        <row r="688">
          <cell r="A688">
            <v>0</v>
          </cell>
          <cell r="B688">
            <v>0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</row>
        <row r="689">
          <cell r="A689">
            <v>0</v>
          </cell>
          <cell r="B689">
            <v>0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  <cell r="L689">
            <v>0</v>
          </cell>
          <cell r="M689">
            <v>0</v>
          </cell>
          <cell r="N689">
            <v>0</v>
          </cell>
        </row>
        <row r="690">
          <cell r="A690">
            <v>0</v>
          </cell>
          <cell r="B690">
            <v>0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</row>
        <row r="691">
          <cell r="A691">
            <v>0</v>
          </cell>
          <cell r="B691">
            <v>0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</row>
        <row r="692">
          <cell r="A692">
            <v>0</v>
          </cell>
          <cell r="B692">
            <v>0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</row>
        <row r="693">
          <cell r="A693">
            <v>0</v>
          </cell>
          <cell r="B693">
            <v>0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</row>
        <row r="694">
          <cell r="A694">
            <v>0</v>
          </cell>
          <cell r="B694">
            <v>0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</row>
        <row r="695">
          <cell r="A695">
            <v>0</v>
          </cell>
          <cell r="B695">
            <v>0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</row>
        <row r="696">
          <cell r="A696">
            <v>0</v>
          </cell>
          <cell r="B696">
            <v>0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</row>
        <row r="697">
          <cell r="A697">
            <v>0</v>
          </cell>
          <cell r="B697">
            <v>0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</row>
        <row r="698">
          <cell r="A698">
            <v>0</v>
          </cell>
          <cell r="B698">
            <v>0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</row>
        <row r="699">
          <cell r="A699">
            <v>0</v>
          </cell>
          <cell r="B699">
            <v>0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</row>
        <row r="700">
          <cell r="A700">
            <v>0</v>
          </cell>
          <cell r="B700">
            <v>0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</row>
        <row r="701">
          <cell r="A701">
            <v>0</v>
          </cell>
          <cell r="B701">
            <v>0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</row>
        <row r="702">
          <cell r="A702">
            <v>0</v>
          </cell>
          <cell r="B702">
            <v>0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</row>
        <row r="703">
          <cell r="A703">
            <v>0</v>
          </cell>
          <cell r="B703">
            <v>0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  <cell r="L703">
            <v>0</v>
          </cell>
          <cell r="M703">
            <v>0</v>
          </cell>
          <cell r="N703">
            <v>0</v>
          </cell>
        </row>
        <row r="704">
          <cell r="A704">
            <v>0</v>
          </cell>
          <cell r="B704">
            <v>0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  <cell r="L704">
            <v>0</v>
          </cell>
          <cell r="M704">
            <v>0</v>
          </cell>
          <cell r="N704">
            <v>0</v>
          </cell>
        </row>
        <row r="705">
          <cell r="A705">
            <v>0</v>
          </cell>
          <cell r="B705">
            <v>0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  <cell r="L705">
            <v>0</v>
          </cell>
          <cell r="M705">
            <v>0</v>
          </cell>
          <cell r="N705">
            <v>0</v>
          </cell>
        </row>
        <row r="706">
          <cell r="A706">
            <v>0</v>
          </cell>
          <cell r="B706">
            <v>0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  <cell r="L706">
            <v>0</v>
          </cell>
          <cell r="M706">
            <v>0</v>
          </cell>
          <cell r="N706">
            <v>0</v>
          </cell>
        </row>
        <row r="707">
          <cell r="A707">
            <v>0</v>
          </cell>
          <cell r="B707">
            <v>0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M707">
            <v>0</v>
          </cell>
          <cell r="N707">
            <v>0</v>
          </cell>
        </row>
        <row r="708">
          <cell r="A708">
            <v>0</v>
          </cell>
          <cell r="B708">
            <v>0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  <cell r="M708">
            <v>0</v>
          </cell>
          <cell r="N708">
            <v>0</v>
          </cell>
        </row>
        <row r="709">
          <cell r="A709">
            <v>0</v>
          </cell>
          <cell r="B709">
            <v>0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</row>
        <row r="710">
          <cell r="A710">
            <v>0</v>
          </cell>
          <cell r="B710">
            <v>0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</row>
        <row r="711">
          <cell r="A711">
            <v>0</v>
          </cell>
          <cell r="B711">
            <v>0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  <cell r="N711">
            <v>0</v>
          </cell>
        </row>
        <row r="712">
          <cell r="A712">
            <v>0</v>
          </cell>
          <cell r="B712">
            <v>0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</row>
        <row r="713">
          <cell r="A713">
            <v>0</v>
          </cell>
          <cell r="B713">
            <v>0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  <cell r="M713">
            <v>0</v>
          </cell>
          <cell r="N713">
            <v>0</v>
          </cell>
        </row>
        <row r="714">
          <cell r="A714">
            <v>0</v>
          </cell>
          <cell r="B714">
            <v>0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</row>
        <row r="715">
          <cell r="A715">
            <v>0</v>
          </cell>
          <cell r="B715">
            <v>0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</row>
        <row r="716">
          <cell r="A716">
            <v>0</v>
          </cell>
          <cell r="B716">
            <v>0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</row>
        <row r="717">
          <cell r="A717">
            <v>0</v>
          </cell>
          <cell r="B717">
            <v>0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</row>
        <row r="718">
          <cell r="A718">
            <v>0</v>
          </cell>
          <cell r="B718">
            <v>0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</row>
        <row r="719">
          <cell r="A719">
            <v>0</v>
          </cell>
          <cell r="B719">
            <v>0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</row>
        <row r="720">
          <cell r="A720">
            <v>0</v>
          </cell>
          <cell r="B720">
            <v>0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</row>
        <row r="721">
          <cell r="A721">
            <v>0</v>
          </cell>
          <cell r="B721">
            <v>0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</row>
        <row r="722">
          <cell r="A722">
            <v>0</v>
          </cell>
          <cell r="B722">
            <v>0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</row>
        <row r="723">
          <cell r="A723">
            <v>0</v>
          </cell>
          <cell r="B723">
            <v>0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</row>
        <row r="724">
          <cell r="A724">
            <v>0</v>
          </cell>
          <cell r="B724">
            <v>0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</row>
        <row r="725">
          <cell r="A725">
            <v>0</v>
          </cell>
          <cell r="B725">
            <v>0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</row>
        <row r="726">
          <cell r="A726">
            <v>0</v>
          </cell>
          <cell r="B726">
            <v>0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  <cell r="N726">
            <v>0</v>
          </cell>
        </row>
        <row r="727">
          <cell r="A727">
            <v>0</v>
          </cell>
          <cell r="B727">
            <v>0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  <cell r="N727">
            <v>0</v>
          </cell>
        </row>
        <row r="728">
          <cell r="A728">
            <v>0</v>
          </cell>
          <cell r="B728">
            <v>0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  <cell r="N728">
            <v>0</v>
          </cell>
        </row>
        <row r="729">
          <cell r="A729">
            <v>0</v>
          </cell>
          <cell r="B729">
            <v>0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  <cell r="N729">
            <v>0</v>
          </cell>
        </row>
        <row r="730">
          <cell r="A730">
            <v>0</v>
          </cell>
          <cell r="B730">
            <v>0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  <cell r="N730">
            <v>0</v>
          </cell>
        </row>
        <row r="731">
          <cell r="A731">
            <v>0</v>
          </cell>
          <cell r="B731">
            <v>0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  <cell r="N731">
            <v>0</v>
          </cell>
        </row>
        <row r="732">
          <cell r="A732">
            <v>0</v>
          </cell>
          <cell r="B732">
            <v>0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  <cell r="N732">
            <v>0</v>
          </cell>
        </row>
        <row r="733">
          <cell r="A733">
            <v>0</v>
          </cell>
          <cell r="B733">
            <v>0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</row>
        <row r="734">
          <cell r="A734">
            <v>0</v>
          </cell>
          <cell r="B734">
            <v>0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</row>
        <row r="735">
          <cell r="A735">
            <v>0</v>
          </cell>
          <cell r="B735">
            <v>0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</row>
        <row r="736">
          <cell r="A736">
            <v>0</v>
          </cell>
          <cell r="B736">
            <v>0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</row>
        <row r="737">
          <cell r="A737">
            <v>0</v>
          </cell>
          <cell r="B737">
            <v>0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  <cell r="N737">
            <v>0</v>
          </cell>
        </row>
        <row r="738">
          <cell r="A738">
            <v>0</v>
          </cell>
          <cell r="B738">
            <v>0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</row>
        <row r="739">
          <cell r="A739">
            <v>0</v>
          </cell>
          <cell r="B739">
            <v>0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</row>
        <row r="740">
          <cell r="A740">
            <v>0</v>
          </cell>
          <cell r="B740">
            <v>0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</row>
        <row r="741">
          <cell r="A741">
            <v>0</v>
          </cell>
          <cell r="B741">
            <v>0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</row>
        <row r="742">
          <cell r="A742">
            <v>0</v>
          </cell>
          <cell r="B742">
            <v>0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</row>
        <row r="743">
          <cell r="A743">
            <v>0</v>
          </cell>
          <cell r="B743">
            <v>0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</row>
        <row r="744">
          <cell r="A744">
            <v>0</v>
          </cell>
          <cell r="B744">
            <v>0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</row>
        <row r="745">
          <cell r="A745">
            <v>0</v>
          </cell>
          <cell r="B745">
            <v>0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</row>
        <row r="746">
          <cell r="A746">
            <v>0</v>
          </cell>
          <cell r="B746">
            <v>0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</row>
        <row r="747">
          <cell r="A747">
            <v>0</v>
          </cell>
          <cell r="B747">
            <v>0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M747">
            <v>0</v>
          </cell>
          <cell r="N747">
            <v>0</v>
          </cell>
        </row>
        <row r="748">
          <cell r="A748">
            <v>0</v>
          </cell>
          <cell r="B748">
            <v>0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</row>
        <row r="749">
          <cell r="A749">
            <v>0</v>
          </cell>
          <cell r="B749">
            <v>0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</row>
        <row r="750">
          <cell r="A750">
            <v>0</v>
          </cell>
          <cell r="B750">
            <v>0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  <cell r="L750">
            <v>0</v>
          </cell>
          <cell r="M750">
            <v>0</v>
          </cell>
          <cell r="N750">
            <v>0</v>
          </cell>
        </row>
        <row r="751">
          <cell r="A751">
            <v>0</v>
          </cell>
          <cell r="B751">
            <v>0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  <cell r="L751">
            <v>0</v>
          </cell>
          <cell r="M751">
            <v>0</v>
          </cell>
          <cell r="N751">
            <v>0</v>
          </cell>
        </row>
        <row r="752">
          <cell r="A752">
            <v>0</v>
          </cell>
          <cell r="B752">
            <v>0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  <cell r="L752">
            <v>0</v>
          </cell>
          <cell r="M752">
            <v>0</v>
          </cell>
          <cell r="N752">
            <v>0</v>
          </cell>
        </row>
        <row r="753">
          <cell r="A753">
            <v>0</v>
          </cell>
          <cell r="B753">
            <v>0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  <cell r="L753">
            <v>0</v>
          </cell>
          <cell r="M753">
            <v>0</v>
          </cell>
          <cell r="N753">
            <v>0</v>
          </cell>
        </row>
        <row r="754">
          <cell r="A754">
            <v>0</v>
          </cell>
          <cell r="B754">
            <v>0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  <cell r="L754">
            <v>0</v>
          </cell>
          <cell r="M754">
            <v>0</v>
          </cell>
          <cell r="N754">
            <v>0</v>
          </cell>
        </row>
        <row r="755">
          <cell r="A755">
            <v>0</v>
          </cell>
          <cell r="B755">
            <v>0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</row>
        <row r="756">
          <cell r="A756">
            <v>0</v>
          </cell>
          <cell r="B756">
            <v>0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  <cell r="L756">
            <v>0</v>
          </cell>
          <cell r="M756">
            <v>0</v>
          </cell>
          <cell r="N756">
            <v>0</v>
          </cell>
        </row>
        <row r="757">
          <cell r="A757">
            <v>0</v>
          </cell>
          <cell r="B757">
            <v>0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</row>
        <row r="758">
          <cell r="A758">
            <v>0</v>
          </cell>
          <cell r="B758">
            <v>0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</row>
        <row r="759">
          <cell r="A759">
            <v>0</v>
          </cell>
          <cell r="B759">
            <v>0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  <cell r="N759">
            <v>0</v>
          </cell>
        </row>
        <row r="760">
          <cell r="A760">
            <v>0</v>
          </cell>
          <cell r="B760">
            <v>0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</row>
        <row r="761">
          <cell r="A761">
            <v>0</v>
          </cell>
          <cell r="B761">
            <v>0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  <cell r="L761">
            <v>0</v>
          </cell>
          <cell r="M761">
            <v>0</v>
          </cell>
          <cell r="N761">
            <v>0</v>
          </cell>
        </row>
        <row r="762">
          <cell r="A762">
            <v>0</v>
          </cell>
          <cell r="B762">
            <v>0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</row>
        <row r="763">
          <cell r="A763">
            <v>0</v>
          </cell>
          <cell r="B763">
            <v>0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</row>
        <row r="764">
          <cell r="A764">
            <v>0</v>
          </cell>
          <cell r="B764">
            <v>0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</row>
        <row r="765">
          <cell r="A765">
            <v>0</v>
          </cell>
          <cell r="B765">
            <v>0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</row>
        <row r="766">
          <cell r="A766">
            <v>0</v>
          </cell>
          <cell r="B766">
            <v>0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</row>
        <row r="767">
          <cell r="A767">
            <v>0</v>
          </cell>
          <cell r="B767">
            <v>0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</row>
        <row r="768">
          <cell r="A768">
            <v>0</v>
          </cell>
          <cell r="B768">
            <v>0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</row>
        <row r="769">
          <cell r="A769">
            <v>0</v>
          </cell>
          <cell r="B769">
            <v>0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</row>
        <row r="770">
          <cell r="A770">
            <v>0</v>
          </cell>
          <cell r="B770">
            <v>0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</row>
        <row r="771">
          <cell r="A771">
            <v>0</v>
          </cell>
          <cell r="B771">
            <v>0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0</v>
          </cell>
          <cell r="M771">
            <v>0</v>
          </cell>
          <cell r="N771">
            <v>0</v>
          </cell>
        </row>
        <row r="772">
          <cell r="A772">
            <v>0</v>
          </cell>
          <cell r="B772">
            <v>0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</row>
        <row r="773">
          <cell r="A773">
            <v>0</v>
          </cell>
          <cell r="B773">
            <v>0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</row>
        <row r="774">
          <cell r="A774">
            <v>0</v>
          </cell>
          <cell r="B774">
            <v>0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  <cell r="N774">
            <v>0</v>
          </cell>
        </row>
        <row r="775">
          <cell r="A775">
            <v>0</v>
          </cell>
          <cell r="B775">
            <v>0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0</v>
          </cell>
          <cell r="M775">
            <v>0</v>
          </cell>
          <cell r="N775">
            <v>0</v>
          </cell>
        </row>
        <row r="776">
          <cell r="A776">
            <v>0</v>
          </cell>
          <cell r="B776">
            <v>0</v>
          </cell>
          <cell r="C776">
            <v>0</v>
          </cell>
          <cell r="D776">
            <v>0</v>
          </cell>
          <cell r="E776">
            <v>0</v>
          </cell>
          <cell r="F776">
            <v>0</v>
          </cell>
          <cell r="G776">
            <v>0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0</v>
          </cell>
          <cell r="M776">
            <v>0</v>
          </cell>
          <cell r="N776">
            <v>0</v>
          </cell>
        </row>
        <row r="777">
          <cell r="A777">
            <v>0</v>
          </cell>
          <cell r="B777">
            <v>0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0</v>
          </cell>
          <cell r="M777">
            <v>0</v>
          </cell>
          <cell r="N777">
            <v>0</v>
          </cell>
        </row>
        <row r="778">
          <cell r="A778">
            <v>0</v>
          </cell>
          <cell r="B778">
            <v>0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0</v>
          </cell>
          <cell r="M778">
            <v>0</v>
          </cell>
          <cell r="N778">
            <v>0</v>
          </cell>
        </row>
        <row r="779">
          <cell r="A779">
            <v>0</v>
          </cell>
          <cell r="B779">
            <v>0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0</v>
          </cell>
          <cell r="M779">
            <v>0</v>
          </cell>
          <cell r="N779">
            <v>0</v>
          </cell>
        </row>
        <row r="780">
          <cell r="A780">
            <v>0</v>
          </cell>
          <cell r="B780">
            <v>0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</row>
        <row r="781">
          <cell r="A781">
            <v>0</v>
          </cell>
          <cell r="B781">
            <v>0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</row>
        <row r="783">
          <cell r="A783">
            <v>0</v>
          </cell>
          <cell r="B783">
            <v>0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</row>
        <row r="784">
          <cell r="A784">
            <v>0</v>
          </cell>
          <cell r="B784">
            <v>0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</row>
        <row r="785">
          <cell r="A785">
            <v>0</v>
          </cell>
          <cell r="B785">
            <v>0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</row>
        <row r="786">
          <cell r="A786">
            <v>0</v>
          </cell>
          <cell r="B786">
            <v>0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</row>
        <row r="787">
          <cell r="A787">
            <v>0</v>
          </cell>
          <cell r="B787">
            <v>0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</row>
        <row r="788">
          <cell r="A788">
            <v>0</v>
          </cell>
          <cell r="B788">
            <v>0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  <cell r="N788">
            <v>0</v>
          </cell>
        </row>
        <row r="789">
          <cell r="A789">
            <v>0</v>
          </cell>
          <cell r="B789">
            <v>0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</row>
        <row r="790">
          <cell r="A790">
            <v>0</v>
          </cell>
          <cell r="B790">
            <v>0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  <cell r="N790">
            <v>0</v>
          </cell>
        </row>
        <row r="791">
          <cell r="A791">
            <v>0</v>
          </cell>
          <cell r="B791">
            <v>0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</row>
        <row r="792">
          <cell r="A792">
            <v>0</v>
          </cell>
          <cell r="B792">
            <v>0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</row>
        <row r="793">
          <cell r="A793">
            <v>0</v>
          </cell>
          <cell r="B793">
            <v>0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</row>
        <row r="794">
          <cell r="A794">
            <v>0</v>
          </cell>
          <cell r="B794">
            <v>0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</row>
        <row r="795">
          <cell r="A795">
            <v>0</v>
          </cell>
          <cell r="B795">
            <v>0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  <cell r="N795">
            <v>0</v>
          </cell>
        </row>
        <row r="796">
          <cell r="A796">
            <v>0</v>
          </cell>
          <cell r="B796">
            <v>0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</row>
        <row r="797">
          <cell r="A797">
            <v>0</v>
          </cell>
          <cell r="B797">
            <v>0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</row>
        <row r="798">
          <cell r="A798">
            <v>0</v>
          </cell>
          <cell r="B798">
            <v>0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  <cell r="N798">
            <v>0</v>
          </cell>
        </row>
        <row r="799">
          <cell r="A799">
            <v>0</v>
          </cell>
          <cell r="B799">
            <v>0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  <cell r="N799">
            <v>0</v>
          </cell>
        </row>
        <row r="800">
          <cell r="A800">
            <v>0</v>
          </cell>
          <cell r="B800">
            <v>0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  <cell r="N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I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</row>
        <row r="806">
          <cell r="A806">
            <v>0</v>
          </cell>
          <cell r="B806">
            <v>0</v>
          </cell>
          <cell r="C806">
            <v>0</v>
          </cell>
          <cell r="D806">
            <v>0</v>
          </cell>
          <cell r="E806">
            <v>0</v>
          </cell>
          <cell r="F806">
            <v>0</v>
          </cell>
          <cell r="G806">
            <v>0</v>
          </cell>
          <cell r="H806">
            <v>0</v>
          </cell>
          <cell r="I806">
            <v>0</v>
          </cell>
          <cell r="J806">
            <v>0</v>
          </cell>
          <cell r="K806">
            <v>0</v>
          </cell>
          <cell r="L806">
            <v>0</v>
          </cell>
          <cell r="M806">
            <v>0</v>
          </cell>
          <cell r="N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</row>
        <row r="809">
          <cell r="A809">
            <v>0</v>
          </cell>
          <cell r="B809">
            <v>0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  <cell r="L809">
            <v>0</v>
          </cell>
          <cell r="M809">
            <v>0</v>
          </cell>
          <cell r="N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I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I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</row>
        <row r="817">
          <cell r="A817">
            <v>0</v>
          </cell>
          <cell r="B817">
            <v>0</v>
          </cell>
          <cell r="C817">
            <v>0</v>
          </cell>
          <cell r="D817">
            <v>0</v>
          </cell>
          <cell r="E817">
            <v>0</v>
          </cell>
          <cell r="F817">
            <v>0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  <cell r="K817">
            <v>0</v>
          </cell>
          <cell r="L817">
            <v>0</v>
          </cell>
          <cell r="M817">
            <v>0</v>
          </cell>
          <cell r="N817">
            <v>0</v>
          </cell>
        </row>
        <row r="818">
          <cell r="A818">
            <v>0</v>
          </cell>
          <cell r="B818">
            <v>0</v>
          </cell>
          <cell r="C818">
            <v>0</v>
          </cell>
          <cell r="D818">
            <v>0</v>
          </cell>
          <cell r="E818">
            <v>0</v>
          </cell>
          <cell r="F818">
            <v>0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  <cell r="K818">
            <v>0</v>
          </cell>
          <cell r="L818">
            <v>0</v>
          </cell>
          <cell r="M818">
            <v>0</v>
          </cell>
          <cell r="N818">
            <v>0</v>
          </cell>
        </row>
        <row r="819">
          <cell r="A819">
            <v>0</v>
          </cell>
          <cell r="B819">
            <v>0</v>
          </cell>
          <cell r="C819">
            <v>0</v>
          </cell>
          <cell r="D819">
            <v>0</v>
          </cell>
          <cell r="E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  <cell r="N819">
            <v>0</v>
          </cell>
        </row>
        <row r="820">
          <cell r="A820">
            <v>0</v>
          </cell>
          <cell r="B820">
            <v>0</v>
          </cell>
          <cell r="C820">
            <v>0</v>
          </cell>
          <cell r="D820">
            <v>0</v>
          </cell>
          <cell r="E820">
            <v>0</v>
          </cell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</row>
        <row r="821">
          <cell r="A821">
            <v>0</v>
          </cell>
          <cell r="B821">
            <v>0</v>
          </cell>
          <cell r="C821">
            <v>0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</row>
        <row r="822">
          <cell r="A822">
            <v>0</v>
          </cell>
          <cell r="B822">
            <v>0</v>
          </cell>
          <cell r="C822">
            <v>0</v>
          </cell>
          <cell r="D822">
            <v>0</v>
          </cell>
          <cell r="E822">
            <v>0</v>
          </cell>
          <cell r="F822">
            <v>0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  <cell r="M822">
            <v>0</v>
          </cell>
          <cell r="N822">
            <v>0</v>
          </cell>
        </row>
        <row r="823">
          <cell r="A823">
            <v>0</v>
          </cell>
          <cell r="B823">
            <v>0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  <cell r="M823">
            <v>0</v>
          </cell>
          <cell r="N823">
            <v>0</v>
          </cell>
        </row>
        <row r="824">
          <cell r="A824">
            <v>0</v>
          </cell>
          <cell r="B824">
            <v>0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  <cell r="M824">
            <v>0</v>
          </cell>
          <cell r="N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</row>
        <row r="830">
          <cell r="A830">
            <v>0</v>
          </cell>
          <cell r="B830">
            <v>0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  <cell r="M830">
            <v>0</v>
          </cell>
          <cell r="N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</row>
        <row r="834">
          <cell r="A834">
            <v>0</v>
          </cell>
          <cell r="B834">
            <v>0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  <cell r="L834">
            <v>0</v>
          </cell>
          <cell r="M834">
            <v>0</v>
          </cell>
          <cell r="N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I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I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</row>
        <row r="841">
          <cell r="A841">
            <v>0</v>
          </cell>
          <cell r="B841">
            <v>0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  <cell r="L841">
            <v>0</v>
          </cell>
          <cell r="M841">
            <v>0</v>
          </cell>
          <cell r="N841">
            <v>0</v>
          </cell>
        </row>
        <row r="842">
          <cell r="A842">
            <v>0</v>
          </cell>
          <cell r="B842">
            <v>0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  <cell r="L842">
            <v>0</v>
          </cell>
          <cell r="M842">
            <v>0</v>
          </cell>
          <cell r="N842">
            <v>0</v>
          </cell>
        </row>
        <row r="843">
          <cell r="A843">
            <v>0</v>
          </cell>
          <cell r="B843">
            <v>0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  <cell r="L843">
            <v>0</v>
          </cell>
          <cell r="M843">
            <v>0</v>
          </cell>
          <cell r="N843">
            <v>0</v>
          </cell>
        </row>
        <row r="844">
          <cell r="A844">
            <v>0</v>
          </cell>
          <cell r="B844">
            <v>0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</row>
        <row r="845">
          <cell r="A845">
            <v>0</v>
          </cell>
          <cell r="B845">
            <v>0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</row>
        <row r="846">
          <cell r="A846">
            <v>0</v>
          </cell>
          <cell r="B846">
            <v>0</v>
          </cell>
          <cell r="C846">
            <v>0</v>
          </cell>
          <cell r="D846">
            <v>0</v>
          </cell>
          <cell r="E846">
            <v>0</v>
          </cell>
          <cell r="F846">
            <v>0</v>
          </cell>
          <cell r="G846">
            <v>0</v>
          </cell>
          <cell r="H846">
            <v>0</v>
          </cell>
          <cell r="I846">
            <v>0</v>
          </cell>
          <cell r="J846">
            <v>0</v>
          </cell>
          <cell r="K846">
            <v>0</v>
          </cell>
          <cell r="L846">
            <v>0</v>
          </cell>
          <cell r="M846">
            <v>0</v>
          </cell>
          <cell r="N846">
            <v>0</v>
          </cell>
        </row>
        <row r="847">
          <cell r="A847">
            <v>0</v>
          </cell>
          <cell r="B847">
            <v>0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  <cell r="L847">
            <v>0</v>
          </cell>
          <cell r="M847">
            <v>0</v>
          </cell>
          <cell r="N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</row>
        <row r="856">
          <cell r="A856">
            <v>0</v>
          </cell>
          <cell r="B856">
            <v>0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I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</row>
        <row r="857">
          <cell r="A857">
            <v>0</v>
          </cell>
          <cell r="B857">
            <v>0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I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</row>
        <row r="858">
          <cell r="A858">
            <v>0</v>
          </cell>
          <cell r="B858">
            <v>0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  <cell r="L858">
            <v>0</v>
          </cell>
          <cell r="M858">
            <v>0</v>
          </cell>
          <cell r="N858">
            <v>0</v>
          </cell>
        </row>
        <row r="859">
          <cell r="A859">
            <v>0</v>
          </cell>
          <cell r="B859">
            <v>0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</row>
        <row r="860">
          <cell r="A860">
            <v>0</v>
          </cell>
          <cell r="B860">
            <v>0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</row>
        <row r="861">
          <cell r="A861">
            <v>0</v>
          </cell>
          <cell r="B861">
            <v>0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</row>
        <row r="862">
          <cell r="A862">
            <v>0</v>
          </cell>
          <cell r="B862">
            <v>0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  <cell r="L862">
            <v>0</v>
          </cell>
          <cell r="M862">
            <v>0</v>
          </cell>
          <cell r="N862">
            <v>0</v>
          </cell>
        </row>
        <row r="863">
          <cell r="A863">
            <v>0</v>
          </cell>
          <cell r="B863">
            <v>0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</row>
        <row r="864">
          <cell r="A864">
            <v>0</v>
          </cell>
          <cell r="B864">
            <v>0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</row>
        <row r="865">
          <cell r="A865">
            <v>0</v>
          </cell>
          <cell r="B865">
            <v>0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</row>
        <row r="866">
          <cell r="A866">
            <v>0</v>
          </cell>
          <cell r="B866">
            <v>0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  <cell r="N866">
            <v>0</v>
          </cell>
        </row>
        <row r="867">
          <cell r="A867">
            <v>0</v>
          </cell>
          <cell r="B867">
            <v>0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0</v>
          </cell>
          <cell r="N867">
            <v>0</v>
          </cell>
        </row>
        <row r="868">
          <cell r="A868">
            <v>0</v>
          </cell>
          <cell r="B868">
            <v>0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</row>
        <row r="869">
          <cell r="A869">
            <v>0</v>
          </cell>
          <cell r="B869">
            <v>0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</row>
        <row r="870">
          <cell r="A870">
            <v>0</v>
          </cell>
          <cell r="B870">
            <v>0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0</v>
          </cell>
          <cell r="N870">
            <v>0</v>
          </cell>
        </row>
        <row r="871">
          <cell r="A871">
            <v>0</v>
          </cell>
          <cell r="B871">
            <v>0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0</v>
          </cell>
          <cell r="N871">
            <v>0</v>
          </cell>
        </row>
        <row r="872">
          <cell r="A872">
            <v>0</v>
          </cell>
          <cell r="B872">
            <v>0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</row>
        <row r="873">
          <cell r="A873">
            <v>0</v>
          </cell>
          <cell r="B873">
            <v>0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</row>
        <row r="874">
          <cell r="A874">
            <v>0</v>
          </cell>
          <cell r="B874">
            <v>0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</row>
        <row r="875">
          <cell r="A875">
            <v>0</v>
          </cell>
          <cell r="B875">
            <v>0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</row>
        <row r="876">
          <cell r="A876">
            <v>0</v>
          </cell>
          <cell r="B876">
            <v>0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</row>
        <row r="877">
          <cell r="A877">
            <v>0</v>
          </cell>
          <cell r="B877">
            <v>0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</row>
        <row r="878">
          <cell r="A878">
            <v>0</v>
          </cell>
          <cell r="B878">
            <v>0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</row>
        <row r="879">
          <cell r="A879">
            <v>0</v>
          </cell>
          <cell r="B879">
            <v>0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</row>
        <row r="880">
          <cell r="A880">
            <v>0</v>
          </cell>
          <cell r="B880">
            <v>0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</row>
        <row r="881">
          <cell r="A881">
            <v>0</v>
          </cell>
          <cell r="B881">
            <v>0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</row>
        <row r="882">
          <cell r="A882">
            <v>0</v>
          </cell>
          <cell r="B882">
            <v>0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</row>
        <row r="883">
          <cell r="A883">
            <v>0</v>
          </cell>
          <cell r="B883">
            <v>0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</row>
        <row r="884">
          <cell r="A884">
            <v>0</v>
          </cell>
          <cell r="B884">
            <v>0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</row>
        <row r="885">
          <cell r="A885">
            <v>0</v>
          </cell>
          <cell r="B885">
            <v>0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0</v>
          </cell>
          <cell r="N885">
            <v>0</v>
          </cell>
        </row>
        <row r="886">
          <cell r="A886">
            <v>0</v>
          </cell>
          <cell r="B886">
            <v>0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</row>
        <row r="887">
          <cell r="A887">
            <v>0</v>
          </cell>
          <cell r="B887">
            <v>0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</row>
        <row r="888">
          <cell r="A888">
            <v>0</v>
          </cell>
          <cell r="B888">
            <v>0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</row>
        <row r="889">
          <cell r="A889">
            <v>0</v>
          </cell>
          <cell r="B889">
            <v>0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  <cell r="N889">
            <v>0</v>
          </cell>
        </row>
        <row r="890">
          <cell r="A890">
            <v>0</v>
          </cell>
          <cell r="B890">
            <v>0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</row>
        <row r="891">
          <cell r="A891">
            <v>0</v>
          </cell>
          <cell r="B891">
            <v>0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0</v>
          </cell>
          <cell r="N891">
            <v>0</v>
          </cell>
        </row>
        <row r="892">
          <cell r="A892">
            <v>0</v>
          </cell>
          <cell r="B892">
            <v>0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</row>
        <row r="893">
          <cell r="A893">
            <v>0</v>
          </cell>
          <cell r="B893">
            <v>0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</row>
        <row r="894">
          <cell r="A894">
            <v>0</v>
          </cell>
          <cell r="B894">
            <v>0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0</v>
          </cell>
          <cell r="N894">
            <v>0</v>
          </cell>
        </row>
        <row r="895">
          <cell r="A895">
            <v>0</v>
          </cell>
          <cell r="B895">
            <v>0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0</v>
          </cell>
          <cell r="N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</row>
        <row r="904">
          <cell r="A904">
            <v>0</v>
          </cell>
          <cell r="B904">
            <v>0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</row>
        <row r="905">
          <cell r="A905">
            <v>0</v>
          </cell>
          <cell r="B905">
            <v>0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I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</row>
        <row r="906">
          <cell r="A906">
            <v>0</v>
          </cell>
          <cell r="B906">
            <v>0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</row>
        <row r="907">
          <cell r="A907">
            <v>0</v>
          </cell>
          <cell r="B907">
            <v>0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</row>
        <row r="908">
          <cell r="A908">
            <v>0</v>
          </cell>
          <cell r="B908">
            <v>0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</row>
        <row r="909">
          <cell r="A909">
            <v>0</v>
          </cell>
          <cell r="B909">
            <v>0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</row>
        <row r="910">
          <cell r="A910">
            <v>0</v>
          </cell>
          <cell r="B910">
            <v>0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</row>
        <row r="911">
          <cell r="A911">
            <v>0</v>
          </cell>
          <cell r="B911">
            <v>0</v>
          </cell>
          <cell r="C911">
            <v>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</row>
        <row r="912">
          <cell r="A912">
            <v>0</v>
          </cell>
          <cell r="B912">
            <v>0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</row>
        <row r="913">
          <cell r="A913">
            <v>0</v>
          </cell>
          <cell r="B913">
            <v>0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</row>
        <row r="914">
          <cell r="A914">
            <v>0</v>
          </cell>
          <cell r="B914">
            <v>0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</row>
        <row r="915">
          <cell r="A915">
            <v>0</v>
          </cell>
          <cell r="B915">
            <v>0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</row>
        <row r="916">
          <cell r="A916">
            <v>0</v>
          </cell>
          <cell r="B916">
            <v>0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</row>
        <row r="917">
          <cell r="A917">
            <v>0</v>
          </cell>
          <cell r="B917">
            <v>0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</row>
        <row r="918">
          <cell r="A918">
            <v>0</v>
          </cell>
          <cell r="B918">
            <v>0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</row>
        <row r="919">
          <cell r="A919">
            <v>0</v>
          </cell>
          <cell r="B919">
            <v>0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</row>
        <row r="930">
          <cell r="A930">
            <v>0</v>
          </cell>
          <cell r="B930">
            <v>0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</row>
        <row r="931">
          <cell r="A931">
            <v>0</v>
          </cell>
          <cell r="B931">
            <v>0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</row>
        <row r="932">
          <cell r="A932">
            <v>0</v>
          </cell>
          <cell r="B932">
            <v>0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</row>
        <row r="933">
          <cell r="A933">
            <v>0</v>
          </cell>
          <cell r="B933">
            <v>0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</row>
        <row r="934">
          <cell r="A934">
            <v>0</v>
          </cell>
          <cell r="B934">
            <v>0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</row>
        <row r="935">
          <cell r="A935">
            <v>0</v>
          </cell>
          <cell r="B935">
            <v>0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</row>
        <row r="936">
          <cell r="A936">
            <v>0</v>
          </cell>
          <cell r="B936">
            <v>0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</row>
        <row r="937">
          <cell r="A937">
            <v>0</v>
          </cell>
          <cell r="B937">
            <v>0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</row>
        <row r="938">
          <cell r="A938">
            <v>0</v>
          </cell>
          <cell r="B938">
            <v>0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</row>
        <row r="939">
          <cell r="A939">
            <v>0</v>
          </cell>
          <cell r="B939">
            <v>0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</row>
        <row r="940">
          <cell r="A940">
            <v>0</v>
          </cell>
          <cell r="B940">
            <v>0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</row>
        <row r="941">
          <cell r="A941">
            <v>0</v>
          </cell>
          <cell r="B941">
            <v>0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</row>
        <row r="942">
          <cell r="A942">
            <v>0</v>
          </cell>
          <cell r="B942">
            <v>0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</row>
        <row r="943">
          <cell r="A943">
            <v>0</v>
          </cell>
          <cell r="B943">
            <v>0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</row>
        <row r="951">
          <cell r="A951">
            <v>0</v>
          </cell>
          <cell r="B951">
            <v>0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</row>
        <row r="952">
          <cell r="A952">
            <v>0</v>
          </cell>
          <cell r="B952">
            <v>0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</row>
        <row r="953">
          <cell r="A953">
            <v>0</v>
          </cell>
          <cell r="B953">
            <v>0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</row>
        <row r="954">
          <cell r="A954">
            <v>0</v>
          </cell>
          <cell r="B954">
            <v>0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</row>
        <row r="955">
          <cell r="A955">
            <v>0</v>
          </cell>
          <cell r="B955">
            <v>0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</row>
        <row r="956">
          <cell r="A956">
            <v>0</v>
          </cell>
          <cell r="B956">
            <v>0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</row>
        <row r="957">
          <cell r="A957">
            <v>0</v>
          </cell>
          <cell r="B957">
            <v>0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</row>
        <row r="958">
          <cell r="A958">
            <v>0</v>
          </cell>
          <cell r="B958">
            <v>0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</row>
        <row r="959">
          <cell r="A959">
            <v>0</v>
          </cell>
          <cell r="B959">
            <v>0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</row>
        <row r="960">
          <cell r="A960">
            <v>0</v>
          </cell>
          <cell r="B960">
            <v>0</v>
          </cell>
          <cell r="C960">
            <v>0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</row>
        <row r="961">
          <cell r="A961">
            <v>0</v>
          </cell>
          <cell r="B961">
            <v>0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</row>
        <row r="962">
          <cell r="A962">
            <v>0</v>
          </cell>
          <cell r="B962">
            <v>0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</row>
        <row r="963">
          <cell r="A963">
            <v>0</v>
          </cell>
          <cell r="B963">
            <v>0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</row>
        <row r="964">
          <cell r="A964">
            <v>0</v>
          </cell>
          <cell r="B964">
            <v>0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</row>
        <row r="965">
          <cell r="A965">
            <v>0</v>
          </cell>
          <cell r="B965">
            <v>0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</row>
        <row r="966">
          <cell r="A966">
            <v>0</v>
          </cell>
          <cell r="B966">
            <v>0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</row>
        <row r="967">
          <cell r="A967">
            <v>0</v>
          </cell>
          <cell r="B967">
            <v>0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</row>
        <row r="972">
          <cell r="A972">
            <v>0</v>
          </cell>
          <cell r="B972">
            <v>0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</row>
        <row r="976">
          <cell r="A976">
            <v>0</v>
          </cell>
          <cell r="B976">
            <v>0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</row>
        <row r="977">
          <cell r="A977">
            <v>0</v>
          </cell>
          <cell r="B977">
            <v>0</v>
          </cell>
          <cell r="C977">
            <v>0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</row>
        <row r="978">
          <cell r="A978">
            <v>0</v>
          </cell>
          <cell r="B978">
            <v>0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</row>
        <row r="979">
          <cell r="A979">
            <v>0</v>
          </cell>
          <cell r="B979">
            <v>0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</row>
        <row r="980">
          <cell r="A980">
            <v>0</v>
          </cell>
          <cell r="B980">
            <v>0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</row>
        <row r="981">
          <cell r="A981">
            <v>0</v>
          </cell>
          <cell r="B981">
            <v>0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</row>
        <row r="982">
          <cell r="A982">
            <v>0</v>
          </cell>
          <cell r="B982">
            <v>0</v>
          </cell>
          <cell r="C982">
            <v>0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</row>
        <row r="983">
          <cell r="A983">
            <v>0</v>
          </cell>
          <cell r="B983">
            <v>0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</row>
        <row r="984">
          <cell r="A984">
            <v>0</v>
          </cell>
          <cell r="B984">
            <v>0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</row>
        <row r="985">
          <cell r="A985">
            <v>0</v>
          </cell>
          <cell r="B985">
            <v>0</v>
          </cell>
          <cell r="C985">
            <v>0</v>
          </cell>
          <cell r="D985">
            <v>0</v>
          </cell>
          <cell r="E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</row>
        <row r="986">
          <cell r="A986">
            <v>0</v>
          </cell>
          <cell r="B986">
            <v>0</v>
          </cell>
          <cell r="C986">
            <v>0</v>
          </cell>
          <cell r="D986">
            <v>0</v>
          </cell>
          <cell r="E986">
            <v>0</v>
          </cell>
          <cell r="F986">
            <v>0</v>
          </cell>
          <cell r="G986">
            <v>0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</row>
        <row r="987">
          <cell r="A987">
            <v>0</v>
          </cell>
          <cell r="B987">
            <v>0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</row>
        <row r="988">
          <cell r="A988">
            <v>0</v>
          </cell>
          <cell r="B988">
            <v>0</v>
          </cell>
          <cell r="C988">
            <v>0</v>
          </cell>
          <cell r="D988">
            <v>0</v>
          </cell>
          <cell r="E988">
            <v>0</v>
          </cell>
          <cell r="F988">
            <v>0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</row>
        <row r="989">
          <cell r="A989">
            <v>0</v>
          </cell>
          <cell r="B989">
            <v>0</v>
          </cell>
          <cell r="C989">
            <v>0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</row>
        <row r="990">
          <cell r="A990">
            <v>0</v>
          </cell>
          <cell r="B990">
            <v>0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</row>
        <row r="991">
          <cell r="A991">
            <v>0</v>
          </cell>
          <cell r="B991">
            <v>0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</row>
        <row r="992">
          <cell r="A992">
            <v>0</v>
          </cell>
          <cell r="B992">
            <v>0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</row>
        <row r="993">
          <cell r="A993">
            <v>0</v>
          </cell>
          <cell r="B993">
            <v>0</v>
          </cell>
          <cell r="C993">
            <v>0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</row>
        <row r="994">
          <cell r="A994">
            <v>0</v>
          </cell>
          <cell r="B994">
            <v>0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</row>
        <row r="995">
          <cell r="A995">
            <v>0</v>
          </cell>
          <cell r="B995">
            <v>0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</row>
        <row r="996">
          <cell r="A996">
            <v>0</v>
          </cell>
          <cell r="B996">
            <v>0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</row>
        <row r="997">
          <cell r="A997">
            <v>0</v>
          </cell>
          <cell r="B997">
            <v>0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</row>
        <row r="998">
          <cell r="A998">
            <v>0</v>
          </cell>
          <cell r="B998">
            <v>0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</row>
        <row r="999">
          <cell r="A999">
            <v>0</v>
          </cell>
          <cell r="B999">
            <v>0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</row>
        <row r="1000">
          <cell r="A1000">
            <v>0</v>
          </cell>
          <cell r="B1000">
            <v>0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</row>
        <row r="1003">
          <cell r="A1003">
            <v>0</v>
          </cell>
          <cell r="B1003">
            <v>0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</row>
        <row r="1004">
          <cell r="A1004">
            <v>0</v>
          </cell>
          <cell r="B1004">
            <v>0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</row>
        <row r="1005">
          <cell r="A1005">
            <v>0</v>
          </cell>
          <cell r="B1005">
            <v>0</v>
          </cell>
          <cell r="C1005">
            <v>0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</row>
        <row r="1006">
          <cell r="A1006">
            <v>0</v>
          </cell>
          <cell r="B1006">
            <v>0</v>
          </cell>
          <cell r="C1006">
            <v>0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</row>
        <row r="1009">
          <cell r="A1009">
            <v>0</v>
          </cell>
          <cell r="B1009">
            <v>0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</row>
        <row r="1010">
          <cell r="A1010">
            <v>0</v>
          </cell>
          <cell r="B1010">
            <v>0</v>
          </cell>
          <cell r="C1010">
            <v>0</v>
          </cell>
          <cell r="D1010">
            <v>0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</row>
        <row r="1011">
          <cell r="A1011">
            <v>0</v>
          </cell>
          <cell r="B1011">
            <v>0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</row>
        <row r="1012">
          <cell r="A1012">
            <v>0</v>
          </cell>
          <cell r="B1012">
            <v>0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</row>
        <row r="1013">
          <cell r="A1013">
            <v>0</v>
          </cell>
          <cell r="B1013">
            <v>0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</row>
        <row r="1014">
          <cell r="A1014">
            <v>0</v>
          </cell>
          <cell r="B1014">
            <v>0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</row>
        <row r="1016">
          <cell r="A1016">
            <v>0</v>
          </cell>
          <cell r="B1016">
            <v>0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</row>
        <row r="1017">
          <cell r="A1017">
            <v>0</v>
          </cell>
          <cell r="B1017">
            <v>0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</row>
        <row r="1020">
          <cell r="A1020">
            <v>0</v>
          </cell>
          <cell r="B1020">
            <v>0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</row>
        <row r="1021">
          <cell r="A1021">
            <v>0</v>
          </cell>
          <cell r="B1021">
            <v>0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</row>
        <row r="1023">
          <cell r="A1023">
            <v>0</v>
          </cell>
          <cell r="B1023">
            <v>0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</row>
        <row r="1024">
          <cell r="A1024">
            <v>0</v>
          </cell>
          <cell r="B1024">
            <v>0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</row>
        <row r="1029">
          <cell r="A1029">
            <v>0</v>
          </cell>
          <cell r="B1029">
            <v>0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</row>
        <row r="1030">
          <cell r="A1030">
            <v>0</v>
          </cell>
          <cell r="B1030">
            <v>0</v>
          </cell>
          <cell r="C1030">
            <v>0</v>
          </cell>
          <cell r="D1030">
            <v>0</v>
          </cell>
          <cell r="E1030">
            <v>0</v>
          </cell>
          <cell r="F1030">
            <v>0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</row>
        <row r="1033">
          <cell r="A1033">
            <v>0</v>
          </cell>
          <cell r="B1033">
            <v>0</v>
          </cell>
          <cell r="C1033">
            <v>0</v>
          </cell>
          <cell r="D1033">
            <v>0</v>
          </cell>
          <cell r="E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</row>
        <row r="1034">
          <cell r="A1034">
            <v>0</v>
          </cell>
          <cell r="B1034">
            <v>0</v>
          </cell>
          <cell r="C1034">
            <v>0</v>
          </cell>
          <cell r="D1034">
            <v>0</v>
          </cell>
          <cell r="E1034">
            <v>0</v>
          </cell>
          <cell r="F1034">
            <v>0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</row>
        <row r="1035">
          <cell r="A1035">
            <v>0</v>
          </cell>
          <cell r="B1035">
            <v>0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</row>
        <row r="1036">
          <cell r="A1036">
            <v>0</v>
          </cell>
          <cell r="B1036">
            <v>0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</row>
        <row r="1037">
          <cell r="A1037">
            <v>0</v>
          </cell>
          <cell r="B1037">
            <v>0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</row>
        <row r="1038">
          <cell r="A1038">
            <v>0</v>
          </cell>
          <cell r="B1038">
            <v>0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</row>
        <row r="1039">
          <cell r="A1039">
            <v>0</v>
          </cell>
          <cell r="B1039">
            <v>0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</row>
        <row r="1040">
          <cell r="A1040">
            <v>0</v>
          </cell>
          <cell r="B1040">
            <v>0</v>
          </cell>
          <cell r="C1040">
            <v>0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</row>
        <row r="1041">
          <cell r="A1041">
            <v>0</v>
          </cell>
          <cell r="B1041">
            <v>0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</row>
        <row r="1042">
          <cell r="A1042">
            <v>0</v>
          </cell>
          <cell r="B1042">
            <v>0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</row>
        <row r="1043">
          <cell r="A1043">
            <v>0</v>
          </cell>
          <cell r="B1043">
            <v>0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</row>
        <row r="1044">
          <cell r="A1044">
            <v>0</v>
          </cell>
          <cell r="B1044">
            <v>0</v>
          </cell>
          <cell r="C1044">
            <v>0</v>
          </cell>
          <cell r="D1044">
            <v>0</v>
          </cell>
          <cell r="E1044">
            <v>0</v>
          </cell>
          <cell r="F1044">
            <v>0</v>
          </cell>
          <cell r="G1044">
            <v>0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</row>
        <row r="1045">
          <cell r="A1045">
            <v>0</v>
          </cell>
          <cell r="B1045">
            <v>0</v>
          </cell>
          <cell r="C1045">
            <v>0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</row>
        <row r="1046">
          <cell r="A1046">
            <v>0</v>
          </cell>
          <cell r="B1046">
            <v>0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</row>
        <row r="1047">
          <cell r="A1047">
            <v>0</v>
          </cell>
          <cell r="B1047">
            <v>0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N1047">
            <v>0</v>
          </cell>
        </row>
        <row r="1048">
          <cell r="A1048">
            <v>0</v>
          </cell>
          <cell r="B1048">
            <v>0</v>
          </cell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</row>
        <row r="1049">
          <cell r="A1049">
            <v>0</v>
          </cell>
          <cell r="B1049">
            <v>0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N1049">
            <v>0</v>
          </cell>
        </row>
        <row r="1050">
          <cell r="A1050">
            <v>0</v>
          </cell>
          <cell r="B1050">
            <v>0</v>
          </cell>
          <cell r="C1050">
            <v>0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</row>
        <row r="1051">
          <cell r="A1051">
            <v>0</v>
          </cell>
          <cell r="B1051">
            <v>0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N1051">
            <v>0</v>
          </cell>
        </row>
        <row r="1052">
          <cell r="A1052">
            <v>0</v>
          </cell>
          <cell r="B1052">
            <v>0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N1052">
            <v>0</v>
          </cell>
        </row>
        <row r="1053">
          <cell r="A1053">
            <v>0</v>
          </cell>
          <cell r="B1053">
            <v>0</v>
          </cell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</row>
        <row r="1054">
          <cell r="A1054">
            <v>0</v>
          </cell>
          <cell r="B1054">
            <v>0</v>
          </cell>
          <cell r="C1054">
            <v>0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</row>
        <row r="1055">
          <cell r="A1055">
            <v>0</v>
          </cell>
          <cell r="B1055">
            <v>0</v>
          </cell>
          <cell r="C1055">
            <v>0</v>
          </cell>
          <cell r="D1055">
            <v>0</v>
          </cell>
          <cell r="E1055">
            <v>0</v>
          </cell>
          <cell r="F1055">
            <v>0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N1055">
            <v>0</v>
          </cell>
        </row>
        <row r="1056">
          <cell r="A1056">
            <v>0</v>
          </cell>
          <cell r="B1056">
            <v>0</v>
          </cell>
          <cell r="C1056">
            <v>0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</row>
        <row r="1057">
          <cell r="A1057">
            <v>0</v>
          </cell>
          <cell r="B1057">
            <v>0</v>
          </cell>
          <cell r="C1057">
            <v>0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</row>
        <row r="1058">
          <cell r="A1058">
            <v>0</v>
          </cell>
          <cell r="B1058">
            <v>0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N1058">
            <v>0</v>
          </cell>
        </row>
        <row r="1059">
          <cell r="A1059">
            <v>0</v>
          </cell>
          <cell r="B1059">
            <v>0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N1059">
            <v>0</v>
          </cell>
        </row>
        <row r="1060">
          <cell r="A1060">
            <v>0</v>
          </cell>
          <cell r="B1060">
            <v>0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N1060">
            <v>0</v>
          </cell>
        </row>
        <row r="1061">
          <cell r="A1061">
            <v>0</v>
          </cell>
          <cell r="B1061">
            <v>0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N1061">
            <v>0</v>
          </cell>
        </row>
        <row r="1062">
          <cell r="A1062">
            <v>0</v>
          </cell>
          <cell r="B1062">
            <v>0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N1062">
            <v>0</v>
          </cell>
        </row>
        <row r="1063">
          <cell r="A1063">
            <v>0</v>
          </cell>
          <cell r="B1063">
            <v>0</v>
          </cell>
          <cell r="C1063">
            <v>0</v>
          </cell>
          <cell r="D1063">
            <v>0</v>
          </cell>
          <cell r="E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N1063">
            <v>0</v>
          </cell>
        </row>
        <row r="1064">
          <cell r="A1064">
            <v>0</v>
          </cell>
          <cell r="B1064">
            <v>0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N1064">
            <v>0</v>
          </cell>
        </row>
        <row r="1065">
          <cell r="A1065">
            <v>0</v>
          </cell>
          <cell r="B1065">
            <v>0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N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</row>
        <row r="1067">
          <cell r="A1067">
            <v>0</v>
          </cell>
          <cell r="B1067">
            <v>0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0</v>
          </cell>
          <cell r="N1067">
            <v>0</v>
          </cell>
        </row>
        <row r="1068">
          <cell r="A1068">
            <v>0</v>
          </cell>
          <cell r="B1068">
            <v>0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0</v>
          </cell>
          <cell r="N1068">
            <v>0</v>
          </cell>
        </row>
        <row r="1069">
          <cell r="A1069">
            <v>0</v>
          </cell>
          <cell r="B1069">
            <v>0</v>
          </cell>
          <cell r="C1069">
            <v>0</v>
          </cell>
          <cell r="D1069">
            <v>0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0</v>
          </cell>
          <cell r="N1069">
            <v>0</v>
          </cell>
        </row>
        <row r="1070">
          <cell r="A1070">
            <v>0</v>
          </cell>
          <cell r="B1070">
            <v>0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0</v>
          </cell>
          <cell r="N1070">
            <v>0</v>
          </cell>
        </row>
        <row r="1071">
          <cell r="A1071">
            <v>0</v>
          </cell>
          <cell r="B1071">
            <v>0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</row>
        <row r="1072">
          <cell r="A1072">
            <v>0</v>
          </cell>
          <cell r="B1072">
            <v>0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0</v>
          </cell>
          <cell r="N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</row>
        <row r="1075">
          <cell r="A1075">
            <v>0</v>
          </cell>
          <cell r="B1075">
            <v>0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0</v>
          </cell>
          <cell r="N1075">
            <v>0</v>
          </cell>
        </row>
        <row r="1076">
          <cell r="A1076">
            <v>0</v>
          </cell>
          <cell r="B1076">
            <v>0</v>
          </cell>
          <cell r="C1076">
            <v>0</v>
          </cell>
          <cell r="D1076">
            <v>0</v>
          </cell>
          <cell r="E1076">
            <v>0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0</v>
          </cell>
          <cell r="N1076">
            <v>0</v>
          </cell>
        </row>
        <row r="1077">
          <cell r="A1077">
            <v>0</v>
          </cell>
          <cell r="B1077">
            <v>0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0</v>
          </cell>
          <cell r="N1077">
            <v>0</v>
          </cell>
        </row>
        <row r="1078">
          <cell r="A1078">
            <v>0</v>
          </cell>
          <cell r="B1078">
            <v>0</v>
          </cell>
          <cell r="C1078">
            <v>0</v>
          </cell>
          <cell r="D1078">
            <v>0</v>
          </cell>
          <cell r="E1078">
            <v>0</v>
          </cell>
          <cell r="F1078">
            <v>0</v>
          </cell>
          <cell r="G1078">
            <v>0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0</v>
          </cell>
          <cell r="N1078">
            <v>0</v>
          </cell>
        </row>
        <row r="1079">
          <cell r="A1079">
            <v>0</v>
          </cell>
          <cell r="B1079">
            <v>0</v>
          </cell>
          <cell r="C1079">
            <v>0</v>
          </cell>
          <cell r="D1079">
            <v>0</v>
          </cell>
          <cell r="E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0</v>
          </cell>
          <cell r="N1079">
            <v>0</v>
          </cell>
        </row>
        <row r="1080">
          <cell r="A1080">
            <v>0</v>
          </cell>
          <cell r="B1080">
            <v>0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</row>
        <row r="1083">
          <cell r="A1083">
            <v>0</v>
          </cell>
          <cell r="B1083">
            <v>0</v>
          </cell>
          <cell r="C1083">
            <v>0</v>
          </cell>
          <cell r="D1083">
            <v>0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0</v>
          </cell>
          <cell r="N1083">
            <v>0</v>
          </cell>
        </row>
        <row r="1084">
          <cell r="A1084">
            <v>0</v>
          </cell>
          <cell r="B1084">
            <v>0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</row>
        <row r="1085">
          <cell r="A1085">
            <v>0</v>
          </cell>
          <cell r="B1085">
            <v>0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</row>
        <row r="1086">
          <cell r="A1086">
            <v>0</v>
          </cell>
          <cell r="B1086">
            <v>0</v>
          </cell>
          <cell r="C1086">
            <v>0</v>
          </cell>
          <cell r="D1086">
            <v>0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N1086">
            <v>0</v>
          </cell>
        </row>
        <row r="1087">
          <cell r="A1087">
            <v>0</v>
          </cell>
          <cell r="B1087">
            <v>0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</row>
        <row r="1088">
          <cell r="A1088">
            <v>0</v>
          </cell>
          <cell r="B1088">
            <v>0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</row>
        <row r="1089">
          <cell r="A1089">
            <v>0</v>
          </cell>
          <cell r="B1089">
            <v>0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</row>
        <row r="1090">
          <cell r="A1090">
            <v>0</v>
          </cell>
          <cell r="B1090">
            <v>0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</row>
        <row r="1091">
          <cell r="A1091">
            <v>0</v>
          </cell>
          <cell r="B1091">
            <v>0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</row>
        <row r="1092">
          <cell r="A1092">
            <v>0</v>
          </cell>
          <cell r="B1092">
            <v>0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</row>
        <row r="1093">
          <cell r="A1093">
            <v>0</v>
          </cell>
          <cell r="B1093">
            <v>0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</row>
        <row r="1094">
          <cell r="A1094">
            <v>0</v>
          </cell>
          <cell r="B1094">
            <v>0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0</v>
          </cell>
          <cell r="N1094">
            <v>0</v>
          </cell>
        </row>
        <row r="1095">
          <cell r="A1095">
            <v>0</v>
          </cell>
          <cell r="B1095">
            <v>0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0</v>
          </cell>
          <cell r="N1095">
            <v>0</v>
          </cell>
        </row>
        <row r="1096">
          <cell r="A1096">
            <v>0</v>
          </cell>
          <cell r="B1096">
            <v>0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0</v>
          </cell>
          <cell r="N1096">
            <v>0</v>
          </cell>
        </row>
        <row r="1097">
          <cell r="A1097">
            <v>0</v>
          </cell>
          <cell r="B1097">
            <v>0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</row>
        <row r="1098">
          <cell r="A1098">
            <v>0</v>
          </cell>
          <cell r="B1098">
            <v>0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</row>
        <row r="1099">
          <cell r="A1099">
            <v>0</v>
          </cell>
          <cell r="B1099">
            <v>0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0</v>
          </cell>
          <cell r="N1099">
            <v>0</v>
          </cell>
        </row>
        <row r="1100">
          <cell r="A1100">
            <v>0</v>
          </cell>
          <cell r="B1100">
            <v>0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0</v>
          </cell>
          <cell r="N1100">
            <v>0</v>
          </cell>
        </row>
        <row r="1101">
          <cell r="A1101">
            <v>0</v>
          </cell>
          <cell r="B1101">
            <v>0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0</v>
          </cell>
          <cell r="N1101">
            <v>0</v>
          </cell>
        </row>
        <row r="1102">
          <cell r="A1102">
            <v>0</v>
          </cell>
          <cell r="B1102">
            <v>0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</row>
        <row r="1103">
          <cell r="A1103">
            <v>0</v>
          </cell>
          <cell r="B1103">
            <v>0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</row>
        <row r="1104">
          <cell r="A1104">
            <v>0</v>
          </cell>
          <cell r="B1104">
            <v>0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</row>
        <row r="1105">
          <cell r="A1105">
            <v>0</v>
          </cell>
          <cell r="B1105">
            <v>0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</row>
        <row r="1106">
          <cell r="A1106">
            <v>0</v>
          </cell>
          <cell r="B1106">
            <v>0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0</v>
          </cell>
          <cell r="N1106">
            <v>0</v>
          </cell>
        </row>
        <row r="1107">
          <cell r="A1107">
            <v>0</v>
          </cell>
          <cell r="B1107">
            <v>0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0</v>
          </cell>
          <cell r="N1107">
            <v>0</v>
          </cell>
        </row>
        <row r="1108">
          <cell r="A1108">
            <v>0</v>
          </cell>
          <cell r="B1108">
            <v>0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</row>
        <row r="1109">
          <cell r="A1109">
            <v>0</v>
          </cell>
          <cell r="B1109">
            <v>0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</row>
        <row r="1110">
          <cell r="A1110">
            <v>0</v>
          </cell>
          <cell r="B1110">
            <v>0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</row>
        <row r="1111">
          <cell r="A1111">
            <v>0</v>
          </cell>
          <cell r="B1111">
            <v>0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</row>
        <row r="1112">
          <cell r="A1112">
            <v>0</v>
          </cell>
          <cell r="B1112">
            <v>0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</row>
        <row r="1113">
          <cell r="A1113">
            <v>0</v>
          </cell>
          <cell r="B1113">
            <v>0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</row>
        <row r="1114">
          <cell r="A1114">
            <v>0</v>
          </cell>
          <cell r="B1114">
            <v>0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</row>
        <row r="1115">
          <cell r="A1115">
            <v>0</v>
          </cell>
          <cell r="B1115">
            <v>0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</row>
        <row r="1116">
          <cell r="A1116">
            <v>0</v>
          </cell>
          <cell r="B1116">
            <v>0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</row>
        <row r="1117">
          <cell r="A1117">
            <v>0</v>
          </cell>
          <cell r="B1117">
            <v>0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</row>
        <row r="1118">
          <cell r="A1118">
            <v>0</v>
          </cell>
          <cell r="B1118">
            <v>0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0</v>
          </cell>
          <cell r="N1118">
            <v>0</v>
          </cell>
        </row>
        <row r="1119">
          <cell r="A1119">
            <v>0</v>
          </cell>
          <cell r="B1119">
            <v>0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</row>
        <row r="1120">
          <cell r="A1120">
            <v>0</v>
          </cell>
          <cell r="B1120">
            <v>0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</row>
        <row r="1121">
          <cell r="A1121">
            <v>0</v>
          </cell>
          <cell r="B1121">
            <v>0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0</v>
          </cell>
          <cell r="N1121">
            <v>0</v>
          </cell>
        </row>
        <row r="1122">
          <cell r="A1122">
            <v>0</v>
          </cell>
          <cell r="B1122">
            <v>0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0</v>
          </cell>
          <cell r="N1122">
            <v>0</v>
          </cell>
        </row>
        <row r="1123">
          <cell r="A1123">
            <v>0</v>
          </cell>
          <cell r="B1123">
            <v>0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0</v>
          </cell>
          <cell r="N1123">
            <v>0</v>
          </cell>
        </row>
        <row r="1124">
          <cell r="A1124">
            <v>0</v>
          </cell>
          <cell r="B1124">
            <v>0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</row>
        <row r="1125">
          <cell r="A1125">
            <v>0</v>
          </cell>
          <cell r="B1125">
            <v>0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</row>
        <row r="1126">
          <cell r="A1126">
            <v>0</v>
          </cell>
          <cell r="B1126">
            <v>0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</row>
        <row r="1127">
          <cell r="A1127">
            <v>0</v>
          </cell>
          <cell r="B1127">
            <v>0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</row>
        <row r="1128">
          <cell r="A1128">
            <v>0</v>
          </cell>
          <cell r="B1128">
            <v>0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0</v>
          </cell>
          <cell r="N1128">
            <v>0</v>
          </cell>
        </row>
        <row r="1129">
          <cell r="A1129">
            <v>0</v>
          </cell>
          <cell r="B1129">
            <v>0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0</v>
          </cell>
          <cell r="N1129">
            <v>0</v>
          </cell>
        </row>
        <row r="1130">
          <cell r="A1130">
            <v>0</v>
          </cell>
          <cell r="B1130">
            <v>0</v>
          </cell>
          <cell r="C1130">
            <v>0</v>
          </cell>
          <cell r="D1130">
            <v>0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0</v>
          </cell>
          <cell r="N1130">
            <v>0</v>
          </cell>
        </row>
        <row r="1131">
          <cell r="A1131">
            <v>0</v>
          </cell>
          <cell r="B1131">
            <v>0</v>
          </cell>
          <cell r="C1131">
            <v>0</v>
          </cell>
          <cell r="D1131">
            <v>0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0</v>
          </cell>
          <cell r="N1131">
            <v>0</v>
          </cell>
        </row>
        <row r="1132">
          <cell r="A1132">
            <v>0</v>
          </cell>
          <cell r="B1132">
            <v>0</v>
          </cell>
          <cell r="C1132">
            <v>0</v>
          </cell>
          <cell r="D1132">
            <v>0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</row>
        <row r="1133">
          <cell r="A1133">
            <v>0</v>
          </cell>
          <cell r="B1133">
            <v>0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</row>
        <row r="1134">
          <cell r="A1134">
            <v>0</v>
          </cell>
          <cell r="B1134">
            <v>0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N1134">
            <v>0</v>
          </cell>
        </row>
        <row r="1135">
          <cell r="A1135">
            <v>0</v>
          </cell>
          <cell r="B1135">
            <v>0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</row>
        <row r="1136">
          <cell r="A1136">
            <v>0</v>
          </cell>
          <cell r="B1136">
            <v>0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</row>
        <row r="1137">
          <cell r="A1137">
            <v>0</v>
          </cell>
          <cell r="B1137">
            <v>0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</row>
        <row r="1138">
          <cell r="A1138">
            <v>0</v>
          </cell>
          <cell r="B1138">
            <v>0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</row>
        <row r="1139">
          <cell r="A1139">
            <v>0</v>
          </cell>
          <cell r="B1139">
            <v>0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</row>
        <row r="1140">
          <cell r="A1140">
            <v>0</v>
          </cell>
          <cell r="B1140">
            <v>0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</row>
        <row r="1141">
          <cell r="A1141">
            <v>0</v>
          </cell>
          <cell r="B1141">
            <v>0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</row>
        <row r="1142">
          <cell r="A1142">
            <v>0</v>
          </cell>
          <cell r="B1142">
            <v>0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</row>
        <row r="1143">
          <cell r="A1143">
            <v>0</v>
          </cell>
          <cell r="B1143">
            <v>0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0</v>
          </cell>
          <cell r="N1143">
            <v>0</v>
          </cell>
        </row>
        <row r="1144">
          <cell r="A1144">
            <v>0</v>
          </cell>
          <cell r="B1144">
            <v>0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0</v>
          </cell>
          <cell r="N1144">
            <v>0</v>
          </cell>
        </row>
        <row r="1145">
          <cell r="A1145">
            <v>0</v>
          </cell>
          <cell r="B1145">
            <v>0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  <cell r="L1145">
            <v>0</v>
          </cell>
          <cell r="M1145">
            <v>0</v>
          </cell>
          <cell r="N1145">
            <v>0</v>
          </cell>
        </row>
        <row r="1146">
          <cell r="A1146">
            <v>0</v>
          </cell>
          <cell r="B1146">
            <v>0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</row>
        <row r="1147">
          <cell r="A1147">
            <v>0</v>
          </cell>
          <cell r="B1147">
            <v>0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</row>
        <row r="1148">
          <cell r="A1148">
            <v>0</v>
          </cell>
          <cell r="B1148">
            <v>0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0</v>
          </cell>
          <cell r="N1148">
            <v>0</v>
          </cell>
        </row>
        <row r="1149">
          <cell r="A1149">
            <v>0</v>
          </cell>
          <cell r="B1149">
            <v>0</v>
          </cell>
          <cell r="C1149">
            <v>0</v>
          </cell>
          <cell r="D1149">
            <v>0</v>
          </cell>
          <cell r="E1149">
            <v>0</v>
          </cell>
          <cell r="F1149">
            <v>0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0</v>
          </cell>
          <cell r="N1149">
            <v>0</v>
          </cell>
        </row>
        <row r="1150">
          <cell r="A1150">
            <v>0</v>
          </cell>
          <cell r="B1150">
            <v>0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0</v>
          </cell>
          <cell r="N1150">
            <v>0</v>
          </cell>
        </row>
        <row r="1151">
          <cell r="A1151">
            <v>0</v>
          </cell>
          <cell r="B1151">
            <v>0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</row>
        <row r="1152">
          <cell r="A1152">
            <v>0</v>
          </cell>
          <cell r="B1152">
            <v>0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</row>
        <row r="1153">
          <cell r="A1153">
            <v>0</v>
          </cell>
          <cell r="B1153">
            <v>0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</row>
        <row r="1154">
          <cell r="A1154">
            <v>0</v>
          </cell>
          <cell r="B1154">
            <v>0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</row>
        <row r="1155">
          <cell r="A1155">
            <v>0</v>
          </cell>
          <cell r="B1155">
            <v>0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</row>
        <row r="1156">
          <cell r="A1156">
            <v>0</v>
          </cell>
          <cell r="B1156">
            <v>0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</row>
        <row r="1157">
          <cell r="A1157">
            <v>0</v>
          </cell>
          <cell r="B1157">
            <v>0</v>
          </cell>
          <cell r="C1157">
            <v>0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</row>
        <row r="1158">
          <cell r="A1158">
            <v>0</v>
          </cell>
          <cell r="B1158">
            <v>0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N1158">
            <v>0</v>
          </cell>
        </row>
        <row r="1159">
          <cell r="A1159">
            <v>0</v>
          </cell>
          <cell r="B1159">
            <v>0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</row>
        <row r="1160">
          <cell r="A1160">
            <v>0</v>
          </cell>
          <cell r="B1160">
            <v>0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</row>
        <row r="1161">
          <cell r="A1161">
            <v>0</v>
          </cell>
          <cell r="B1161">
            <v>0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</row>
        <row r="1162">
          <cell r="A1162">
            <v>0</v>
          </cell>
          <cell r="B1162">
            <v>0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</row>
        <row r="1163">
          <cell r="A1163">
            <v>0</v>
          </cell>
          <cell r="B1163">
            <v>0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</row>
        <row r="1164">
          <cell r="A1164">
            <v>0</v>
          </cell>
          <cell r="B1164">
            <v>0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M1164">
            <v>0</v>
          </cell>
          <cell r="N1164">
            <v>0</v>
          </cell>
        </row>
        <row r="1165">
          <cell r="A1165">
            <v>0</v>
          </cell>
          <cell r="B1165">
            <v>0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0</v>
          </cell>
          <cell r="N1165">
            <v>0</v>
          </cell>
        </row>
        <row r="1166">
          <cell r="A1166">
            <v>0</v>
          </cell>
          <cell r="B1166">
            <v>0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  <cell r="L1166">
            <v>0</v>
          </cell>
          <cell r="M1166">
            <v>0</v>
          </cell>
          <cell r="N1166">
            <v>0</v>
          </cell>
        </row>
        <row r="1167">
          <cell r="A1167">
            <v>0</v>
          </cell>
          <cell r="B1167">
            <v>0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</row>
        <row r="1168">
          <cell r="A1168">
            <v>0</v>
          </cell>
          <cell r="B1168">
            <v>0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</row>
        <row r="1169">
          <cell r="A1169">
            <v>0</v>
          </cell>
          <cell r="B1169">
            <v>0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0</v>
          </cell>
          <cell r="N1169">
            <v>0</v>
          </cell>
        </row>
        <row r="1170">
          <cell r="A1170">
            <v>0</v>
          </cell>
          <cell r="B1170">
            <v>0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</row>
        <row r="1171">
          <cell r="A1171">
            <v>0</v>
          </cell>
          <cell r="B1171">
            <v>0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  <cell r="L1171">
            <v>0</v>
          </cell>
          <cell r="M1171">
            <v>0</v>
          </cell>
          <cell r="N1171">
            <v>0</v>
          </cell>
        </row>
        <row r="1172">
          <cell r="A1172">
            <v>0</v>
          </cell>
          <cell r="B1172">
            <v>0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</row>
        <row r="1173">
          <cell r="A1173">
            <v>0</v>
          </cell>
          <cell r="B1173">
            <v>0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</row>
        <row r="1176">
          <cell r="A1176">
            <v>0</v>
          </cell>
          <cell r="B1176">
            <v>0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</row>
        <row r="1177">
          <cell r="A1177">
            <v>0</v>
          </cell>
          <cell r="B1177">
            <v>0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</row>
        <row r="1178">
          <cell r="A1178">
            <v>0</v>
          </cell>
          <cell r="B1178">
            <v>0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  <cell r="L1178">
            <v>0</v>
          </cell>
          <cell r="M1178">
            <v>0</v>
          </cell>
          <cell r="N1178">
            <v>0</v>
          </cell>
        </row>
        <row r="1179">
          <cell r="A1179">
            <v>0</v>
          </cell>
          <cell r="B1179">
            <v>0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0</v>
          </cell>
          <cell r="N1179">
            <v>0</v>
          </cell>
        </row>
        <row r="1180">
          <cell r="A1180">
            <v>0</v>
          </cell>
          <cell r="B1180">
            <v>0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</row>
        <row r="1181">
          <cell r="A1181">
            <v>0</v>
          </cell>
          <cell r="B1181">
            <v>0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</row>
        <row r="1182">
          <cell r="A1182">
            <v>0</v>
          </cell>
          <cell r="B1182">
            <v>0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N1182">
            <v>0</v>
          </cell>
        </row>
        <row r="1183">
          <cell r="A1183">
            <v>0</v>
          </cell>
          <cell r="B1183">
            <v>0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N1183">
            <v>0</v>
          </cell>
        </row>
        <row r="1184">
          <cell r="A1184">
            <v>0</v>
          </cell>
          <cell r="B1184">
            <v>0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N1184">
            <v>0</v>
          </cell>
        </row>
        <row r="1185">
          <cell r="A1185">
            <v>0</v>
          </cell>
          <cell r="B1185">
            <v>0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</row>
        <row r="1186">
          <cell r="A1186">
            <v>0</v>
          </cell>
          <cell r="B1186">
            <v>0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N1186">
            <v>0</v>
          </cell>
        </row>
        <row r="1187">
          <cell r="A1187">
            <v>0</v>
          </cell>
          <cell r="B1187">
            <v>0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N1187">
            <v>0</v>
          </cell>
        </row>
        <row r="1188">
          <cell r="A1188">
            <v>0</v>
          </cell>
          <cell r="B1188">
            <v>0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</row>
        <row r="1189">
          <cell r="A1189">
            <v>0</v>
          </cell>
          <cell r="B1189">
            <v>0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N1189">
            <v>0</v>
          </cell>
        </row>
        <row r="1190">
          <cell r="A1190">
            <v>0</v>
          </cell>
          <cell r="B1190">
            <v>0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</row>
        <row r="1191">
          <cell r="A1191">
            <v>0</v>
          </cell>
          <cell r="B1191">
            <v>0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</row>
        <row r="1192">
          <cell r="A1192">
            <v>0</v>
          </cell>
          <cell r="B1192">
            <v>0</v>
          </cell>
          <cell r="C1192">
            <v>0</v>
          </cell>
          <cell r="D1192">
            <v>0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N1192">
            <v>0</v>
          </cell>
        </row>
        <row r="1193">
          <cell r="A1193">
            <v>0</v>
          </cell>
          <cell r="B1193">
            <v>0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N1193">
            <v>0</v>
          </cell>
        </row>
        <row r="1194">
          <cell r="A1194">
            <v>0</v>
          </cell>
          <cell r="B1194">
            <v>0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N1194">
            <v>0</v>
          </cell>
        </row>
        <row r="1195">
          <cell r="A1195">
            <v>0</v>
          </cell>
          <cell r="B1195">
            <v>0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N1195">
            <v>0</v>
          </cell>
        </row>
        <row r="1196">
          <cell r="A1196">
            <v>0</v>
          </cell>
          <cell r="B1196">
            <v>0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N1196">
            <v>0</v>
          </cell>
        </row>
        <row r="1197">
          <cell r="A1197">
            <v>0</v>
          </cell>
          <cell r="B1197">
            <v>0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N1197">
            <v>0</v>
          </cell>
        </row>
        <row r="1198">
          <cell r="A1198">
            <v>0</v>
          </cell>
          <cell r="B1198">
            <v>0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N1198">
            <v>0</v>
          </cell>
        </row>
        <row r="1199">
          <cell r="A1199">
            <v>0</v>
          </cell>
          <cell r="B1199">
            <v>0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N1199">
            <v>0</v>
          </cell>
        </row>
        <row r="1200">
          <cell r="A1200">
            <v>0</v>
          </cell>
          <cell r="B1200">
            <v>0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N1200">
            <v>0</v>
          </cell>
        </row>
        <row r="1201">
          <cell r="A1201">
            <v>0</v>
          </cell>
          <cell r="B1201">
            <v>0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N1201">
            <v>0</v>
          </cell>
        </row>
        <row r="1202">
          <cell r="A1202">
            <v>0</v>
          </cell>
          <cell r="B1202">
            <v>0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N1202">
            <v>0</v>
          </cell>
        </row>
        <row r="1203">
          <cell r="A1203">
            <v>0</v>
          </cell>
          <cell r="B1203">
            <v>0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N1203">
            <v>0</v>
          </cell>
        </row>
        <row r="1204">
          <cell r="A1204">
            <v>0</v>
          </cell>
          <cell r="B1204">
            <v>0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N1204">
            <v>0</v>
          </cell>
        </row>
        <row r="1205">
          <cell r="A1205">
            <v>0</v>
          </cell>
          <cell r="B1205">
            <v>0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N1205">
            <v>0</v>
          </cell>
        </row>
        <row r="1206">
          <cell r="A1206">
            <v>0</v>
          </cell>
          <cell r="B1206">
            <v>0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N1206">
            <v>0</v>
          </cell>
        </row>
        <row r="1207">
          <cell r="A1207">
            <v>0</v>
          </cell>
          <cell r="B1207">
            <v>0</v>
          </cell>
          <cell r="C1207">
            <v>0</v>
          </cell>
          <cell r="D1207">
            <v>0</v>
          </cell>
          <cell r="E1207">
            <v>0</v>
          </cell>
          <cell r="F1207">
            <v>0</v>
          </cell>
          <cell r="G1207">
            <v>0</v>
          </cell>
          <cell r="H1207">
            <v>0</v>
          </cell>
          <cell r="I1207">
            <v>0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N1207">
            <v>0</v>
          </cell>
        </row>
        <row r="1208">
          <cell r="A1208">
            <v>0</v>
          </cell>
          <cell r="B1208">
            <v>0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N1208">
            <v>0</v>
          </cell>
        </row>
        <row r="1209">
          <cell r="A1209">
            <v>0</v>
          </cell>
          <cell r="B1209">
            <v>0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N1209">
            <v>0</v>
          </cell>
        </row>
        <row r="1210">
          <cell r="A1210">
            <v>0</v>
          </cell>
          <cell r="B1210">
            <v>0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N1210">
            <v>0</v>
          </cell>
        </row>
        <row r="1211">
          <cell r="A1211">
            <v>0</v>
          </cell>
          <cell r="B1211">
            <v>0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N1211">
            <v>0</v>
          </cell>
        </row>
        <row r="1212">
          <cell r="A1212">
            <v>0</v>
          </cell>
          <cell r="B1212">
            <v>0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N1212">
            <v>0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</row>
        <row r="1216">
          <cell r="A1216">
            <v>0</v>
          </cell>
          <cell r="B1216">
            <v>0</v>
          </cell>
          <cell r="C1216">
            <v>0</v>
          </cell>
          <cell r="D1216">
            <v>0</v>
          </cell>
          <cell r="E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0</v>
          </cell>
          <cell r="N1216">
            <v>0</v>
          </cell>
        </row>
        <row r="1217">
          <cell r="A1217">
            <v>0</v>
          </cell>
          <cell r="B1217">
            <v>0</v>
          </cell>
          <cell r="C1217">
            <v>0</v>
          </cell>
          <cell r="D1217">
            <v>0</v>
          </cell>
          <cell r="E1217">
            <v>0</v>
          </cell>
          <cell r="F1217">
            <v>0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  <cell r="M1217">
            <v>0</v>
          </cell>
          <cell r="N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</row>
        <row r="1219">
          <cell r="A1219">
            <v>0</v>
          </cell>
          <cell r="B1219">
            <v>0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0</v>
          </cell>
          <cell r="N1219">
            <v>0</v>
          </cell>
        </row>
        <row r="1220">
          <cell r="A1220">
            <v>0</v>
          </cell>
          <cell r="B1220">
            <v>0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  <cell r="L1220">
            <v>0</v>
          </cell>
          <cell r="M1220">
            <v>0</v>
          </cell>
          <cell r="N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</row>
        <row r="1227">
          <cell r="A1227">
            <v>0</v>
          </cell>
          <cell r="B1227">
            <v>0</v>
          </cell>
          <cell r="C1227">
            <v>0</v>
          </cell>
          <cell r="D1227">
            <v>0</v>
          </cell>
          <cell r="E1227">
            <v>0</v>
          </cell>
          <cell r="F1227">
            <v>0</v>
          </cell>
          <cell r="G1227">
            <v>0</v>
          </cell>
          <cell r="H1227">
            <v>0</v>
          </cell>
          <cell r="I1227">
            <v>0</v>
          </cell>
          <cell r="J1227">
            <v>0</v>
          </cell>
          <cell r="K1227">
            <v>0</v>
          </cell>
          <cell r="L1227">
            <v>0</v>
          </cell>
          <cell r="M1227">
            <v>0</v>
          </cell>
          <cell r="N1227">
            <v>0</v>
          </cell>
        </row>
        <row r="1228">
          <cell r="A1228">
            <v>0</v>
          </cell>
          <cell r="B1228">
            <v>0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  <cell r="L1228">
            <v>0</v>
          </cell>
          <cell r="M1228">
            <v>0</v>
          </cell>
          <cell r="N1228">
            <v>0</v>
          </cell>
        </row>
        <row r="1229">
          <cell r="A1229">
            <v>0</v>
          </cell>
          <cell r="B1229">
            <v>0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  <cell r="L1229">
            <v>0</v>
          </cell>
          <cell r="M1229">
            <v>0</v>
          </cell>
          <cell r="N1229">
            <v>0</v>
          </cell>
        </row>
        <row r="1230">
          <cell r="A1230">
            <v>0</v>
          </cell>
          <cell r="B1230">
            <v>0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  <cell r="L1230">
            <v>0</v>
          </cell>
          <cell r="M1230">
            <v>0</v>
          </cell>
          <cell r="N1230">
            <v>0</v>
          </cell>
        </row>
        <row r="1231">
          <cell r="A1231">
            <v>0</v>
          </cell>
          <cell r="B1231">
            <v>0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0</v>
          </cell>
          <cell r="N1231">
            <v>0</v>
          </cell>
        </row>
        <row r="1232">
          <cell r="A1232">
            <v>0</v>
          </cell>
          <cell r="B1232">
            <v>0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0</v>
          </cell>
          <cell r="N1232">
            <v>0</v>
          </cell>
        </row>
        <row r="1233">
          <cell r="A1233">
            <v>0</v>
          </cell>
          <cell r="B1233">
            <v>0</v>
          </cell>
          <cell r="C1233">
            <v>0</v>
          </cell>
          <cell r="D1233">
            <v>0</v>
          </cell>
          <cell r="E1233">
            <v>0</v>
          </cell>
          <cell r="F1233">
            <v>0</v>
          </cell>
          <cell r="G1233">
            <v>0</v>
          </cell>
          <cell r="H1233">
            <v>0</v>
          </cell>
          <cell r="I1233">
            <v>0</v>
          </cell>
          <cell r="J1233">
            <v>0</v>
          </cell>
          <cell r="K1233">
            <v>0</v>
          </cell>
          <cell r="L1233">
            <v>0</v>
          </cell>
          <cell r="M1233">
            <v>0</v>
          </cell>
          <cell r="N1233">
            <v>0</v>
          </cell>
        </row>
        <row r="1234">
          <cell r="A1234">
            <v>0</v>
          </cell>
          <cell r="B1234">
            <v>0</v>
          </cell>
          <cell r="C1234">
            <v>0</v>
          </cell>
          <cell r="D1234">
            <v>0</v>
          </cell>
          <cell r="E1234">
            <v>0</v>
          </cell>
          <cell r="F1234">
            <v>0</v>
          </cell>
          <cell r="G1234">
            <v>0</v>
          </cell>
          <cell r="H1234">
            <v>0</v>
          </cell>
          <cell r="I1234">
            <v>0</v>
          </cell>
          <cell r="J1234">
            <v>0</v>
          </cell>
          <cell r="K1234">
            <v>0</v>
          </cell>
          <cell r="L1234">
            <v>0</v>
          </cell>
          <cell r="M1234">
            <v>0</v>
          </cell>
          <cell r="N1234">
            <v>0</v>
          </cell>
        </row>
        <row r="1235">
          <cell r="A1235">
            <v>0</v>
          </cell>
          <cell r="B1235">
            <v>0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  <cell r="L1235">
            <v>0</v>
          </cell>
          <cell r="M1235">
            <v>0</v>
          </cell>
          <cell r="N1235">
            <v>0</v>
          </cell>
        </row>
        <row r="1236">
          <cell r="A1236">
            <v>0</v>
          </cell>
          <cell r="B1236">
            <v>0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  <cell r="L1236">
            <v>0</v>
          </cell>
          <cell r="M1236">
            <v>0</v>
          </cell>
          <cell r="N1236">
            <v>0</v>
          </cell>
        </row>
        <row r="1237">
          <cell r="A1237">
            <v>0</v>
          </cell>
          <cell r="B1237">
            <v>0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  <cell r="L1237">
            <v>0</v>
          </cell>
          <cell r="M1237">
            <v>0</v>
          </cell>
          <cell r="N1237">
            <v>0</v>
          </cell>
        </row>
        <row r="1238">
          <cell r="A1238">
            <v>0</v>
          </cell>
          <cell r="B1238">
            <v>0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0</v>
          </cell>
          <cell r="N1238">
            <v>0</v>
          </cell>
        </row>
        <row r="1239">
          <cell r="A1239">
            <v>0</v>
          </cell>
          <cell r="B1239">
            <v>0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0</v>
          </cell>
          <cell r="N1239">
            <v>0</v>
          </cell>
        </row>
        <row r="1240">
          <cell r="A1240">
            <v>0</v>
          </cell>
          <cell r="B1240">
            <v>0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  <cell r="L1240">
            <v>0</v>
          </cell>
          <cell r="M1240">
            <v>0</v>
          </cell>
          <cell r="N1240">
            <v>0</v>
          </cell>
        </row>
        <row r="1241">
          <cell r="A1241">
            <v>0</v>
          </cell>
          <cell r="B1241">
            <v>0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  <cell r="L1241">
            <v>0</v>
          </cell>
          <cell r="M1241">
            <v>0</v>
          </cell>
          <cell r="N1241">
            <v>0</v>
          </cell>
        </row>
        <row r="1242">
          <cell r="A1242">
            <v>0</v>
          </cell>
          <cell r="B1242">
            <v>0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  <cell r="L1242">
            <v>0</v>
          </cell>
          <cell r="M1242">
            <v>0</v>
          </cell>
          <cell r="N1242">
            <v>0</v>
          </cell>
        </row>
        <row r="1243">
          <cell r="A1243">
            <v>0</v>
          </cell>
          <cell r="B1243">
            <v>0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  <cell r="L1243">
            <v>0</v>
          </cell>
          <cell r="M1243">
            <v>0</v>
          </cell>
          <cell r="N1243">
            <v>0</v>
          </cell>
        </row>
        <row r="1244">
          <cell r="A1244">
            <v>0</v>
          </cell>
          <cell r="B1244">
            <v>0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  <cell r="L1244">
            <v>0</v>
          </cell>
          <cell r="M1244">
            <v>0</v>
          </cell>
          <cell r="N1244">
            <v>0</v>
          </cell>
        </row>
        <row r="1245">
          <cell r="A1245">
            <v>0</v>
          </cell>
          <cell r="B1245">
            <v>0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0</v>
          </cell>
          <cell r="N1245">
            <v>0</v>
          </cell>
        </row>
        <row r="1246">
          <cell r="A1246">
            <v>0</v>
          </cell>
          <cell r="B1246">
            <v>0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  <cell r="L1246">
            <v>0</v>
          </cell>
          <cell r="M1246">
            <v>0</v>
          </cell>
          <cell r="N1246">
            <v>0</v>
          </cell>
        </row>
        <row r="1247">
          <cell r="A1247">
            <v>0</v>
          </cell>
          <cell r="B1247">
            <v>0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  <cell r="L1247">
            <v>0</v>
          </cell>
          <cell r="M1247">
            <v>0</v>
          </cell>
          <cell r="N1247">
            <v>0</v>
          </cell>
        </row>
        <row r="1248">
          <cell r="A1248">
            <v>0</v>
          </cell>
          <cell r="B1248">
            <v>0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0</v>
          </cell>
          <cell r="N1248">
            <v>0</v>
          </cell>
        </row>
        <row r="1249">
          <cell r="A1249">
            <v>0</v>
          </cell>
          <cell r="B1249">
            <v>0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0</v>
          </cell>
          <cell r="N1249">
            <v>0</v>
          </cell>
        </row>
        <row r="1250">
          <cell r="A1250">
            <v>0</v>
          </cell>
          <cell r="B1250">
            <v>0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  <cell r="L1250">
            <v>0</v>
          </cell>
          <cell r="M1250">
            <v>0</v>
          </cell>
          <cell r="N1250">
            <v>0</v>
          </cell>
        </row>
        <row r="1251">
          <cell r="A1251">
            <v>0</v>
          </cell>
          <cell r="B1251">
            <v>0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  <cell r="L1251">
            <v>0</v>
          </cell>
          <cell r="M1251">
            <v>0</v>
          </cell>
          <cell r="N1251">
            <v>0</v>
          </cell>
        </row>
        <row r="1252">
          <cell r="A1252">
            <v>0</v>
          </cell>
          <cell r="B1252">
            <v>0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  <cell r="L1252">
            <v>0</v>
          </cell>
          <cell r="M1252">
            <v>0</v>
          </cell>
          <cell r="N1252">
            <v>0</v>
          </cell>
        </row>
        <row r="1253">
          <cell r="A1253">
            <v>0</v>
          </cell>
          <cell r="B1253">
            <v>0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  <cell r="L1253">
            <v>0</v>
          </cell>
          <cell r="M1253">
            <v>0</v>
          </cell>
          <cell r="N1253">
            <v>0</v>
          </cell>
        </row>
        <row r="1254">
          <cell r="A1254">
            <v>0</v>
          </cell>
          <cell r="B1254">
            <v>0</v>
          </cell>
          <cell r="C1254">
            <v>0</v>
          </cell>
          <cell r="D1254">
            <v>0</v>
          </cell>
          <cell r="E1254">
            <v>0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  <cell r="K1254">
            <v>0</v>
          </cell>
          <cell r="L1254">
            <v>0</v>
          </cell>
          <cell r="M1254">
            <v>0</v>
          </cell>
          <cell r="N1254">
            <v>0</v>
          </cell>
        </row>
        <row r="1255">
          <cell r="A1255">
            <v>0</v>
          </cell>
          <cell r="B1255">
            <v>0</v>
          </cell>
          <cell r="C1255">
            <v>0</v>
          </cell>
          <cell r="D1255">
            <v>0</v>
          </cell>
          <cell r="E1255">
            <v>0</v>
          </cell>
          <cell r="F1255">
            <v>0</v>
          </cell>
          <cell r="G1255">
            <v>0</v>
          </cell>
          <cell r="H1255">
            <v>0</v>
          </cell>
          <cell r="I1255">
            <v>0</v>
          </cell>
          <cell r="J1255">
            <v>0</v>
          </cell>
          <cell r="K1255">
            <v>0</v>
          </cell>
          <cell r="L1255">
            <v>0</v>
          </cell>
          <cell r="M1255">
            <v>0</v>
          </cell>
          <cell r="N1255">
            <v>0</v>
          </cell>
        </row>
        <row r="1256">
          <cell r="A1256">
            <v>0</v>
          </cell>
          <cell r="B1256">
            <v>0</v>
          </cell>
          <cell r="C1256">
            <v>0</v>
          </cell>
          <cell r="D1256">
            <v>0</v>
          </cell>
          <cell r="E1256">
            <v>0</v>
          </cell>
          <cell r="F1256">
            <v>0</v>
          </cell>
          <cell r="G1256">
            <v>0</v>
          </cell>
          <cell r="H1256">
            <v>0</v>
          </cell>
          <cell r="I1256">
            <v>0</v>
          </cell>
          <cell r="J1256">
            <v>0</v>
          </cell>
          <cell r="K1256">
            <v>0</v>
          </cell>
          <cell r="L1256">
            <v>0</v>
          </cell>
          <cell r="M1256">
            <v>0</v>
          </cell>
          <cell r="N1256">
            <v>0</v>
          </cell>
        </row>
        <row r="1257">
          <cell r="A1257">
            <v>0</v>
          </cell>
          <cell r="B1257">
            <v>0</v>
          </cell>
          <cell r="C1257">
            <v>0</v>
          </cell>
          <cell r="D1257">
            <v>0</v>
          </cell>
          <cell r="E1257">
            <v>0</v>
          </cell>
          <cell r="F1257">
            <v>0</v>
          </cell>
          <cell r="G1257">
            <v>0</v>
          </cell>
          <cell r="H1257">
            <v>0</v>
          </cell>
          <cell r="I1257">
            <v>0</v>
          </cell>
          <cell r="J1257">
            <v>0</v>
          </cell>
          <cell r="K1257">
            <v>0</v>
          </cell>
          <cell r="L1257">
            <v>0</v>
          </cell>
          <cell r="M1257">
            <v>0</v>
          </cell>
          <cell r="N1257">
            <v>0</v>
          </cell>
        </row>
        <row r="1258">
          <cell r="A1258">
            <v>0</v>
          </cell>
          <cell r="B1258">
            <v>0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  <cell r="L1258">
            <v>0</v>
          </cell>
          <cell r="M1258">
            <v>0</v>
          </cell>
          <cell r="N1258">
            <v>0</v>
          </cell>
        </row>
        <row r="1259">
          <cell r="A1259">
            <v>0</v>
          </cell>
          <cell r="B1259">
            <v>0</v>
          </cell>
          <cell r="C1259">
            <v>0</v>
          </cell>
          <cell r="D1259">
            <v>0</v>
          </cell>
          <cell r="E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0</v>
          </cell>
          <cell r="N1259">
            <v>0</v>
          </cell>
        </row>
        <row r="1260">
          <cell r="A1260">
            <v>0</v>
          </cell>
          <cell r="B1260">
            <v>0</v>
          </cell>
          <cell r="C1260">
            <v>0</v>
          </cell>
          <cell r="D1260">
            <v>0</v>
          </cell>
          <cell r="E1260">
            <v>0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  <cell r="L1260">
            <v>0</v>
          </cell>
          <cell r="M1260">
            <v>0</v>
          </cell>
          <cell r="N1260">
            <v>0</v>
          </cell>
        </row>
        <row r="1261">
          <cell r="A1261">
            <v>0</v>
          </cell>
          <cell r="B1261">
            <v>0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  <cell r="L1261">
            <v>0</v>
          </cell>
          <cell r="M1261">
            <v>0</v>
          </cell>
          <cell r="N1261">
            <v>0</v>
          </cell>
        </row>
        <row r="1262">
          <cell r="A1262">
            <v>0</v>
          </cell>
          <cell r="B1262">
            <v>0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  <cell r="L1262">
            <v>0</v>
          </cell>
          <cell r="M1262">
            <v>0</v>
          </cell>
          <cell r="N1262">
            <v>0</v>
          </cell>
        </row>
        <row r="1263">
          <cell r="A1263">
            <v>0</v>
          </cell>
          <cell r="B1263">
            <v>0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  <cell r="L1263">
            <v>0</v>
          </cell>
          <cell r="M1263">
            <v>0</v>
          </cell>
          <cell r="N1263">
            <v>0</v>
          </cell>
        </row>
        <row r="1264">
          <cell r="A1264">
            <v>0</v>
          </cell>
          <cell r="B1264">
            <v>0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  <cell r="L1264">
            <v>0</v>
          </cell>
          <cell r="M1264">
            <v>0</v>
          </cell>
          <cell r="N1264">
            <v>0</v>
          </cell>
        </row>
        <row r="1265">
          <cell r="A1265">
            <v>0</v>
          </cell>
          <cell r="B1265">
            <v>0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  <cell r="L1265">
            <v>0</v>
          </cell>
          <cell r="M1265">
            <v>0</v>
          </cell>
          <cell r="N1265">
            <v>0</v>
          </cell>
        </row>
        <row r="1266">
          <cell r="A1266">
            <v>0</v>
          </cell>
          <cell r="B1266">
            <v>0</v>
          </cell>
          <cell r="C1266">
            <v>0</v>
          </cell>
          <cell r="D1266">
            <v>0</v>
          </cell>
          <cell r="E1266">
            <v>0</v>
          </cell>
          <cell r="F1266">
            <v>0</v>
          </cell>
          <cell r="G1266">
            <v>0</v>
          </cell>
          <cell r="H1266">
            <v>0</v>
          </cell>
          <cell r="I1266">
            <v>0</v>
          </cell>
          <cell r="J1266">
            <v>0</v>
          </cell>
          <cell r="K1266">
            <v>0</v>
          </cell>
          <cell r="L1266">
            <v>0</v>
          </cell>
          <cell r="M1266">
            <v>0</v>
          </cell>
          <cell r="N1266">
            <v>0</v>
          </cell>
        </row>
        <row r="1267">
          <cell r="A1267">
            <v>0</v>
          </cell>
          <cell r="B1267">
            <v>0</v>
          </cell>
          <cell r="C1267">
            <v>0</v>
          </cell>
          <cell r="D1267">
            <v>0</v>
          </cell>
          <cell r="E1267">
            <v>0</v>
          </cell>
          <cell r="F1267">
            <v>0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  <cell r="K1267">
            <v>0</v>
          </cell>
          <cell r="L1267">
            <v>0</v>
          </cell>
          <cell r="M1267">
            <v>0</v>
          </cell>
          <cell r="N1267">
            <v>0</v>
          </cell>
        </row>
        <row r="1268">
          <cell r="A1268">
            <v>0</v>
          </cell>
          <cell r="B1268">
            <v>0</v>
          </cell>
          <cell r="C1268">
            <v>0</v>
          </cell>
          <cell r="D1268">
            <v>0</v>
          </cell>
          <cell r="E1268">
            <v>0</v>
          </cell>
          <cell r="F1268">
            <v>0</v>
          </cell>
          <cell r="G1268">
            <v>0</v>
          </cell>
          <cell r="H1268">
            <v>0</v>
          </cell>
          <cell r="I1268">
            <v>0</v>
          </cell>
          <cell r="J1268">
            <v>0</v>
          </cell>
          <cell r="K1268">
            <v>0</v>
          </cell>
          <cell r="L1268">
            <v>0</v>
          </cell>
          <cell r="M1268">
            <v>0</v>
          </cell>
          <cell r="N1268">
            <v>0</v>
          </cell>
        </row>
        <row r="1269">
          <cell r="A1269">
            <v>0</v>
          </cell>
          <cell r="B1269">
            <v>0</v>
          </cell>
          <cell r="C1269">
            <v>0</v>
          </cell>
          <cell r="D1269">
            <v>0</v>
          </cell>
          <cell r="E1269">
            <v>0</v>
          </cell>
          <cell r="F1269">
            <v>0</v>
          </cell>
          <cell r="G1269">
            <v>0</v>
          </cell>
          <cell r="H1269">
            <v>0</v>
          </cell>
          <cell r="I1269">
            <v>0</v>
          </cell>
          <cell r="J1269">
            <v>0</v>
          </cell>
          <cell r="K1269">
            <v>0</v>
          </cell>
          <cell r="L1269">
            <v>0</v>
          </cell>
          <cell r="M1269">
            <v>0</v>
          </cell>
          <cell r="N1269">
            <v>0</v>
          </cell>
        </row>
        <row r="1270">
          <cell r="A1270">
            <v>0</v>
          </cell>
          <cell r="B1270">
            <v>0</v>
          </cell>
          <cell r="C1270">
            <v>0</v>
          </cell>
          <cell r="D1270">
            <v>0</v>
          </cell>
          <cell r="E1270">
            <v>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  <cell r="J1270">
            <v>0</v>
          </cell>
          <cell r="K1270">
            <v>0</v>
          </cell>
          <cell r="L1270">
            <v>0</v>
          </cell>
          <cell r="M1270">
            <v>0</v>
          </cell>
          <cell r="N1270">
            <v>0</v>
          </cell>
        </row>
        <row r="1271">
          <cell r="A1271">
            <v>0</v>
          </cell>
          <cell r="B1271">
            <v>0</v>
          </cell>
          <cell r="C1271">
            <v>0</v>
          </cell>
          <cell r="D1271">
            <v>0</v>
          </cell>
          <cell r="E1271">
            <v>0</v>
          </cell>
          <cell r="F1271">
            <v>0</v>
          </cell>
          <cell r="G1271">
            <v>0</v>
          </cell>
          <cell r="H1271">
            <v>0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0</v>
          </cell>
          <cell r="N1271">
            <v>0</v>
          </cell>
        </row>
        <row r="1272">
          <cell r="A1272">
            <v>0</v>
          </cell>
          <cell r="B1272">
            <v>0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  <cell r="L1272">
            <v>0</v>
          </cell>
          <cell r="M1272">
            <v>0</v>
          </cell>
          <cell r="N1272">
            <v>0</v>
          </cell>
        </row>
        <row r="1273">
          <cell r="A1273">
            <v>0</v>
          </cell>
          <cell r="B1273">
            <v>0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  <cell r="L1273">
            <v>0</v>
          </cell>
          <cell r="M1273">
            <v>0</v>
          </cell>
          <cell r="N1273">
            <v>0</v>
          </cell>
        </row>
        <row r="1274">
          <cell r="A1274">
            <v>0</v>
          </cell>
          <cell r="B1274">
            <v>0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  <cell r="L1274">
            <v>0</v>
          </cell>
          <cell r="M1274">
            <v>0</v>
          </cell>
          <cell r="N1274">
            <v>0</v>
          </cell>
        </row>
        <row r="1275">
          <cell r="A1275">
            <v>0</v>
          </cell>
          <cell r="B1275">
            <v>0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  <cell r="L1275">
            <v>0</v>
          </cell>
          <cell r="M1275">
            <v>0</v>
          </cell>
          <cell r="N1275">
            <v>0</v>
          </cell>
        </row>
        <row r="1276">
          <cell r="A1276">
            <v>0</v>
          </cell>
          <cell r="B1276">
            <v>0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  <cell r="L1276">
            <v>0</v>
          </cell>
          <cell r="M1276">
            <v>0</v>
          </cell>
          <cell r="N1276">
            <v>0</v>
          </cell>
        </row>
        <row r="1277">
          <cell r="A1277">
            <v>0</v>
          </cell>
          <cell r="B1277">
            <v>0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  <cell r="L1277">
            <v>0</v>
          </cell>
          <cell r="M1277">
            <v>0</v>
          </cell>
          <cell r="N1277">
            <v>0</v>
          </cell>
        </row>
        <row r="1278">
          <cell r="A1278">
            <v>0</v>
          </cell>
          <cell r="B1278">
            <v>0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  <cell r="L1278">
            <v>0</v>
          </cell>
          <cell r="M1278">
            <v>0</v>
          </cell>
          <cell r="N1278">
            <v>0</v>
          </cell>
        </row>
        <row r="1279">
          <cell r="A1279">
            <v>0</v>
          </cell>
          <cell r="B1279">
            <v>0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  <cell r="L1279">
            <v>0</v>
          </cell>
          <cell r="M1279">
            <v>0</v>
          </cell>
          <cell r="N1279">
            <v>0</v>
          </cell>
        </row>
        <row r="1280">
          <cell r="A1280">
            <v>0</v>
          </cell>
          <cell r="B1280">
            <v>0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  <cell r="L1280">
            <v>0</v>
          </cell>
          <cell r="M1280">
            <v>0</v>
          </cell>
          <cell r="N1280">
            <v>0</v>
          </cell>
        </row>
        <row r="1281">
          <cell r="A1281">
            <v>0</v>
          </cell>
          <cell r="B1281">
            <v>0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  <cell r="L1281">
            <v>0</v>
          </cell>
          <cell r="M1281">
            <v>0</v>
          </cell>
          <cell r="N1281">
            <v>0</v>
          </cell>
        </row>
        <row r="1282">
          <cell r="A1282">
            <v>0</v>
          </cell>
          <cell r="B1282">
            <v>0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  <cell r="L1282">
            <v>0</v>
          </cell>
          <cell r="M1282">
            <v>0</v>
          </cell>
          <cell r="N1282">
            <v>0</v>
          </cell>
        </row>
        <row r="1283">
          <cell r="A1283">
            <v>0</v>
          </cell>
          <cell r="B1283">
            <v>0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  <cell r="L1283">
            <v>0</v>
          </cell>
          <cell r="M1283">
            <v>0</v>
          </cell>
          <cell r="N1283">
            <v>0</v>
          </cell>
        </row>
        <row r="1284">
          <cell r="A1284">
            <v>0</v>
          </cell>
          <cell r="B1284">
            <v>0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  <cell r="M1284">
            <v>0</v>
          </cell>
          <cell r="N1284">
            <v>0</v>
          </cell>
        </row>
        <row r="1285">
          <cell r="A1285">
            <v>0</v>
          </cell>
          <cell r="B1285">
            <v>0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  <cell r="L1285">
            <v>0</v>
          </cell>
          <cell r="M1285">
            <v>0</v>
          </cell>
          <cell r="N1285">
            <v>0</v>
          </cell>
        </row>
        <row r="1286">
          <cell r="A1286">
            <v>0</v>
          </cell>
          <cell r="B1286">
            <v>0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0</v>
          </cell>
          <cell r="N1286">
            <v>0</v>
          </cell>
        </row>
        <row r="1287">
          <cell r="A1287">
            <v>0</v>
          </cell>
          <cell r="B1287">
            <v>0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  <cell r="L1287">
            <v>0</v>
          </cell>
          <cell r="M1287">
            <v>0</v>
          </cell>
          <cell r="N1287">
            <v>0</v>
          </cell>
        </row>
        <row r="1288">
          <cell r="A1288">
            <v>0</v>
          </cell>
          <cell r="B1288">
            <v>0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  <cell r="L1288">
            <v>0</v>
          </cell>
          <cell r="M1288">
            <v>0</v>
          </cell>
          <cell r="N1288">
            <v>0</v>
          </cell>
        </row>
        <row r="1289">
          <cell r="A1289">
            <v>0</v>
          </cell>
          <cell r="B1289">
            <v>0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  <cell r="L1289">
            <v>0</v>
          </cell>
          <cell r="M1289">
            <v>0</v>
          </cell>
          <cell r="N1289">
            <v>0</v>
          </cell>
        </row>
        <row r="1290">
          <cell r="A1290">
            <v>0</v>
          </cell>
          <cell r="B1290">
            <v>0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0</v>
          </cell>
          <cell r="N1290">
            <v>0</v>
          </cell>
        </row>
        <row r="1291">
          <cell r="A1291">
            <v>0</v>
          </cell>
          <cell r="B1291">
            <v>0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0</v>
          </cell>
          <cell r="N1291">
            <v>0</v>
          </cell>
        </row>
        <row r="1292">
          <cell r="A1292">
            <v>0</v>
          </cell>
          <cell r="B1292">
            <v>0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0</v>
          </cell>
          <cell r="N1292">
            <v>0</v>
          </cell>
        </row>
        <row r="1293">
          <cell r="A1293">
            <v>0</v>
          </cell>
          <cell r="B1293">
            <v>0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0</v>
          </cell>
          <cell r="N1293">
            <v>0</v>
          </cell>
        </row>
        <row r="1294">
          <cell r="A1294">
            <v>0</v>
          </cell>
          <cell r="B1294">
            <v>0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0</v>
          </cell>
          <cell r="N1294">
            <v>0</v>
          </cell>
        </row>
        <row r="1295">
          <cell r="A1295">
            <v>0</v>
          </cell>
          <cell r="B1295">
            <v>0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0</v>
          </cell>
          <cell r="N1295">
            <v>0</v>
          </cell>
        </row>
        <row r="1296">
          <cell r="A1296">
            <v>0</v>
          </cell>
          <cell r="B1296">
            <v>0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0</v>
          </cell>
          <cell r="N1296">
            <v>0</v>
          </cell>
        </row>
        <row r="1297">
          <cell r="A1297">
            <v>0</v>
          </cell>
          <cell r="B1297">
            <v>0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0</v>
          </cell>
          <cell r="N1297">
            <v>0</v>
          </cell>
        </row>
        <row r="1298">
          <cell r="A1298">
            <v>0</v>
          </cell>
          <cell r="B1298">
            <v>0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  <cell r="L1298">
            <v>0</v>
          </cell>
          <cell r="M1298">
            <v>0</v>
          </cell>
          <cell r="N1298">
            <v>0</v>
          </cell>
        </row>
        <row r="1299">
          <cell r="A1299">
            <v>0</v>
          </cell>
          <cell r="B1299">
            <v>0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0</v>
          </cell>
          <cell r="N1299">
            <v>0</v>
          </cell>
        </row>
        <row r="1300">
          <cell r="A1300">
            <v>0</v>
          </cell>
          <cell r="B1300">
            <v>0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0</v>
          </cell>
          <cell r="N1300">
            <v>0</v>
          </cell>
        </row>
        <row r="1301">
          <cell r="A1301">
            <v>0</v>
          </cell>
          <cell r="B1301">
            <v>0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0</v>
          </cell>
          <cell r="N1301">
            <v>0</v>
          </cell>
        </row>
        <row r="1302">
          <cell r="A1302">
            <v>0</v>
          </cell>
          <cell r="B1302">
            <v>0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0</v>
          </cell>
          <cell r="N1302">
            <v>0</v>
          </cell>
        </row>
        <row r="1303">
          <cell r="A1303">
            <v>0</v>
          </cell>
          <cell r="B1303">
            <v>0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0</v>
          </cell>
          <cell r="N1303">
            <v>0</v>
          </cell>
        </row>
        <row r="1304">
          <cell r="A1304">
            <v>0</v>
          </cell>
          <cell r="B1304">
            <v>0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0</v>
          </cell>
          <cell r="N1304">
            <v>0</v>
          </cell>
        </row>
        <row r="1305">
          <cell r="A1305">
            <v>0</v>
          </cell>
          <cell r="B1305">
            <v>0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0</v>
          </cell>
          <cell r="N1305">
            <v>0</v>
          </cell>
        </row>
        <row r="1306">
          <cell r="A1306">
            <v>0</v>
          </cell>
          <cell r="B1306">
            <v>0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0</v>
          </cell>
          <cell r="N1306">
            <v>0</v>
          </cell>
        </row>
        <row r="1307">
          <cell r="A1307">
            <v>0</v>
          </cell>
          <cell r="B1307">
            <v>0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0</v>
          </cell>
          <cell r="N1307">
            <v>0</v>
          </cell>
        </row>
        <row r="1308">
          <cell r="A1308">
            <v>0</v>
          </cell>
          <cell r="B1308">
            <v>0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0</v>
          </cell>
          <cell r="N1308">
            <v>0</v>
          </cell>
        </row>
        <row r="1309">
          <cell r="A1309">
            <v>0</v>
          </cell>
          <cell r="B1309">
            <v>0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0</v>
          </cell>
          <cell r="N1309">
            <v>0</v>
          </cell>
        </row>
        <row r="1310">
          <cell r="A1310">
            <v>0</v>
          </cell>
          <cell r="B1310">
            <v>0</v>
          </cell>
          <cell r="C1310">
            <v>0</v>
          </cell>
          <cell r="D1310">
            <v>0</v>
          </cell>
          <cell r="E1310">
            <v>0</v>
          </cell>
          <cell r="F1310">
            <v>0</v>
          </cell>
          <cell r="G1310">
            <v>0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0</v>
          </cell>
          <cell r="N1310">
            <v>0</v>
          </cell>
        </row>
        <row r="1311">
          <cell r="A1311">
            <v>0</v>
          </cell>
          <cell r="B1311">
            <v>0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0</v>
          </cell>
          <cell r="N1311">
            <v>0</v>
          </cell>
        </row>
        <row r="1312">
          <cell r="A1312">
            <v>0</v>
          </cell>
          <cell r="B1312">
            <v>0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0</v>
          </cell>
          <cell r="N1312">
            <v>0</v>
          </cell>
        </row>
        <row r="1313">
          <cell r="A1313">
            <v>0</v>
          </cell>
          <cell r="B1313">
            <v>0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0</v>
          </cell>
          <cell r="N1313">
            <v>0</v>
          </cell>
        </row>
        <row r="1314">
          <cell r="A1314">
            <v>0</v>
          </cell>
          <cell r="B1314">
            <v>0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  <cell r="L1314">
            <v>0</v>
          </cell>
          <cell r="M1314">
            <v>0</v>
          </cell>
          <cell r="N1314">
            <v>0</v>
          </cell>
        </row>
        <row r="1315">
          <cell r="A1315">
            <v>0</v>
          </cell>
          <cell r="B1315">
            <v>0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  <cell r="L1315">
            <v>0</v>
          </cell>
          <cell r="M1315">
            <v>0</v>
          </cell>
          <cell r="N1315">
            <v>0</v>
          </cell>
        </row>
        <row r="1316">
          <cell r="A1316">
            <v>0</v>
          </cell>
          <cell r="B1316">
            <v>0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  <cell r="L1316">
            <v>0</v>
          </cell>
          <cell r="M1316">
            <v>0</v>
          </cell>
          <cell r="N1316">
            <v>0</v>
          </cell>
        </row>
        <row r="1317">
          <cell r="A1317">
            <v>0</v>
          </cell>
          <cell r="B1317">
            <v>0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  <cell r="L1317">
            <v>0</v>
          </cell>
          <cell r="M1317">
            <v>0</v>
          </cell>
          <cell r="N1317">
            <v>0</v>
          </cell>
        </row>
        <row r="1318">
          <cell r="A1318">
            <v>0</v>
          </cell>
          <cell r="B1318">
            <v>0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  <cell r="L1318">
            <v>0</v>
          </cell>
          <cell r="M1318">
            <v>0</v>
          </cell>
          <cell r="N1318">
            <v>0</v>
          </cell>
        </row>
        <row r="1319">
          <cell r="A1319">
            <v>0</v>
          </cell>
          <cell r="B1319">
            <v>0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  <cell r="L1319">
            <v>0</v>
          </cell>
          <cell r="M1319">
            <v>0</v>
          </cell>
          <cell r="N1319">
            <v>0</v>
          </cell>
        </row>
        <row r="1320">
          <cell r="A1320">
            <v>0</v>
          </cell>
          <cell r="B1320">
            <v>0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  <cell r="L1320">
            <v>0</v>
          </cell>
          <cell r="M1320">
            <v>0</v>
          </cell>
          <cell r="N1320">
            <v>0</v>
          </cell>
        </row>
        <row r="1321">
          <cell r="A1321">
            <v>0</v>
          </cell>
          <cell r="B1321">
            <v>0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  <cell r="L1321">
            <v>0</v>
          </cell>
          <cell r="M1321">
            <v>0</v>
          </cell>
          <cell r="N1321">
            <v>0</v>
          </cell>
        </row>
        <row r="1322">
          <cell r="A1322">
            <v>0</v>
          </cell>
          <cell r="B1322">
            <v>0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0</v>
          </cell>
          <cell r="N1322">
            <v>0</v>
          </cell>
        </row>
        <row r="1323">
          <cell r="A1323">
            <v>0</v>
          </cell>
          <cell r="B1323">
            <v>0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0</v>
          </cell>
          <cell r="N1323">
            <v>0</v>
          </cell>
        </row>
        <row r="1324">
          <cell r="A1324">
            <v>0</v>
          </cell>
          <cell r="B1324">
            <v>0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0</v>
          </cell>
          <cell r="N1324">
            <v>0</v>
          </cell>
        </row>
        <row r="1325">
          <cell r="A1325">
            <v>0</v>
          </cell>
          <cell r="B1325">
            <v>0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0</v>
          </cell>
          <cell r="N1325">
            <v>0</v>
          </cell>
        </row>
        <row r="1326">
          <cell r="A1326">
            <v>0</v>
          </cell>
          <cell r="B1326">
            <v>0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0</v>
          </cell>
          <cell r="N1326">
            <v>0</v>
          </cell>
        </row>
        <row r="1327">
          <cell r="A1327">
            <v>0</v>
          </cell>
          <cell r="B1327">
            <v>0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0</v>
          </cell>
          <cell r="N1327">
            <v>0</v>
          </cell>
        </row>
        <row r="1328">
          <cell r="A1328">
            <v>0</v>
          </cell>
          <cell r="B1328">
            <v>0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  <cell r="L1328">
            <v>0</v>
          </cell>
          <cell r="M1328">
            <v>0</v>
          </cell>
          <cell r="N1328">
            <v>0</v>
          </cell>
        </row>
        <row r="1329">
          <cell r="A1329">
            <v>0</v>
          </cell>
          <cell r="B1329">
            <v>0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>
            <v>0</v>
          </cell>
          <cell r="M1329">
            <v>0</v>
          </cell>
          <cell r="N1329">
            <v>0</v>
          </cell>
        </row>
        <row r="1330">
          <cell r="A1330">
            <v>0</v>
          </cell>
          <cell r="B1330">
            <v>0</v>
          </cell>
          <cell r="C1330">
            <v>0</v>
          </cell>
          <cell r="D1330">
            <v>0</v>
          </cell>
          <cell r="E1330">
            <v>0</v>
          </cell>
          <cell r="F1330">
            <v>0</v>
          </cell>
          <cell r="G1330">
            <v>0</v>
          </cell>
          <cell r="H1330">
            <v>0</v>
          </cell>
          <cell r="I1330">
            <v>0</v>
          </cell>
          <cell r="J1330">
            <v>0</v>
          </cell>
          <cell r="K1330">
            <v>0</v>
          </cell>
          <cell r="L1330">
            <v>0</v>
          </cell>
          <cell r="M1330">
            <v>0</v>
          </cell>
          <cell r="N1330">
            <v>0</v>
          </cell>
        </row>
        <row r="1331">
          <cell r="A1331">
            <v>0</v>
          </cell>
          <cell r="B1331">
            <v>0</v>
          </cell>
          <cell r="C1331">
            <v>0</v>
          </cell>
          <cell r="D1331">
            <v>0</v>
          </cell>
          <cell r="E1331">
            <v>0</v>
          </cell>
          <cell r="F1331">
            <v>0</v>
          </cell>
          <cell r="G1331">
            <v>0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0</v>
          </cell>
          <cell r="M1331">
            <v>0</v>
          </cell>
          <cell r="N1331">
            <v>0</v>
          </cell>
        </row>
        <row r="1332">
          <cell r="A1332">
            <v>0</v>
          </cell>
          <cell r="B1332">
            <v>0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  <cell r="L1332">
            <v>0</v>
          </cell>
          <cell r="M1332">
            <v>0</v>
          </cell>
          <cell r="N1332">
            <v>0</v>
          </cell>
        </row>
        <row r="1333">
          <cell r="A1333">
            <v>0</v>
          </cell>
          <cell r="B1333">
            <v>0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  <cell r="L1333">
            <v>0</v>
          </cell>
          <cell r="M1333">
            <v>0</v>
          </cell>
          <cell r="N1333">
            <v>0</v>
          </cell>
        </row>
        <row r="1334">
          <cell r="A1334">
            <v>0</v>
          </cell>
          <cell r="B1334">
            <v>0</v>
          </cell>
          <cell r="C1334">
            <v>0</v>
          </cell>
          <cell r="D1334">
            <v>0</v>
          </cell>
          <cell r="E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  <cell r="M1334">
            <v>0</v>
          </cell>
          <cell r="N1334">
            <v>0</v>
          </cell>
        </row>
        <row r="1335">
          <cell r="A1335">
            <v>0</v>
          </cell>
          <cell r="B1335">
            <v>0</v>
          </cell>
          <cell r="C1335">
            <v>0</v>
          </cell>
          <cell r="D1335">
            <v>0</v>
          </cell>
          <cell r="E1335">
            <v>0</v>
          </cell>
          <cell r="F1335">
            <v>0</v>
          </cell>
          <cell r="G1335">
            <v>0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0</v>
          </cell>
          <cell r="N1335">
            <v>0</v>
          </cell>
        </row>
        <row r="1336">
          <cell r="A1336">
            <v>0</v>
          </cell>
          <cell r="B1336">
            <v>0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  <cell r="L1336">
            <v>0</v>
          </cell>
          <cell r="M1336">
            <v>0</v>
          </cell>
          <cell r="N1336">
            <v>0</v>
          </cell>
        </row>
        <row r="1337">
          <cell r="A1337">
            <v>0</v>
          </cell>
          <cell r="B1337">
            <v>0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0</v>
          </cell>
          <cell r="N1337">
            <v>0</v>
          </cell>
        </row>
        <row r="1338">
          <cell r="A1338">
            <v>0</v>
          </cell>
          <cell r="B1338">
            <v>0</v>
          </cell>
          <cell r="C1338">
            <v>0</v>
          </cell>
          <cell r="D1338">
            <v>0</v>
          </cell>
          <cell r="E1338">
            <v>0</v>
          </cell>
          <cell r="F1338">
            <v>0</v>
          </cell>
          <cell r="G1338">
            <v>0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0</v>
          </cell>
          <cell r="N1338">
            <v>0</v>
          </cell>
        </row>
        <row r="1339">
          <cell r="A1339">
            <v>0</v>
          </cell>
          <cell r="B1339">
            <v>0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0</v>
          </cell>
          <cell r="N1339">
            <v>0</v>
          </cell>
        </row>
        <row r="1340">
          <cell r="A1340">
            <v>0</v>
          </cell>
          <cell r="B1340">
            <v>0</v>
          </cell>
          <cell r="C1340">
            <v>0</v>
          </cell>
          <cell r="D1340">
            <v>0</v>
          </cell>
          <cell r="E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0</v>
          </cell>
          <cell r="N1340">
            <v>0</v>
          </cell>
        </row>
        <row r="1341">
          <cell r="A1341">
            <v>0</v>
          </cell>
          <cell r="B1341">
            <v>0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0</v>
          </cell>
          <cell r="N1341">
            <v>0</v>
          </cell>
        </row>
        <row r="1342">
          <cell r="A1342">
            <v>0</v>
          </cell>
          <cell r="B1342">
            <v>0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0</v>
          </cell>
          <cell r="N1342">
            <v>0</v>
          </cell>
        </row>
        <row r="1343">
          <cell r="A1343">
            <v>0</v>
          </cell>
          <cell r="B1343">
            <v>0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  <cell r="L1343">
            <v>0</v>
          </cell>
          <cell r="M1343">
            <v>0</v>
          </cell>
          <cell r="N1343">
            <v>0</v>
          </cell>
        </row>
        <row r="1344">
          <cell r="A1344">
            <v>0</v>
          </cell>
          <cell r="B1344">
            <v>0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  <cell r="L1344">
            <v>0</v>
          </cell>
          <cell r="M1344">
            <v>0</v>
          </cell>
          <cell r="N1344">
            <v>0</v>
          </cell>
        </row>
        <row r="1345">
          <cell r="A1345">
            <v>0</v>
          </cell>
          <cell r="B1345">
            <v>0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  <cell r="G1345">
            <v>0</v>
          </cell>
          <cell r="H1345">
            <v>0</v>
          </cell>
          <cell r="I1345">
            <v>0</v>
          </cell>
          <cell r="J1345">
            <v>0</v>
          </cell>
          <cell r="K1345">
            <v>0</v>
          </cell>
          <cell r="L1345">
            <v>0</v>
          </cell>
          <cell r="M1345">
            <v>0</v>
          </cell>
          <cell r="N1345">
            <v>0</v>
          </cell>
        </row>
        <row r="1346">
          <cell r="A1346">
            <v>0</v>
          </cell>
          <cell r="B1346">
            <v>0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  <cell r="M1346">
            <v>0</v>
          </cell>
          <cell r="N1346">
            <v>0</v>
          </cell>
        </row>
        <row r="1347">
          <cell r="A1347">
            <v>0</v>
          </cell>
          <cell r="B1347">
            <v>0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  <cell r="M1347">
            <v>0</v>
          </cell>
          <cell r="N1347">
            <v>0</v>
          </cell>
        </row>
        <row r="1348">
          <cell r="A1348">
            <v>0</v>
          </cell>
          <cell r="B1348">
            <v>0</v>
          </cell>
          <cell r="C1348">
            <v>0</v>
          </cell>
          <cell r="D1348">
            <v>0</v>
          </cell>
          <cell r="E1348">
            <v>0</v>
          </cell>
          <cell r="F1348">
            <v>0</v>
          </cell>
          <cell r="G1348">
            <v>0</v>
          </cell>
          <cell r="H1348">
            <v>0</v>
          </cell>
          <cell r="I1348">
            <v>0</v>
          </cell>
          <cell r="J1348">
            <v>0</v>
          </cell>
          <cell r="K1348">
            <v>0</v>
          </cell>
          <cell r="L1348">
            <v>0</v>
          </cell>
          <cell r="M1348">
            <v>0</v>
          </cell>
          <cell r="N1348">
            <v>0</v>
          </cell>
        </row>
        <row r="1349">
          <cell r="A1349">
            <v>0</v>
          </cell>
          <cell r="B1349">
            <v>0</v>
          </cell>
          <cell r="C1349">
            <v>0</v>
          </cell>
          <cell r="D1349">
            <v>0</v>
          </cell>
          <cell r="E1349">
            <v>0</v>
          </cell>
          <cell r="F1349">
            <v>0</v>
          </cell>
          <cell r="G1349">
            <v>0</v>
          </cell>
          <cell r="H1349">
            <v>0</v>
          </cell>
          <cell r="I1349">
            <v>0</v>
          </cell>
          <cell r="J1349">
            <v>0</v>
          </cell>
          <cell r="K1349">
            <v>0</v>
          </cell>
          <cell r="L1349">
            <v>0</v>
          </cell>
          <cell r="M1349">
            <v>0</v>
          </cell>
          <cell r="N1349">
            <v>0</v>
          </cell>
        </row>
        <row r="1350">
          <cell r="A1350">
            <v>0</v>
          </cell>
          <cell r="B1350">
            <v>0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0</v>
          </cell>
          <cell r="N1350">
            <v>0</v>
          </cell>
        </row>
        <row r="1351">
          <cell r="A1351">
            <v>0</v>
          </cell>
          <cell r="B1351">
            <v>0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  <cell r="L1351">
            <v>0</v>
          </cell>
          <cell r="M1351">
            <v>0</v>
          </cell>
          <cell r="N1351">
            <v>0</v>
          </cell>
        </row>
        <row r="1352">
          <cell r="A1352">
            <v>0</v>
          </cell>
          <cell r="B1352">
            <v>0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0</v>
          </cell>
          <cell r="N1352">
            <v>0</v>
          </cell>
        </row>
        <row r="1353">
          <cell r="A1353">
            <v>0</v>
          </cell>
          <cell r="B1353">
            <v>0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0</v>
          </cell>
          <cell r="N1353">
            <v>0</v>
          </cell>
        </row>
        <row r="1354">
          <cell r="A1354">
            <v>0</v>
          </cell>
          <cell r="B1354">
            <v>0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0</v>
          </cell>
          <cell r="N1354">
            <v>0</v>
          </cell>
        </row>
        <row r="1355">
          <cell r="A1355">
            <v>0</v>
          </cell>
          <cell r="B1355">
            <v>0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0</v>
          </cell>
          <cell r="N1355">
            <v>0</v>
          </cell>
        </row>
        <row r="1356">
          <cell r="A1356">
            <v>0</v>
          </cell>
          <cell r="B1356">
            <v>0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0</v>
          </cell>
          <cell r="N1356">
            <v>0</v>
          </cell>
        </row>
        <row r="1357">
          <cell r="A1357">
            <v>0</v>
          </cell>
          <cell r="B1357">
            <v>0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0</v>
          </cell>
          <cell r="N1357">
            <v>0</v>
          </cell>
        </row>
        <row r="1358">
          <cell r="A1358">
            <v>0</v>
          </cell>
          <cell r="B1358">
            <v>0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  <cell r="L1358">
            <v>0</v>
          </cell>
          <cell r="M1358">
            <v>0</v>
          </cell>
          <cell r="N1358">
            <v>0</v>
          </cell>
        </row>
        <row r="1359">
          <cell r="A1359">
            <v>0</v>
          </cell>
          <cell r="B1359">
            <v>0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  <cell r="M1359">
            <v>0</v>
          </cell>
          <cell r="N1359">
            <v>0</v>
          </cell>
        </row>
        <row r="1360">
          <cell r="A1360">
            <v>0</v>
          </cell>
          <cell r="B1360">
            <v>0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  <cell r="L1360">
            <v>0</v>
          </cell>
          <cell r="M1360">
            <v>0</v>
          </cell>
          <cell r="N1360">
            <v>0</v>
          </cell>
        </row>
        <row r="1361">
          <cell r="A1361">
            <v>0</v>
          </cell>
          <cell r="B1361">
            <v>0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  <cell r="L1361">
            <v>0</v>
          </cell>
          <cell r="M1361">
            <v>0</v>
          </cell>
          <cell r="N1361">
            <v>0</v>
          </cell>
        </row>
        <row r="1362">
          <cell r="A1362">
            <v>0</v>
          </cell>
          <cell r="B1362">
            <v>0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  <cell r="L1362">
            <v>0</v>
          </cell>
          <cell r="M1362">
            <v>0</v>
          </cell>
          <cell r="N1362">
            <v>0</v>
          </cell>
        </row>
        <row r="1363">
          <cell r="A1363">
            <v>0</v>
          </cell>
          <cell r="B1363">
            <v>0</v>
          </cell>
          <cell r="C1363">
            <v>0</v>
          </cell>
          <cell r="D1363">
            <v>0</v>
          </cell>
          <cell r="E1363">
            <v>0</v>
          </cell>
          <cell r="F1363">
            <v>0</v>
          </cell>
          <cell r="G1363">
            <v>0</v>
          </cell>
          <cell r="H1363">
            <v>0</v>
          </cell>
          <cell r="I1363">
            <v>0</v>
          </cell>
          <cell r="J1363">
            <v>0</v>
          </cell>
          <cell r="K1363">
            <v>0</v>
          </cell>
          <cell r="L1363">
            <v>0</v>
          </cell>
          <cell r="M1363">
            <v>0</v>
          </cell>
          <cell r="N1363">
            <v>0</v>
          </cell>
        </row>
        <row r="1364">
          <cell r="A1364">
            <v>0</v>
          </cell>
          <cell r="B1364">
            <v>0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  <cell r="L1364">
            <v>0</v>
          </cell>
          <cell r="M1364">
            <v>0</v>
          </cell>
          <cell r="N1364">
            <v>0</v>
          </cell>
        </row>
        <row r="1365">
          <cell r="A1365">
            <v>0</v>
          </cell>
          <cell r="B1365">
            <v>0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0</v>
          </cell>
          <cell r="N1365">
            <v>0</v>
          </cell>
        </row>
        <row r="1366">
          <cell r="A1366">
            <v>0</v>
          </cell>
          <cell r="B1366">
            <v>0</v>
          </cell>
          <cell r="C1366">
            <v>0</v>
          </cell>
          <cell r="D1366">
            <v>0</v>
          </cell>
          <cell r="E1366">
            <v>0</v>
          </cell>
          <cell r="F1366">
            <v>0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  <cell r="M1366">
            <v>0</v>
          </cell>
          <cell r="N1366">
            <v>0</v>
          </cell>
        </row>
        <row r="1367">
          <cell r="A1367">
            <v>0</v>
          </cell>
          <cell r="B1367">
            <v>0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  <cell r="G1367">
            <v>0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0</v>
          </cell>
          <cell r="N1367">
            <v>0</v>
          </cell>
        </row>
        <row r="1368">
          <cell r="A1368">
            <v>0</v>
          </cell>
          <cell r="B1368">
            <v>0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0</v>
          </cell>
          <cell r="N1368">
            <v>0</v>
          </cell>
        </row>
        <row r="1369">
          <cell r="A1369">
            <v>0</v>
          </cell>
          <cell r="B1369">
            <v>0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0</v>
          </cell>
          <cell r="N1369">
            <v>0</v>
          </cell>
        </row>
        <row r="1370">
          <cell r="A1370">
            <v>0</v>
          </cell>
          <cell r="B1370">
            <v>0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0</v>
          </cell>
          <cell r="N1370">
            <v>0</v>
          </cell>
        </row>
        <row r="1371">
          <cell r="A1371">
            <v>0</v>
          </cell>
          <cell r="B1371">
            <v>0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0</v>
          </cell>
          <cell r="N1371">
            <v>0</v>
          </cell>
        </row>
        <row r="1372">
          <cell r="A1372">
            <v>0</v>
          </cell>
          <cell r="B1372">
            <v>0</v>
          </cell>
          <cell r="C1372">
            <v>0</v>
          </cell>
          <cell r="D1372">
            <v>0</v>
          </cell>
          <cell r="E1372">
            <v>0</v>
          </cell>
          <cell r="F1372">
            <v>0</v>
          </cell>
          <cell r="G1372">
            <v>0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0</v>
          </cell>
          <cell r="N1372">
            <v>0</v>
          </cell>
        </row>
        <row r="1373">
          <cell r="A1373">
            <v>0</v>
          </cell>
          <cell r="B1373">
            <v>0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  <cell r="L1373">
            <v>0</v>
          </cell>
          <cell r="M1373">
            <v>0</v>
          </cell>
          <cell r="N1373">
            <v>0</v>
          </cell>
        </row>
        <row r="1374">
          <cell r="A1374">
            <v>0</v>
          </cell>
          <cell r="B1374">
            <v>0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  <cell r="L1374">
            <v>0</v>
          </cell>
          <cell r="M1374">
            <v>0</v>
          </cell>
          <cell r="N1374">
            <v>0</v>
          </cell>
        </row>
        <row r="1375">
          <cell r="A1375">
            <v>0</v>
          </cell>
          <cell r="B1375">
            <v>0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  <cell r="L1375">
            <v>0</v>
          </cell>
          <cell r="M1375">
            <v>0</v>
          </cell>
          <cell r="N1375">
            <v>0</v>
          </cell>
        </row>
        <row r="1376">
          <cell r="A1376">
            <v>0</v>
          </cell>
          <cell r="B1376">
            <v>0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  <cell r="L1376">
            <v>0</v>
          </cell>
          <cell r="M1376">
            <v>0</v>
          </cell>
          <cell r="N1376">
            <v>0</v>
          </cell>
        </row>
        <row r="1377">
          <cell r="A1377">
            <v>0</v>
          </cell>
          <cell r="B1377">
            <v>0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  <cell r="L1377">
            <v>0</v>
          </cell>
          <cell r="M1377">
            <v>0</v>
          </cell>
          <cell r="N1377">
            <v>0</v>
          </cell>
        </row>
        <row r="1378">
          <cell r="A1378">
            <v>0</v>
          </cell>
          <cell r="B1378">
            <v>0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  <cell r="L1378">
            <v>0</v>
          </cell>
          <cell r="M1378">
            <v>0</v>
          </cell>
          <cell r="N1378">
            <v>0</v>
          </cell>
        </row>
        <row r="1379">
          <cell r="A1379">
            <v>0</v>
          </cell>
          <cell r="B1379">
            <v>0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  <cell r="L1379">
            <v>0</v>
          </cell>
          <cell r="M1379">
            <v>0</v>
          </cell>
          <cell r="N1379">
            <v>0</v>
          </cell>
        </row>
        <row r="1380">
          <cell r="A1380">
            <v>0</v>
          </cell>
          <cell r="B1380">
            <v>0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0</v>
          </cell>
          <cell r="N1380">
            <v>0</v>
          </cell>
        </row>
        <row r="1381">
          <cell r="A1381">
            <v>0</v>
          </cell>
          <cell r="B1381">
            <v>0</v>
          </cell>
          <cell r="C1381">
            <v>0</v>
          </cell>
          <cell r="D1381">
            <v>0</v>
          </cell>
          <cell r="E1381">
            <v>0</v>
          </cell>
          <cell r="F1381">
            <v>0</v>
          </cell>
          <cell r="G1381">
            <v>0</v>
          </cell>
          <cell r="H1381">
            <v>0</v>
          </cell>
          <cell r="I1381">
            <v>0</v>
          </cell>
          <cell r="J1381">
            <v>0</v>
          </cell>
          <cell r="K1381">
            <v>0</v>
          </cell>
          <cell r="L1381">
            <v>0</v>
          </cell>
          <cell r="M1381">
            <v>0</v>
          </cell>
          <cell r="N1381">
            <v>0</v>
          </cell>
        </row>
        <row r="1382">
          <cell r="A1382">
            <v>0</v>
          </cell>
          <cell r="B1382">
            <v>0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0</v>
          </cell>
          <cell r="N1382">
            <v>0</v>
          </cell>
        </row>
        <row r="1383">
          <cell r="A1383">
            <v>0</v>
          </cell>
          <cell r="B1383">
            <v>0</v>
          </cell>
          <cell r="C1383">
            <v>0</v>
          </cell>
          <cell r="D1383">
            <v>0</v>
          </cell>
          <cell r="E1383">
            <v>0</v>
          </cell>
          <cell r="F1383">
            <v>0</v>
          </cell>
          <cell r="G1383">
            <v>0</v>
          </cell>
          <cell r="H1383">
            <v>0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0</v>
          </cell>
          <cell r="N1383">
            <v>0</v>
          </cell>
        </row>
        <row r="1384">
          <cell r="A1384">
            <v>0</v>
          </cell>
          <cell r="B1384">
            <v>0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0</v>
          </cell>
          <cell r="N1384">
            <v>0</v>
          </cell>
        </row>
        <row r="1385">
          <cell r="A1385">
            <v>0</v>
          </cell>
          <cell r="B1385">
            <v>0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0</v>
          </cell>
          <cell r="N1385">
            <v>0</v>
          </cell>
        </row>
        <row r="1386">
          <cell r="A1386">
            <v>0</v>
          </cell>
          <cell r="B1386">
            <v>0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0</v>
          </cell>
          <cell r="N1386">
            <v>0</v>
          </cell>
        </row>
        <row r="1387">
          <cell r="A1387">
            <v>0</v>
          </cell>
          <cell r="B1387">
            <v>0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0</v>
          </cell>
          <cell r="N1387">
            <v>0</v>
          </cell>
        </row>
        <row r="1388">
          <cell r="A1388">
            <v>0</v>
          </cell>
          <cell r="B1388">
            <v>0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  <cell r="L1388">
            <v>0</v>
          </cell>
          <cell r="M1388">
            <v>0</v>
          </cell>
          <cell r="N1388">
            <v>0</v>
          </cell>
        </row>
        <row r="1389">
          <cell r="A1389">
            <v>0</v>
          </cell>
          <cell r="B1389">
            <v>0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  <cell r="L1389">
            <v>0</v>
          </cell>
          <cell r="M1389">
            <v>0</v>
          </cell>
          <cell r="N1389">
            <v>0</v>
          </cell>
        </row>
        <row r="1390">
          <cell r="A1390">
            <v>0</v>
          </cell>
          <cell r="B1390">
            <v>0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  <cell r="M1390">
            <v>0</v>
          </cell>
          <cell r="N1390">
            <v>0</v>
          </cell>
        </row>
        <row r="1391">
          <cell r="A1391">
            <v>0</v>
          </cell>
          <cell r="B1391">
            <v>0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  <cell r="M1391">
            <v>0</v>
          </cell>
          <cell r="N1391">
            <v>0</v>
          </cell>
        </row>
        <row r="1392">
          <cell r="A1392">
            <v>0</v>
          </cell>
          <cell r="B1392">
            <v>0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  <cell r="L1392">
            <v>0</v>
          </cell>
          <cell r="M1392">
            <v>0</v>
          </cell>
          <cell r="N1392">
            <v>0</v>
          </cell>
        </row>
        <row r="1393">
          <cell r="A1393">
            <v>0</v>
          </cell>
          <cell r="B1393">
            <v>0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  <cell r="L1393">
            <v>0</v>
          </cell>
          <cell r="M1393">
            <v>0</v>
          </cell>
          <cell r="N1393">
            <v>0</v>
          </cell>
        </row>
        <row r="1394">
          <cell r="A1394">
            <v>0</v>
          </cell>
          <cell r="B1394">
            <v>0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  <cell r="L1394">
            <v>0</v>
          </cell>
          <cell r="M1394">
            <v>0</v>
          </cell>
          <cell r="N1394">
            <v>0</v>
          </cell>
        </row>
        <row r="1395">
          <cell r="A1395">
            <v>0</v>
          </cell>
          <cell r="B1395">
            <v>0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  <cell r="L1395">
            <v>0</v>
          </cell>
          <cell r="M1395">
            <v>0</v>
          </cell>
          <cell r="N1395">
            <v>0</v>
          </cell>
        </row>
        <row r="1396">
          <cell r="A1396">
            <v>0</v>
          </cell>
          <cell r="B1396">
            <v>0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  <cell r="L1396">
            <v>0</v>
          </cell>
          <cell r="M1396">
            <v>0</v>
          </cell>
          <cell r="N1396">
            <v>0</v>
          </cell>
        </row>
        <row r="1397">
          <cell r="A1397">
            <v>0</v>
          </cell>
          <cell r="B1397">
            <v>0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  <cell r="L1397">
            <v>0</v>
          </cell>
          <cell r="M1397">
            <v>0</v>
          </cell>
          <cell r="N1397">
            <v>0</v>
          </cell>
        </row>
        <row r="1398">
          <cell r="A1398">
            <v>0</v>
          </cell>
          <cell r="B1398">
            <v>0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  <cell r="L1398">
            <v>0</v>
          </cell>
          <cell r="M1398">
            <v>0</v>
          </cell>
          <cell r="N1398">
            <v>0</v>
          </cell>
        </row>
        <row r="1399">
          <cell r="A1399">
            <v>0</v>
          </cell>
          <cell r="B1399">
            <v>0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  <cell r="L1399">
            <v>0</v>
          </cell>
          <cell r="M1399">
            <v>0</v>
          </cell>
          <cell r="N1399">
            <v>0</v>
          </cell>
        </row>
        <row r="1400">
          <cell r="A1400">
            <v>0</v>
          </cell>
          <cell r="B1400">
            <v>0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>
            <v>0</v>
          </cell>
          <cell r="M1400">
            <v>0</v>
          </cell>
          <cell r="N1400">
            <v>0</v>
          </cell>
        </row>
        <row r="1401">
          <cell r="A1401">
            <v>0</v>
          </cell>
          <cell r="B1401">
            <v>0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  <cell r="L1401">
            <v>0</v>
          </cell>
          <cell r="M1401">
            <v>0</v>
          </cell>
          <cell r="N1401">
            <v>0</v>
          </cell>
        </row>
        <row r="1402">
          <cell r="A1402">
            <v>0</v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  <cell r="L1402">
            <v>0</v>
          </cell>
          <cell r="M1402">
            <v>0</v>
          </cell>
          <cell r="N1402">
            <v>0</v>
          </cell>
        </row>
        <row r="1403">
          <cell r="A1403">
            <v>0</v>
          </cell>
          <cell r="B1403">
            <v>0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  <cell r="L1403">
            <v>0</v>
          </cell>
          <cell r="M1403">
            <v>0</v>
          </cell>
          <cell r="N1403">
            <v>0</v>
          </cell>
        </row>
        <row r="1404">
          <cell r="A1404">
            <v>0</v>
          </cell>
          <cell r="B1404">
            <v>0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0</v>
          </cell>
          <cell r="M1404">
            <v>0</v>
          </cell>
          <cell r="N1404">
            <v>0</v>
          </cell>
        </row>
        <row r="1405">
          <cell r="A1405">
            <v>0</v>
          </cell>
          <cell r="B1405">
            <v>0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  <cell r="L1405">
            <v>0</v>
          </cell>
          <cell r="M1405">
            <v>0</v>
          </cell>
          <cell r="N1405">
            <v>0</v>
          </cell>
        </row>
        <row r="1406">
          <cell r="A1406">
            <v>0</v>
          </cell>
          <cell r="B1406">
            <v>0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0</v>
          </cell>
          <cell r="M1406">
            <v>0</v>
          </cell>
          <cell r="N1406">
            <v>0</v>
          </cell>
        </row>
        <row r="1407">
          <cell r="A1407">
            <v>0</v>
          </cell>
          <cell r="B1407">
            <v>0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  <cell r="L1407">
            <v>0</v>
          </cell>
          <cell r="M1407">
            <v>0</v>
          </cell>
          <cell r="N1407">
            <v>0</v>
          </cell>
        </row>
        <row r="1408">
          <cell r="A1408">
            <v>0</v>
          </cell>
          <cell r="B1408">
            <v>0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  <cell r="L1408">
            <v>0</v>
          </cell>
          <cell r="M1408">
            <v>0</v>
          </cell>
          <cell r="N1408">
            <v>0</v>
          </cell>
        </row>
        <row r="1409">
          <cell r="A1409">
            <v>0</v>
          </cell>
          <cell r="B1409">
            <v>0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  <cell r="L1409">
            <v>0</v>
          </cell>
          <cell r="M1409">
            <v>0</v>
          </cell>
          <cell r="N1409">
            <v>0</v>
          </cell>
        </row>
        <row r="1410">
          <cell r="A1410">
            <v>0</v>
          </cell>
          <cell r="B1410">
            <v>0</v>
          </cell>
          <cell r="C1410">
            <v>0</v>
          </cell>
          <cell r="D1410">
            <v>0</v>
          </cell>
          <cell r="E1410">
            <v>0</v>
          </cell>
          <cell r="F1410">
            <v>0</v>
          </cell>
          <cell r="G1410">
            <v>0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0</v>
          </cell>
          <cell r="M1410">
            <v>0</v>
          </cell>
          <cell r="N1410">
            <v>0</v>
          </cell>
        </row>
        <row r="1411">
          <cell r="A1411">
            <v>0</v>
          </cell>
          <cell r="B1411">
            <v>0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0</v>
          </cell>
          <cell r="N1411">
            <v>0</v>
          </cell>
        </row>
        <row r="1412">
          <cell r="A1412">
            <v>0</v>
          </cell>
          <cell r="B1412">
            <v>0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  <cell r="L1412">
            <v>0</v>
          </cell>
          <cell r="M1412">
            <v>0</v>
          </cell>
          <cell r="N1412">
            <v>0</v>
          </cell>
        </row>
        <row r="1413">
          <cell r="A1413">
            <v>0</v>
          </cell>
          <cell r="B1413">
            <v>0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  <cell r="L1413">
            <v>0</v>
          </cell>
          <cell r="M1413">
            <v>0</v>
          </cell>
          <cell r="N1413">
            <v>0</v>
          </cell>
        </row>
        <row r="1414">
          <cell r="A1414">
            <v>0</v>
          </cell>
          <cell r="B1414">
            <v>0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  <cell r="L1414">
            <v>0</v>
          </cell>
          <cell r="M1414">
            <v>0</v>
          </cell>
          <cell r="N1414">
            <v>0</v>
          </cell>
        </row>
        <row r="1415">
          <cell r="A1415">
            <v>0</v>
          </cell>
          <cell r="B1415">
            <v>0</v>
          </cell>
          <cell r="C1415">
            <v>0</v>
          </cell>
          <cell r="D1415">
            <v>0</v>
          </cell>
          <cell r="E1415">
            <v>0</v>
          </cell>
          <cell r="F1415">
            <v>0</v>
          </cell>
          <cell r="G1415">
            <v>0</v>
          </cell>
          <cell r="H1415">
            <v>0</v>
          </cell>
          <cell r="I1415">
            <v>0</v>
          </cell>
          <cell r="J1415">
            <v>0</v>
          </cell>
          <cell r="K1415">
            <v>0</v>
          </cell>
          <cell r="L1415">
            <v>0</v>
          </cell>
          <cell r="M1415">
            <v>0</v>
          </cell>
          <cell r="N1415">
            <v>0</v>
          </cell>
        </row>
        <row r="1416">
          <cell r="A1416">
            <v>0</v>
          </cell>
          <cell r="B1416">
            <v>0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  <cell r="L1416">
            <v>0</v>
          </cell>
          <cell r="M1416">
            <v>0</v>
          </cell>
          <cell r="N1416">
            <v>0</v>
          </cell>
        </row>
        <row r="1417">
          <cell r="A1417">
            <v>0</v>
          </cell>
          <cell r="B1417">
            <v>0</v>
          </cell>
          <cell r="C1417">
            <v>0</v>
          </cell>
          <cell r="D1417">
            <v>0</v>
          </cell>
          <cell r="E1417">
            <v>0</v>
          </cell>
          <cell r="F1417">
            <v>0</v>
          </cell>
          <cell r="G1417">
            <v>0</v>
          </cell>
          <cell r="H1417">
            <v>0</v>
          </cell>
          <cell r="I1417">
            <v>0</v>
          </cell>
          <cell r="J1417">
            <v>0</v>
          </cell>
          <cell r="K1417">
            <v>0</v>
          </cell>
          <cell r="L1417">
            <v>0</v>
          </cell>
          <cell r="M1417">
            <v>0</v>
          </cell>
          <cell r="N1417">
            <v>0</v>
          </cell>
        </row>
        <row r="1418">
          <cell r="A1418">
            <v>0</v>
          </cell>
          <cell r="B1418">
            <v>0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  <cell r="L1418">
            <v>0</v>
          </cell>
          <cell r="M1418">
            <v>0</v>
          </cell>
          <cell r="N1418">
            <v>0</v>
          </cell>
        </row>
        <row r="1419">
          <cell r="A1419">
            <v>0</v>
          </cell>
          <cell r="B1419">
            <v>0</v>
          </cell>
          <cell r="C1419">
            <v>0</v>
          </cell>
          <cell r="D1419">
            <v>0</v>
          </cell>
          <cell r="E1419">
            <v>0</v>
          </cell>
          <cell r="F1419">
            <v>0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0</v>
          </cell>
          <cell r="L1419">
            <v>0</v>
          </cell>
          <cell r="M1419">
            <v>0</v>
          </cell>
          <cell r="N1419">
            <v>0</v>
          </cell>
        </row>
        <row r="1420">
          <cell r="A1420">
            <v>0</v>
          </cell>
          <cell r="B1420">
            <v>0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0</v>
          </cell>
          <cell r="L1420">
            <v>0</v>
          </cell>
          <cell r="M1420">
            <v>0</v>
          </cell>
          <cell r="N1420">
            <v>0</v>
          </cell>
        </row>
        <row r="1421">
          <cell r="A1421">
            <v>0</v>
          </cell>
          <cell r="B1421">
            <v>0</v>
          </cell>
          <cell r="C1421">
            <v>0</v>
          </cell>
          <cell r="D1421">
            <v>0</v>
          </cell>
          <cell r="E1421">
            <v>0</v>
          </cell>
          <cell r="F1421">
            <v>0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0</v>
          </cell>
          <cell r="L1421">
            <v>0</v>
          </cell>
          <cell r="M1421">
            <v>0</v>
          </cell>
          <cell r="N1421">
            <v>0</v>
          </cell>
        </row>
        <row r="1422">
          <cell r="A1422">
            <v>0</v>
          </cell>
          <cell r="B1422">
            <v>0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  <cell r="L1422">
            <v>0</v>
          </cell>
          <cell r="M1422">
            <v>0</v>
          </cell>
          <cell r="N1422">
            <v>0</v>
          </cell>
        </row>
        <row r="1423">
          <cell r="A1423">
            <v>0</v>
          </cell>
          <cell r="B1423">
            <v>0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  <cell r="L1423">
            <v>0</v>
          </cell>
          <cell r="M1423">
            <v>0</v>
          </cell>
          <cell r="N1423">
            <v>0</v>
          </cell>
        </row>
        <row r="1424">
          <cell r="A1424">
            <v>0</v>
          </cell>
          <cell r="B1424">
            <v>0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  <cell r="L1424">
            <v>0</v>
          </cell>
          <cell r="M1424">
            <v>0</v>
          </cell>
          <cell r="N1424">
            <v>0</v>
          </cell>
        </row>
        <row r="1425">
          <cell r="A1425">
            <v>0</v>
          </cell>
          <cell r="B1425">
            <v>0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  <cell r="L1425">
            <v>0</v>
          </cell>
          <cell r="M1425">
            <v>0</v>
          </cell>
          <cell r="N1425">
            <v>0</v>
          </cell>
        </row>
        <row r="1426">
          <cell r="A1426">
            <v>0</v>
          </cell>
          <cell r="B1426">
            <v>0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  <cell r="L1426">
            <v>0</v>
          </cell>
          <cell r="M1426">
            <v>0</v>
          </cell>
          <cell r="N1426">
            <v>0</v>
          </cell>
        </row>
        <row r="1427">
          <cell r="A1427">
            <v>0</v>
          </cell>
          <cell r="B1427">
            <v>0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  <cell r="L1427">
            <v>0</v>
          </cell>
          <cell r="M1427">
            <v>0</v>
          </cell>
          <cell r="N1427">
            <v>0</v>
          </cell>
        </row>
        <row r="1428">
          <cell r="A1428">
            <v>0</v>
          </cell>
          <cell r="B1428">
            <v>0</v>
          </cell>
          <cell r="C1428">
            <v>0</v>
          </cell>
          <cell r="D1428">
            <v>0</v>
          </cell>
          <cell r="E1428">
            <v>0</v>
          </cell>
          <cell r="F1428">
            <v>0</v>
          </cell>
          <cell r="G1428">
            <v>0</v>
          </cell>
          <cell r="H1428">
            <v>0</v>
          </cell>
          <cell r="I1428">
            <v>0</v>
          </cell>
          <cell r="J1428">
            <v>0</v>
          </cell>
          <cell r="K1428">
            <v>0</v>
          </cell>
          <cell r="L1428">
            <v>0</v>
          </cell>
          <cell r="M1428">
            <v>0</v>
          </cell>
          <cell r="N1428">
            <v>0</v>
          </cell>
        </row>
        <row r="1429">
          <cell r="A1429">
            <v>0</v>
          </cell>
          <cell r="B1429">
            <v>0</v>
          </cell>
          <cell r="C1429">
            <v>0</v>
          </cell>
          <cell r="D1429">
            <v>0</v>
          </cell>
          <cell r="E1429">
            <v>0</v>
          </cell>
          <cell r="F1429">
            <v>0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  <cell r="K1429">
            <v>0</v>
          </cell>
          <cell r="L1429">
            <v>0</v>
          </cell>
          <cell r="M1429">
            <v>0</v>
          </cell>
          <cell r="N1429">
            <v>0</v>
          </cell>
        </row>
        <row r="1430">
          <cell r="A1430">
            <v>0</v>
          </cell>
          <cell r="B1430">
            <v>0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0</v>
          </cell>
          <cell r="I1430">
            <v>0</v>
          </cell>
          <cell r="J1430">
            <v>0</v>
          </cell>
          <cell r="K1430">
            <v>0</v>
          </cell>
          <cell r="L1430">
            <v>0</v>
          </cell>
          <cell r="M1430">
            <v>0</v>
          </cell>
          <cell r="N1430">
            <v>0</v>
          </cell>
        </row>
        <row r="1431">
          <cell r="A1431">
            <v>0</v>
          </cell>
          <cell r="B1431">
            <v>0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0</v>
          </cell>
          <cell r="M1431">
            <v>0</v>
          </cell>
          <cell r="N1431">
            <v>0</v>
          </cell>
        </row>
        <row r="1432">
          <cell r="A1432">
            <v>0</v>
          </cell>
          <cell r="B1432">
            <v>0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  <cell r="L1432">
            <v>0</v>
          </cell>
          <cell r="M1432">
            <v>0</v>
          </cell>
          <cell r="N1432">
            <v>0</v>
          </cell>
        </row>
        <row r="1433">
          <cell r="A1433">
            <v>0</v>
          </cell>
          <cell r="B1433">
            <v>0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  <cell r="L1433">
            <v>0</v>
          </cell>
          <cell r="M1433">
            <v>0</v>
          </cell>
          <cell r="N1433">
            <v>0</v>
          </cell>
        </row>
        <row r="1434">
          <cell r="A1434">
            <v>0</v>
          </cell>
          <cell r="B1434">
            <v>0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  <cell r="L1434">
            <v>0</v>
          </cell>
          <cell r="M1434">
            <v>0</v>
          </cell>
          <cell r="N1434">
            <v>0</v>
          </cell>
        </row>
        <row r="1435">
          <cell r="A1435">
            <v>0</v>
          </cell>
          <cell r="B1435">
            <v>0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  <cell r="M1435">
            <v>0</v>
          </cell>
          <cell r="N1435">
            <v>0</v>
          </cell>
        </row>
        <row r="1436">
          <cell r="A1436">
            <v>0</v>
          </cell>
          <cell r="B1436">
            <v>0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0</v>
          </cell>
          <cell r="N1436">
            <v>0</v>
          </cell>
        </row>
        <row r="1437">
          <cell r="A1437">
            <v>0</v>
          </cell>
          <cell r="B1437">
            <v>0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  <cell r="M1437">
            <v>0</v>
          </cell>
          <cell r="N1437">
            <v>0</v>
          </cell>
        </row>
        <row r="1438">
          <cell r="A1438">
            <v>0</v>
          </cell>
          <cell r="B1438">
            <v>0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  <cell r="M1438">
            <v>0</v>
          </cell>
          <cell r="N1438">
            <v>0</v>
          </cell>
        </row>
        <row r="1439">
          <cell r="A1439">
            <v>0</v>
          </cell>
          <cell r="B1439">
            <v>0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0</v>
          </cell>
          <cell r="N1439">
            <v>0</v>
          </cell>
        </row>
        <row r="1440">
          <cell r="A1440">
            <v>0</v>
          </cell>
          <cell r="B1440">
            <v>0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  <cell r="M1440">
            <v>0</v>
          </cell>
          <cell r="N1440">
            <v>0</v>
          </cell>
        </row>
        <row r="1441">
          <cell r="A1441">
            <v>0</v>
          </cell>
          <cell r="B1441">
            <v>0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  <cell r="L1441">
            <v>0</v>
          </cell>
          <cell r="M1441">
            <v>0</v>
          </cell>
          <cell r="N1441">
            <v>0</v>
          </cell>
        </row>
        <row r="1442">
          <cell r="A1442">
            <v>0</v>
          </cell>
          <cell r="B1442">
            <v>0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  <cell r="L1442">
            <v>0</v>
          </cell>
          <cell r="M1442">
            <v>0</v>
          </cell>
          <cell r="N1442">
            <v>0</v>
          </cell>
        </row>
        <row r="1443">
          <cell r="A1443">
            <v>0</v>
          </cell>
          <cell r="B1443">
            <v>0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  <cell r="M1443">
            <v>0</v>
          </cell>
          <cell r="N1443">
            <v>0</v>
          </cell>
        </row>
        <row r="1444">
          <cell r="A1444">
            <v>0</v>
          </cell>
          <cell r="B1444">
            <v>0</v>
          </cell>
          <cell r="C1444">
            <v>0</v>
          </cell>
          <cell r="D1444">
            <v>0</v>
          </cell>
          <cell r="E1444">
            <v>0</v>
          </cell>
          <cell r="F1444">
            <v>0</v>
          </cell>
          <cell r="G1444">
            <v>0</v>
          </cell>
          <cell r="H1444">
            <v>0</v>
          </cell>
          <cell r="I1444">
            <v>0</v>
          </cell>
          <cell r="J1444">
            <v>0</v>
          </cell>
          <cell r="K1444">
            <v>0</v>
          </cell>
          <cell r="L1444">
            <v>0</v>
          </cell>
          <cell r="M1444">
            <v>0</v>
          </cell>
          <cell r="N1444">
            <v>0</v>
          </cell>
        </row>
        <row r="1445">
          <cell r="A1445">
            <v>0</v>
          </cell>
          <cell r="B1445">
            <v>0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  <cell r="L1445">
            <v>0</v>
          </cell>
          <cell r="M1445">
            <v>0</v>
          </cell>
          <cell r="N1445">
            <v>0</v>
          </cell>
        </row>
        <row r="1446">
          <cell r="A1446">
            <v>0</v>
          </cell>
          <cell r="B1446">
            <v>0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  <cell r="L1446">
            <v>0</v>
          </cell>
          <cell r="M1446">
            <v>0</v>
          </cell>
          <cell r="N1446">
            <v>0</v>
          </cell>
        </row>
        <row r="1447">
          <cell r="A1447">
            <v>0</v>
          </cell>
          <cell r="B1447">
            <v>0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  <cell r="L1447">
            <v>0</v>
          </cell>
          <cell r="M1447">
            <v>0</v>
          </cell>
          <cell r="N1447">
            <v>0</v>
          </cell>
        </row>
        <row r="1448">
          <cell r="A1448">
            <v>0</v>
          </cell>
          <cell r="B1448">
            <v>0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  <cell r="L1448">
            <v>0</v>
          </cell>
          <cell r="M1448">
            <v>0</v>
          </cell>
          <cell r="N1448">
            <v>0</v>
          </cell>
        </row>
        <row r="1449">
          <cell r="A1449">
            <v>0</v>
          </cell>
          <cell r="B1449">
            <v>0</v>
          </cell>
          <cell r="C1449">
            <v>0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0</v>
          </cell>
          <cell r="I1449">
            <v>0</v>
          </cell>
          <cell r="J1449">
            <v>0</v>
          </cell>
          <cell r="K1449">
            <v>0</v>
          </cell>
          <cell r="L1449">
            <v>0</v>
          </cell>
          <cell r="M1449">
            <v>0</v>
          </cell>
          <cell r="N1449">
            <v>0</v>
          </cell>
        </row>
        <row r="1450">
          <cell r="A1450">
            <v>0</v>
          </cell>
          <cell r="B1450">
            <v>0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  <cell r="L1450">
            <v>0</v>
          </cell>
          <cell r="M1450">
            <v>0</v>
          </cell>
          <cell r="N1450">
            <v>0</v>
          </cell>
        </row>
        <row r="1451">
          <cell r="A1451">
            <v>0</v>
          </cell>
          <cell r="B1451">
            <v>0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  <cell r="L1451">
            <v>0</v>
          </cell>
          <cell r="M1451">
            <v>0</v>
          </cell>
          <cell r="N1451">
            <v>0</v>
          </cell>
        </row>
        <row r="1452">
          <cell r="A1452">
            <v>0</v>
          </cell>
          <cell r="B1452">
            <v>0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  <cell r="L1452">
            <v>0</v>
          </cell>
          <cell r="M1452">
            <v>0</v>
          </cell>
          <cell r="N1452">
            <v>0</v>
          </cell>
        </row>
        <row r="1453">
          <cell r="A1453">
            <v>0</v>
          </cell>
          <cell r="B1453">
            <v>0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  <cell r="L1453">
            <v>0</v>
          </cell>
          <cell r="M1453">
            <v>0</v>
          </cell>
          <cell r="N1453">
            <v>0</v>
          </cell>
        </row>
        <row r="1454">
          <cell r="A1454">
            <v>0</v>
          </cell>
          <cell r="B1454">
            <v>0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>
            <v>0</v>
          </cell>
          <cell r="M1454">
            <v>0</v>
          </cell>
          <cell r="N1454">
            <v>0</v>
          </cell>
        </row>
        <row r="1455">
          <cell r="A1455">
            <v>0</v>
          </cell>
          <cell r="B1455">
            <v>0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  <cell r="L1455">
            <v>0</v>
          </cell>
          <cell r="M1455">
            <v>0</v>
          </cell>
          <cell r="N1455">
            <v>0</v>
          </cell>
        </row>
        <row r="1456">
          <cell r="A1456">
            <v>0</v>
          </cell>
          <cell r="B1456">
            <v>0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0</v>
          </cell>
          <cell r="M1456">
            <v>0</v>
          </cell>
          <cell r="N1456">
            <v>0</v>
          </cell>
        </row>
        <row r="1457">
          <cell r="A1457">
            <v>0</v>
          </cell>
          <cell r="B1457">
            <v>0</v>
          </cell>
          <cell r="C1457">
            <v>0</v>
          </cell>
          <cell r="D1457">
            <v>0</v>
          </cell>
          <cell r="E1457">
            <v>0</v>
          </cell>
          <cell r="F1457">
            <v>0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K1457">
            <v>0</v>
          </cell>
          <cell r="L1457">
            <v>0</v>
          </cell>
          <cell r="M1457">
            <v>0</v>
          </cell>
          <cell r="N1457">
            <v>0</v>
          </cell>
        </row>
        <row r="1458">
          <cell r="A1458">
            <v>0</v>
          </cell>
          <cell r="B1458">
            <v>0</v>
          </cell>
          <cell r="C1458">
            <v>0</v>
          </cell>
          <cell r="D1458">
            <v>0</v>
          </cell>
          <cell r="E1458">
            <v>0</v>
          </cell>
          <cell r="F1458">
            <v>0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K1458">
            <v>0</v>
          </cell>
          <cell r="L1458">
            <v>0</v>
          </cell>
          <cell r="M1458">
            <v>0</v>
          </cell>
          <cell r="N1458">
            <v>0</v>
          </cell>
        </row>
        <row r="1459">
          <cell r="A1459">
            <v>0</v>
          </cell>
          <cell r="B1459">
            <v>0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  <cell r="L1459">
            <v>0</v>
          </cell>
          <cell r="M1459">
            <v>0</v>
          </cell>
          <cell r="N1459">
            <v>0</v>
          </cell>
        </row>
        <row r="1460">
          <cell r="A1460">
            <v>0</v>
          </cell>
          <cell r="B1460">
            <v>0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  <cell r="L1460">
            <v>0</v>
          </cell>
          <cell r="M1460">
            <v>0</v>
          </cell>
          <cell r="N1460">
            <v>0</v>
          </cell>
        </row>
        <row r="1461">
          <cell r="A1461">
            <v>0</v>
          </cell>
          <cell r="B1461">
            <v>0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  <cell r="L1461">
            <v>0</v>
          </cell>
          <cell r="M1461">
            <v>0</v>
          </cell>
          <cell r="N1461">
            <v>0</v>
          </cell>
        </row>
        <row r="1462">
          <cell r="A1462">
            <v>0</v>
          </cell>
          <cell r="B1462">
            <v>0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  <cell r="L1462">
            <v>0</v>
          </cell>
          <cell r="M1462">
            <v>0</v>
          </cell>
          <cell r="N1462">
            <v>0</v>
          </cell>
        </row>
        <row r="1463">
          <cell r="A1463">
            <v>0</v>
          </cell>
          <cell r="B1463">
            <v>0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  <cell r="L1463">
            <v>0</v>
          </cell>
          <cell r="M1463">
            <v>0</v>
          </cell>
          <cell r="N1463">
            <v>0</v>
          </cell>
        </row>
        <row r="1464">
          <cell r="A1464">
            <v>0</v>
          </cell>
          <cell r="B1464">
            <v>0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  <cell r="L1464">
            <v>0</v>
          </cell>
          <cell r="M1464">
            <v>0</v>
          </cell>
          <cell r="N1464">
            <v>0</v>
          </cell>
        </row>
        <row r="1465">
          <cell r="A1465">
            <v>0</v>
          </cell>
          <cell r="B1465">
            <v>0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  <cell r="L1465">
            <v>0</v>
          </cell>
          <cell r="M1465">
            <v>0</v>
          </cell>
          <cell r="N1465">
            <v>0</v>
          </cell>
        </row>
        <row r="1466">
          <cell r="A1466">
            <v>0</v>
          </cell>
          <cell r="B1466">
            <v>0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  <cell r="L1466">
            <v>0</v>
          </cell>
          <cell r="M1466">
            <v>0</v>
          </cell>
          <cell r="N1466">
            <v>0</v>
          </cell>
        </row>
        <row r="1467">
          <cell r="A1467">
            <v>0</v>
          </cell>
          <cell r="B1467">
            <v>0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  <cell r="L1467">
            <v>0</v>
          </cell>
          <cell r="M1467">
            <v>0</v>
          </cell>
          <cell r="N1467">
            <v>0</v>
          </cell>
        </row>
        <row r="1468">
          <cell r="A1468">
            <v>0</v>
          </cell>
          <cell r="B1468">
            <v>0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  <cell r="M1468">
            <v>0</v>
          </cell>
          <cell r="N1468">
            <v>0</v>
          </cell>
        </row>
        <row r="1469">
          <cell r="A1469">
            <v>0</v>
          </cell>
          <cell r="B1469">
            <v>0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0</v>
          </cell>
          <cell r="N1469">
            <v>0</v>
          </cell>
        </row>
        <row r="1470">
          <cell r="A1470">
            <v>0</v>
          </cell>
          <cell r="B1470">
            <v>0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  <cell r="L1470">
            <v>0</v>
          </cell>
          <cell r="M1470">
            <v>0</v>
          </cell>
          <cell r="N1470">
            <v>0</v>
          </cell>
        </row>
        <row r="1471">
          <cell r="A1471">
            <v>0</v>
          </cell>
          <cell r="B1471">
            <v>0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  <cell r="L1471">
            <v>0</v>
          </cell>
          <cell r="M1471">
            <v>0</v>
          </cell>
          <cell r="N1471">
            <v>0</v>
          </cell>
        </row>
        <row r="1472">
          <cell r="A1472">
            <v>0</v>
          </cell>
          <cell r="B1472">
            <v>0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  <cell r="L1472">
            <v>0</v>
          </cell>
          <cell r="M1472">
            <v>0</v>
          </cell>
          <cell r="N1472">
            <v>0</v>
          </cell>
        </row>
        <row r="1473">
          <cell r="A1473">
            <v>0</v>
          </cell>
          <cell r="B1473">
            <v>0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  <cell r="L1473">
            <v>0</v>
          </cell>
          <cell r="M1473">
            <v>0</v>
          </cell>
          <cell r="N1473">
            <v>0</v>
          </cell>
        </row>
        <row r="1474">
          <cell r="A1474">
            <v>0</v>
          </cell>
          <cell r="B1474">
            <v>0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  <cell r="L1474">
            <v>0</v>
          </cell>
          <cell r="M1474">
            <v>0</v>
          </cell>
          <cell r="N1474">
            <v>0</v>
          </cell>
        </row>
        <row r="1475">
          <cell r="A1475">
            <v>0</v>
          </cell>
          <cell r="B1475">
            <v>0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  <cell r="L1475">
            <v>0</v>
          </cell>
          <cell r="M1475">
            <v>0</v>
          </cell>
          <cell r="N1475">
            <v>0</v>
          </cell>
        </row>
        <row r="1476">
          <cell r="A1476">
            <v>0</v>
          </cell>
          <cell r="B1476">
            <v>0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  <cell r="L1476">
            <v>0</v>
          </cell>
          <cell r="M1476">
            <v>0</v>
          </cell>
          <cell r="N1476">
            <v>0</v>
          </cell>
        </row>
        <row r="1477">
          <cell r="A1477">
            <v>0</v>
          </cell>
          <cell r="B1477">
            <v>0</v>
          </cell>
          <cell r="C1477">
            <v>0</v>
          </cell>
          <cell r="D1477">
            <v>0</v>
          </cell>
          <cell r="E1477">
            <v>0</v>
          </cell>
          <cell r="F1477">
            <v>0</v>
          </cell>
          <cell r="G1477">
            <v>0</v>
          </cell>
          <cell r="H1477">
            <v>0</v>
          </cell>
          <cell r="I1477">
            <v>0</v>
          </cell>
          <cell r="J1477">
            <v>0</v>
          </cell>
          <cell r="K1477">
            <v>0</v>
          </cell>
          <cell r="L1477">
            <v>0</v>
          </cell>
          <cell r="M1477">
            <v>0</v>
          </cell>
          <cell r="N1477">
            <v>0</v>
          </cell>
        </row>
        <row r="1478">
          <cell r="A1478">
            <v>0</v>
          </cell>
          <cell r="B1478">
            <v>0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  <cell r="L1478">
            <v>0</v>
          </cell>
          <cell r="M1478">
            <v>0</v>
          </cell>
          <cell r="N1478">
            <v>0</v>
          </cell>
        </row>
        <row r="1479">
          <cell r="A1479">
            <v>0</v>
          </cell>
          <cell r="B1479">
            <v>0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  <cell r="L1479">
            <v>0</v>
          </cell>
          <cell r="M1479">
            <v>0</v>
          </cell>
          <cell r="N1479">
            <v>0</v>
          </cell>
        </row>
        <row r="1480">
          <cell r="A1480">
            <v>0</v>
          </cell>
          <cell r="B1480">
            <v>0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  <cell r="L1480">
            <v>0</v>
          </cell>
          <cell r="M1480">
            <v>0</v>
          </cell>
          <cell r="N1480">
            <v>0</v>
          </cell>
        </row>
        <row r="1481">
          <cell r="A1481">
            <v>0</v>
          </cell>
          <cell r="B1481">
            <v>0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  <cell r="L1481">
            <v>0</v>
          </cell>
          <cell r="M1481">
            <v>0</v>
          </cell>
          <cell r="N1481">
            <v>0</v>
          </cell>
        </row>
        <row r="1482">
          <cell r="A1482">
            <v>0</v>
          </cell>
          <cell r="B1482">
            <v>0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  <cell r="M1482">
            <v>0</v>
          </cell>
          <cell r="N1482">
            <v>0</v>
          </cell>
        </row>
        <row r="1483">
          <cell r="A1483">
            <v>0</v>
          </cell>
          <cell r="B1483">
            <v>0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  <cell r="M1483">
            <v>0</v>
          </cell>
          <cell r="N1483">
            <v>0</v>
          </cell>
        </row>
        <row r="1484">
          <cell r="A1484">
            <v>0</v>
          </cell>
          <cell r="B1484">
            <v>0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  <cell r="L1484">
            <v>0</v>
          </cell>
          <cell r="M1484">
            <v>0</v>
          </cell>
          <cell r="N1484">
            <v>0</v>
          </cell>
        </row>
        <row r="1485">
          <cell r="A1485">
            <v>0</v>
          </cell>
          <cell r="B1485">
            <v>0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  <cell r="L1485">
            <v>0</v>
          </cell>
          <cell r="M1485">
            <v>0</v>
          </cell>
          <cell r="N1485">
            <v>0</v>
          </cell>
        </row>
        <row r="1486">
          <cell r="A1486">
            <v>0</v>
          </cell>
          <cell r="B1486">
            <v>0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  <cell r="L1486">
            <v>0</v>
          </cell>
          <cell r="M1486">
            <v>0</v>
          </cell>
          <cell r="N1486">
            <v>0</v>
          </cell>
        </row>
        <row r="1487">
          <cell r="A1487">
            <v>0</v>
          </cell>
          <cell r="B1487">
            <v>0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  <cell r="L1487">
            <v>0</v>
          </cell>
          <cell r="M1487">
            <v>0</v>
          </cell>
          <cell r="N1487">
            <v>0</v>
          </cell>
        </row>
        <row r="1488">
          <cell r="A1488">
            <v>0</v>
          </cell>
          <cell r="B1488">
            <v>0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  <cell r="L1488">
            <v>0</v>
          </cell>
          <cell r="M1488">
            <v>0</v>
          </cell>
          <cell r="N1488">
            <v>0</v>
          </cell>
        </row>
        <row r="1489">
          <cell r="A1489">
            <v>0</v>
          </cell>
          <cell r="B1489">
            <v>0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  <cell r="L1489">
            <v>0</v>
          </cell>
          <cell r="M1489">
            <v>0</v>
          </cell>
          <cell r="N1489">
            <v>0</v>
          </cell>
        </row>
        <row r="1490">
          <cell r="A1490">
            <v>0</v>
          </cell>
          <cell r="B1490">
            <v>0</v>
          </cell>
          <cell r="C1490">
            <v>0</v>
          </cell>
          <cell r="D1490">
            <v>0</v>
          </cell>
          <cell r="E1490">
            <v>0</v>
          </cell>
          <cell r="F1490">
            <v>0</v>
          </cell>
          <cell r="G1490">
            <v>0</v>
          </cell>
          <cell r="H1490">
            <v>0</v>
          </cell>
          <cell r="I1490">
            <v>0</v>
          </cell>
          <cell r="J1490">
            <v>0</v>
          </cell>
          <cell r="K1490">
            <v>0</v>
          </cell>
          <cell r="L1490">
            <v>0</v>
          </cell>
          <cell r="M1490">
            <v>0</v>
          </cell>
          <cell r="N1490">
            <v>0</v>
          </cell>
        </row>
        <row r="1491">
          <cell r="A1491">
            <v>0</v>
          </cell>
          <cell r="B1491">
            <v>0</v>
          </cell>
          <cell r="C1491">
            <v>0</v>
          </cell>
          <cell r="D1491">
            <v>0</v>
          </cell>
          <cell r="E1491">
            <v>0</v>
          </cell>
          <cell r="F1491">
            <v>0</v>
          </cell>
          <cell r="G1491">
            <v>0</v>
          </cell>
          <cell r="H1491">
            <v>0</v>
          </cell>
          <cell r="I1491">
            <v>0</v>
          </cell>
          <cell r="J1491">
            <v>0</v>
          </cell>
          <cell r="K1491">
            <v>0</v>
          </cell>
          <cell r="L1491">
            <v>0</v>
          </cell>
          <cell r="M1491">
            <v>0</v>
          </cell>
          <cell r="N1491">
            <v>0</v>
          </cell>
        </row>
        <row r="1492">
          <cell r="A1492">
            <v>0</v>
          </cell>
          <cell r="B1492">
            <v>0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  <cell r="L1492">
            <v>0</v>
          </cell>
          <cell r="M1492">
            <v>0</v>
          </cell>
          <cell r="N1492">
            <v>0</v>
          </cell>
        </row>
        <row r="1493">
          <cell r="A1493">
            <v>0</v>
          </cell>
          <cell r="B1493">
            <v>0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  <cell r="M1493">
            <v>0</v>
          </cell>
          <cell r="N1493">
            <v>0</v>
          </cell>
        </row>
        <row r="1494">
          <cell r="A1494">
            <v>0</v>
          </cell>
          <cell r="B1494">
            <v>0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  <cell r="L1494">
            <v>0</v>
          </cell>
          <cell r="M1494">
            <v>0</v>
          </cell>
          <cell r="N1494">
            <v>0</v>
          </cell>
        </row>
        <row r="1495">
          <cell r="A1495">
            <v>0</v>
          </cell>
          <cell r="B1495">
            <v>0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  <cell r="L1495">
            <v>0</v>
          </cell>
          <cell r="M1495">
            <v>0</v>
          </cell>
          <cell r="N1495">
            <v>0</v>
          </cell>
        </row>
        <row r="1496">
          <cell r="A1496">
            <v>0</v>
          </cell>
          <cell r="B1496">
            <v>0</v>
          </cell>
          <cell r="C1496">
            <v>0</v>
          </cell>
          <cell r="D1496">
            <v>0</v>
          </cell>
          <cell r="E1496">
            <v>0</v>
          </cell>
          <cell r="F1496">
            <v>0</v>
          </cell>
          <cell r="G1496">
            <v>0</v>
          </cell>
          <cell r="H1496">
            <v>0</v>
          </cell>
          <cell r="I1496">
            <v>0</v>
          </cell>
          <cell r="J1496">
            <v>0</v>
          </cell>
          <cell r="K1496">
            <v>0</v>
          </cell>
          <cell r="L1496">
            <v>0</v>
          </cell>
          <cell r="M1496">
            <v>0</v>
          </cell>
          <cell r="N1496">
            <v>0</v>
          </cell>
        </row>
        <row r="1497">
          <cell r="A1497">
            <v>0</v>
          </cell>
          <cell r="B1497">
            <v>0</v>
          </cell>
          <cell r="C1497">
            <v>0</v>
          </cell>
          <cell r="D1497">
            <v>0</v>
          </cell>
          <cell r="E1497">
            <v>0</v>
          </cell>
          <cell r="F1497">
            <v>0</v>
          </cell>
          <cell r="G1497">
            <v>0</v>
          </cell>
          <cell r="H1497">
            <v>0</v>
          </cell>
          <cell r="I1497">
            <v>0</v>
          </cell>
          <cell r="J1497">
            <v>0</v>
          </cell>
          <cell r="K1497">
            <v>0</v>
          </cell>
          <cell r="L1497">
            <v>0</v>
          </cell>
          <cell r="M1497">
            <v>0</v>
          </cell>
          <cell r="N1497">
            <v>0</v>
          </cell>
        </row>
        <row r="1498">
          <cell r="A1498">
            <v>0</v>
          </cell>
          <cell r="B1498">
            <v>0</v>
          </cell>
          <cell r="C1498">
            <v>0</v>
          </cell>
          <cell r="D1498">
            <v>0</v>
          </cell>
          <cell r="E1498">
            <v>0</v>
          </cell>
          <cell r="F1498">
            <v>0</v>
          </cell>
          <cell r="G1498">
            <v>0</v>
          </cell>
          <cell r="H1498">
            <v>0</v>
          </cell>
          <cell r="I1498">
            <v>0</v>
          </cell>
          <cell r="J1498">
            <v>0</v>
          </cell>
          <cell r="K1498">
            <v>0</v>
          </cell>
          <cell r="L1498">
            <v>0</v>
          </cell>
          <cell r="M1498">
            <v>0</v>
          </cell>
          <cell r="N1498">
            <v>0</v>
          </cell>
        </row>
        <row r="1499">
          <cell r="A1499">
            <v>0</v>
          </cell>
          <cell r="B1499">
            <v>0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  <cell r="L1499">
            <v>0</v>
          </cell>
          <cell r="M1499">
            <v>0</v>
          </cell>
          <cell r="N1499">
            <v>0</v>
          </cell>
        </row>
        <row r="1500">
          <cell r="A1500">
            <v>0</v>
          </cell>
          <cell r="B1500">
            <v>0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0</v>
          </cell>
          <cell r="N1500">
            <v>0</v>
          </cell>
        </row>
        <row r="1501">
          <cell r="A1501">
            <v>0</v>
          </cell>
          <cell r="B1501">
            <v>0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  <cell r="L1501">
            <v>0</v>
          </cell>
          <cell r="M1501">
            <v>0</v>
          </cell>
          <cell r="N1501">
            <v>0</v>
          </cell>
        </row>
        <row r="1502">
          <cell r="A1502">
            <v>0</v>
          </cell>
          <cell r="B1502">
            <v>0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  <cell r="L1502">
            <v>0</v>
          </cell>
          <cell r="M1502">
            <v>0</v>
          </cell>
          <cell r="N1502">
            <v>0</v>
          </cell>
        </row>
        <row r="1503">
          <cell r="A1503">
            <v>0</v>
          </cell>
          <cell r="B1503">
            <v>0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  <cell r="L1503">
            <v>0</v>
          </cell>
          <cell r="M1503">
            <v>0</v>
          </cell>
          <cell r="N1503">
            <v>0</v>
          </cell>
        </row>
        <row r="1504">
          <cell r="A1504">
            <v>0</v>
          </cell>
          <cell r="B1504">
            <v>0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>
            <v>0</v>
          </cell>
          <cell r="M1504">
            <v>0</v>
          </cell>
          <cell r="N1504">
            <v>0</v>
          </cell>
        </row>
        <row r="1505">
          <cell r="A1505">
            <v>0</v>
          </cell>
          <cell r="B1505">
            <v>0</v>
          </cell>
          <cell r="C1505">
            <v>0</v>
          </cell>
          <cell r="D1505">
            <v>0</v>
          </cell>
          <cell r="E1505">
            <v>0</v>
          </cell>
          <cell r="F1505">
            <v>0</v>
          </cell>
          <cell r="G1505">
            <v>0</v>
          </cell>
          <cell r="H1505">
            <v>0</v>
          </cell>
          <cell r="I1505">
            <v>0</v>
          </cell>
          <cell r="J1505">
            <v>0</v>
          </cell>
          <cell r="K1505">
            <v>0</v>
          </cell>
          <cell r="L1505">
            <v>0</v>
          </cell>
          <cell r="M1505">
            <v>0</v>
          </cell>
          <cell r="N1505">
            <v>0</v>
          </cell>
        </row>
        <row r="1506">
          <cell r="A1506">
            <v>0</v>
          </cell>
          <cell r="B1506">
            <v>0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0</v>
          </cell>
          <cell r="M1506">
            <v>0</v>
          </cell>
          <cell r="N1506">
            <v>0</v>
          </cell>
        </row>
        <row r="1507">
          <cell r="A1507">
            <v>0</v>
          </cell>
          <cell r="B1507">
            <v>0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0</v>
          </cell>
          <cell r="M1507">
            <v>0</v>
          </cell>
          <cell r="N1507">
            <v>0</v>
          </cell>
        </row>
        <row r="1508">
          <cell r="A1508">
            <v>0</v>
          </cell>
          <cell r="B1508">
            <v>0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0</v>
          </cell>
          <cell r="M1508">
            <v>0</v>
          </cell>
          <cell r="N1508">
            <v>0</v>
          </cell>
        </row>
        <row r="1509">
          <cell r="A1509">
            <v>0</v>
          </cell>
          <cell r="B1509">
            <v>0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0</v>
          </cell>
          <cell r="M1509">
            <v>0</v>
          </cell>
          <cell r="N1509">
            <v>0</v>
          </cell>
        </row>
        <row r="1510">
          <cell r="A1510">
            <v>0</v>
          </cell>
          <cell r="B1510">
            <v>0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  <cell r="L1510">
            <v>0</v>
          </cell>
          <cell r="M1510">
            <v>0</v>
          </cell>
          <cell r="N1510">
            <v>0</v>
          </cell>
        </row>
        <row r="1511">
          <cell r="A1511">
            <v>0</v>
          </cell>
          <cell r="B1511">
            <v>0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  <cell r="L1511">
            <v>0</v>
          </cell>
          <cell r="M1511">
            <v>0</v>
          </cell>
          <cell r="N1511">
            <v>0</v>
          </cell>
        </row>
        <row r="1512">
          <cell r="A1512">
            <v>0</v>
          </cell>
          <cell r="B1512">
            <v>0</v>
          </cell>
          <cell r="C1512">
            <v>0</v>
          </cell>
          <cell r="D1512">
            <v>0</v>
          </cell>
          <cell r="E1512">
            <v>0</v>
          </cell>
          <cell r="F1512">
            <v>0</v>
          </cell>
          <cell r="G1512">
            <v>0</v>
          </cell>
          <cell r="H1512">
            <v>0</v>
          </cell>
          <cell r="I1512">
            <v>0</v>
          </cell>
          <cell r="J1512">
            <v>0</v>
          </cell>
          <cell r="K1512">
            <v>0</v>
          </cell>
          <cell r="L1512">
            <v>0</v>
          </cell>
          <cell r="M1512">
            <v>0</v>
          </cell>
          <cell r="N1512">
            <v>0</v>
          </cell>
        </row>
        <row r="1513">
          <cell r="A1513">
            <v>0</v>
          </cell>
          <cell r="B1513">
            <v>0</v>
          </cell>
          <cell r="C1513">
            <v>0</v>
          </cell>
          <cell r="D1513">
            <v>0</v>
          </cell>
          <cell r="E1513">
            <v>0</v>
          </cell>
          <cell r="F1513">
            <v>0</v>
          </cell>
          <cell r="G1513">
            <v>0</v>
          </cell>
          <cell r="H1513">
            <v>0</v>
          </cell>
          <cell r="I1513">
            <v>0</v>
          </cell>
          <cell r="J1513">
            <v>0</v>
          </cell>
          <cell r="K1513">
            <v>0</v>
          </cell>
          <cell r="L1513">
            <v>0</v>
          </cell>
          <cell r="M1513">
            <v>0</v>
          </cell>
          <cell r="N1513">
            <v>0</v>
          </cell>
        </row>
        <row r="1514">
          <cell r="A1514">
            <v>0</v>
          </cell>
          <cell r="B1514">
            <v>0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  <cell r="L1514">
            <v>0</v>
          </cell>
          <cell r="M1514">
            <v>0</v>
          </cell>
          <cell r="N1514">
            <v>0</v>
          </cell>
        </row>
        <row r="1515">
          <cell r="A1515">
            <v>0</v>
          </cell>
          <cell r="B1515">
            <v>0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  <cell r="L1515">
            <v>0</v>
          </cell>
          <cell r="M1515">
            <v>0</v>
          </cell>
          <cell r="N1515">
            <v>0</v>
          </cell>
        </row>
        <row r="1516">
          <cell r="A1516">
            <v>0</v>
          </cell>
          <cell r="B1516">
            <v>0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0</v>
          </cell>
          <cell r="M1516">
            <v>0</v>
          </cell>
          <cell r="N1516">
            <v>0</v>
          </cell>
        </row>
        <row r="1517">
          <cell r="A1517">
            <v>0</v>
          </cell>
          <cell r="B1517">
            <v>0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  <cell r="L1517">
            <v>0</v>
          </cell>
          <cell r="M1517">
            <v>0</v>
          </cell>
          <cell r="N1517">
            <v>0</v>
          </cell>
        </row>
        <row r="1518">
          <cell r="A1518">
            <v>0</v>
          </cell>
          <cell r="B1518">
            <v>0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  <cell r="L1518">
            <v>0</v>
          </cell>
          <cell r="M1518">
            <v>0</v>
          </cell>
          <cell r="N1518">
            <v>0</v>
          </cell>
        </row>
        <row r="1519">
          <cell r="A1519">
            <v>0</v>
          </cell>
          <cell r="B1519">
            <v>0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0</v>
          </cell>
          <cell r="M1519">
            <v>0</v>
          </cell>
          <cell r="N1519">
            <v>0</v>
          </cell>
        </row>
        <row r="1520">
          <cell r="A1520">
            <v>0</v>
          </cell>
          <cell r="B1520">
            <v>0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0</v>
          </cell>
          <cell r="M1520">
            <v>0</v>
          </cell>
          <cell r="N1520">
            <v>0</v>
          </cell>
        </row>
        <row r="1521">
          <cell r="A1521">
            <v>0</v>
          </cell>
          <cell r="B1521">
            <v>0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  <cell r="L1521">
            <v>0</v>
          </cell>
          <cell r="M1521">
            <v>0</v>
          </cell>
          <cell r="N1521">
            <v>0</v>
          </cell>
        </row>
        <row r="1522">
          <cell r="A1522">
            <v>0</v>
          </cell>
          <cell r="B1522">
            <v>0</v>
          </cell>
          <cell r="C1522">
            <v>0</v>
          </cell>
          <cell r="D1522">
            <v>0</v>
          </cell>
          <cell r="E1522">
            <v>0</v>
          </cell>
          <cell r="F1522">
            <v>0</v>
          </cell>
          <cell r="G1522">
            <v>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0</v>
          </cell>
          <cell r="M1522">
            <v>0</v>
          </cell>
          <cell r="N1522">
            <v>0</v>
          </cell>
        </row>
        <row r="1523">
          <cell r="A1523">
            <v>0</v>
          </cell>
          <cell r="B1523">
            <v>0</v>
          </cell>
          <cell r="C1523">
            <v>0</v>
          </cell>
          <cell r="D1523">
            <v>0</v>
          </cell>
          <cell r="E1523">
            <v>0</v>
          </cell>
          <cell r="F1523">
            <v>0</v>
          </cell>
          <cell r="G1523">
            <v>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0</v>
          </cell>
          <cell r="M1523">
            <v>0</v>
          </cell>
          <cell r="N1523">
            <v>0</v>
          </cell>
        </row>
        <row r="1524">
          <cell r="A1524">
            <v>0</v>
          </cell>
          <cell r="B1524">
            <v>0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0</v>
          </cell>
          <cell r="M1524">
            <v>0</v>
          </cell>
          <cell r="N1524">
            <v>0</v>
          </cell>
        </row>
        <row r="1525">
          <cell r="A1525">
            <v>0</v>
          </cell>
          <cell r="B1525">
            <v>0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0</v>
          </cell>
          <cell r="M1525">
            <v>0</v>
          </cell>
          <cell r="N1525">
            <v>0</v>
          </cell>
        </row>
        <row r="1526">
          <cell r="A1526">
            <v>0</v>
          </cell>
          <cell r="B1526">
            <v>0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  <cell r="L1526">
            <v>0</v>
          </cell>
          <cell r="M1526">
            <v>0</v>
          </cell>
          <cell r="N1526">
            <v>0</v>
          </cell>
        </row>
        <row r="1527">
          <cell r="A1527">
            <v>0</v>
          </cell>
          <cell r="B1527">
            <v>0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0</v>
          </cell>
          <cell r="M1527">
            <v>0</v>
          </cell>
          <cell r="N1527">
            <v>0</v>
          </cell>
        </row>
        <row r="1528">
          <cell r="A1528">
            <v>0</v>
          </cell>
          <cell r="B1528">
            <v>0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  <cell r="L1528">
            <v>0</v>
          </cell>
          <cell r="M1528">
            <v>0</v>
          </cell>
          <cell r="N1528">
            <v>0</v>
          </cell>
        </row>
        <row r="1529">
          <cell r="A1529">
            <v>0</v>
          </cell>
          <cell r="B1529">
            <v>0</v>
          </cell>
          <cell r="C1529">
            <v>0</v>
          </cell>
          <cell r="D1529">
            <v>0</v>
          </cell>
          <cell r="E1529">
            <v>0</v>
          </cell>
          <cell r="F1529">
            <v>0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0</v>
          </cell>
          <cell r="N1529">
            <v>0</v>
          </cell>
        </row>
        <row r="1530">
          <cell r="A1530">
            <v>0</v>
          </cell>
          <cell r="B1530">
            <v>0</v>
          </cell>
          <cell r="C1530">
            <v>0</v>
          </cell>
          <cell r="D1530">
            <v>0</v>
          </cell>
          <cell r="E1530">
            <v>0</v>
          </cell>
          <cell r="F1530">
            <v>0</v>
          </cell>
          <cell r="G1530">
            <v>0</v>
          </cell>
          <cell r="H1530">
            <v>0</v>
          </cell>
          <cell r="I1530">
            <v>0</v>
          </cell>
          <cell r="J1530">
            <v>0</v>
          </cell>
          <cell r="K1530">
            <v>0</v>
          </cell>
          <cell r="L1530">
            <v>0</v>
          </cell>
          <cell r="M1530">
            <v>0</v>
          </cell>
          <cell r="N1530">
            <v>0</v>
          </cell>
        </row>
        <row r="1531">
          <cell r="A1531">
            <v>0</v>
          </cell>
          <cell r="B1531">
            <v>0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  <cell r="L1531">
            <v>0</v>
          </cell>
          <cell r="M1531">
            <v>0</v>
          </cell>
          <cell r="N1531">
            <v>0</v>
          </cell>
        </row>
        <row r="1532">
          <cell r="A1532">
            <v>0</v>
          </cell>
          <cell r="B1532">
            <v>0</v>
          </cell>
          <cell r="C1532">
            <v>0</v>
          </cell>
          <cell r="D1532">
            <v>0</v>
          </cell>
          <cell r="E1532">
            <v>0</v>
          </cell>
          <cell r="F1532">
            <v>0</v>
          </cell>
          <cell r="G1532">
            <v>0</v>
          </cell>
          <cell r="H1532">
            <v>0</v>
          </cell>
          <cell r="I1532">
            <v>0</v>
          </cell>
          <cell r="J1532">
            <v>0</v>
          </cell>
          <cell r="K1532">
            <v>0</v>
          </cell>
          <cell r="L1532">
            <v>0</v>
          </cell>
          <cell r="M1532">
            <v>0</v>
          </cell>
          <cell r="N1532">
            <v>0</v>
          </cell>
        </row>
        <row r="1533">
          <cell r="A1533">
            <v>0</v>
          </cell>
          <cell r="B1533">
            <v>0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  <cell r="L1533">
            <v>0</v>
          </cell>
          <cell r="M1533">
            <v>0</v>
          </cell>
          <cell r="N1533">
            <v>0</v>
          </cell>
        </row>
        <row r="1534">
          <cell r="A1534">
            <v>0</v>
          </cell>
          <cell r="B1534">
            <v>0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  <cell r="L1534">
            <v>0</v>
          </cell>
          <cell r="M1534">
            <v>0</v>
          </cell>
          <cell r="N1534">
            <v>0</v>
          </cell>
        </row>
        <row r="1535">
          <cell r="A1535">
            <v>0</v>
          </cell>
          <cell r="B1535">
            <v>0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  <cell r="L1535">
            <v>0</v>
          </cell>
          <cell r="M1535">
            <v>0</v>
          </cell>
          <cell r="N1535">
            <v>0</v>
          </cell>
        </row>
        <row r="1536">
          <cell r="A1536">
            <v>0</v>
          </cell>
          <cell r="B1536">
            <v>0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  <cell r="L1536">
            <v>0</v>
          </cell>
          <cell r="M1536">
            <v>0</v>
          </cell>
          <cell r="N1536">
            <v>0</v>
          </cell>
        </row>
        <row r="1537">
          <cell r="A1537">
            <v>0</v>
          </cell>
          <cell r="B1537">
            <v>0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  <cell r="L1537">
            <v>0</v>
          </cell>
          <cell r="M1537">
            <v>0</v>
          </cell>
          <cell r="N1537">
            <v>0</v>
          </cell>
        </row>
        <row r="1538">
          <cell r="A1538">
            <v>0</v>
          </cell>
          <cell r="B1538">
            <v>0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  <cell r="L1538">
            <v>0</v>
          </cell>
          <cell r="M1538">
            <v>0</v>
          </cell>
          <cell r="N1538">
            <v>0</v>
          </cell>
        </row>
        <row r="1539">
          <cell r="A1539">
            <v>0</v>
          </cell>
          <cell r="B1539">
            <v>0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  <cell r="L1539">
            <v>0</v>
          </cell>
          <cell r="M1539">
            <v>0</v>
          </cell>
          <cell r="N1539">
            <v>0</v>
          </cell>
        </row>
        <row r="1540">
          <cell r="A1540">
            <v>0</v>
          </cell>
          <cell r="B1540">
            <v>0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  <cell r="L1540">
            <v>0</v>
          </cell>
          <cell r="M1540">
            <v>0</v>
          </cell>
          <cell r="N1540">
            <v>0</v>
          </cell>
        </row>
        <row r="1541">
          <cell r="A1541">
            <v>0</v>
          </cell>
          <cell r="B1541">
            <v>0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  <cell r="L1541">
            <v>0</v>
          </cell>
          <cell r="M1541">
            <v>0</v>
          </cell>
          <cell r="N1541">
            <v>0</v>
          </cell>
        </row>
        <row r="1542">
          <cell r="A1542">
            <v>0</v>
          </cell>
          <cell r="B1542">
            <v>0</v>
          </cell>
          <cell r="C1542">
            <v>0</v>
          </cell>
          <cell r="D1542">
            <v>0</v>
          </cell>
          <cell r="E1542">
            <v>0</v>
          </cell>
          <cell r="F1542">
            <v>0</v>
          </cell>
          <cell r="G1542">
            <v>0</v>
          </cell>
          <cell r="H1542">
            <v>0</v>
          </cell>
          <cell r="I1542">
            <v>0</v>
          </cell>
          <cell r="J1542">
            <v>0</v>
          </cell>
          <cell r="K1542">
            <v>0</v>
          </cell>
          <cell r="L1542">
            <v>0</v>
          </cell>
          <cell r="M1542">
            <v>0</v>
          </cell>
          <cell r="N1542">
            <v>0</v>
          </cell>
        </row>
        <row r="1543">
          <cell r="A1543">
            <v>0</v>
          </cell>
          <cell r="B1543">
            <v>0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  <cell r="L1543">
            <v>0</v>
          </cell>
          <cell r="M1543">
            <v>0</v>
          </cell>
          <cell r="N1543">
            <v>0</v>
          </cell>
        </row>
        <row r="1544">
          <cell r="A1544">
            <v>0</v>
          </cell>
          <cell r="B1544">
            <v>0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  <cell r="L1544">
            <v>0</v>
          </cell>
          <cell r="M1544">
            <v>0</v>
          </cell>
          <cell r="N1544">
            <v>0</v>
          </cell>
        </row>
        <row r="1545">
          <cell r="A1545">
            <v>0</v>
          </cell>
          <cell r="B1545">
            <v>0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  <cell r="L1545">
            <v>0</v>
          </cell>
          <cell r="M1545">
            <v>0</v>
          </cell>
          <cell r="N1545">
            <v>0</v>
          </cell>
        </row>
        <row r="1546">
          <cell r="A1546">
            <v>0</v>
          </cell>
          <cell r="B1546">
            <v>0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  <cell r="L1546">
            <v>0</v>
          </cell>
          <cell r="M1546">
            <v>0</v>
          </cell>
          <cell r="N1546">
            <v>0</v>
          </cell>
        </row>
        <row r="1547">
          <cell r="A1547">
            <v>0</v>
          </cell>
          <cell r="B1547">
            <v>0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  <cell r="L1547">
            <v>0</v>
          </cell>
          <cell r="M1547">
            <v>0</v>
          </cell>
          <cell r="N1547">
            <v>0</v>
          </cell>
        </row>
        <row r="1548">
          <cell r="A1548">
            <v>0</v>
          </cell>
          <cell r="B1548">
            <v>0</v>
          </cell>
          <cell r="C1548">
            <v>0</v>
          </cell>
          <cell r="D1548">
            <v>0</v>
          </cell>
          <cell r="E1548">
            <v>0</v>
          </cell>
          <cell r="F1548">
            <v>0</v>
          </cell>
          <cell r="G1548">
            <v>0</v>
          </cell>
          <cell r="H1548">
            <v>0</v>
          </cell>
          <cell r="I1548">
            <v>0</v>
          </cell>
          <cell r="J1548">
            <v>0</v>
          </cell>
          <cell r="K1548">
            <v>0</v>
          </cell>
          <cell r="L1548">
            <v>0</v>
          </cell>
          <cell r="M1548">
            <v>0</v>
          </cell>
          <cell r="N1548">
            <v>0</v>
          </cell>
        </row>
        <row r="1549">
          <cell r="A1549">
            <v>0</v>
          </cell>
          <cell r="B1549">
            <v>0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  <cell r="L1549">
            <v>0</v>
          </cell>
          <cell r="M1549">
            <v>0</v>
          </cell>
          <cell r="N1549">
            <v>0</v>
          </cell>
        </row>
        <row r="1550">
          <cell r="A1550">
            <v>0</v>
          </cell>
          <cell r="B1550">
            <v>0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  <cell r="L1550">
            <v>0</v>
          </cell>
          <cell r="M1550">
            <v>0</v>
          </cell>
          <cell r="N1550">
            <v>0</v>
          </cell>
        </row>
        <row r="1551">
          <cell r="A1551">
            <v>0</v>
          </cell>
          <cell r="B1551">
            <v>0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  <cell r="L1551">
            <v>0</v>
          </cell>
          <cell r="M1551">
            <v>0</v>
          </cell>
          <cell r="N1551">
            <v>0</v>
          </cell>
        </row>
        <row r="1552">
          <cell r="A1552">
            <v>0</v>
          </cell>
          <cell r="B1552">
            <v>0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  <cell r="L1552">
            <v>0</v>
          </cell>
          <cell r="M1552">
            <v>0</v>
          </cell>
          <cell r="N1552">
            <v>0</v>
          </cell>
        </row>
        <row r="1553">
          <cell r="A1553">
            <v>0</v>
          </cell>
          <cell r="B1553">
            <v>0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  <cell r="L1553">
            <v>0</v>
          </cell>
          <cell r="M1553">
            <v>0</v>
          </cell>
          <cell r="N1553">
            <v>0</v>
          </cell>
        </row>
        <row r="1554">
          <cell r="A1554">
            <v>0</v>
          </cell>
          <cell r="B1554">
            <v>0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  <cell r="L1554">
            <v>0</v>
          </cell>
          <cell r="M1554">
            <v>0</v>
          </cell>
          <cell r="N1554">
            <v>0</v>
          </cell>
        </row>
        <row r="1555">
          <cell r="A1555">
            <v>0</v>
          </cell>
          <cell r="B1555">
            <v>0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  <cell r="L1555">
            <v>0</v>
          </cell>
          <cell r="M1555">
            <v>0</v>
          </cell>
          <cell r="N1555">
            <v>0</v>
          </cell>
        </row>
        <row r="1556">
          <cell r="A1556">
            <v>0</v>
          </cell>
          <cell r="B1556">
            <v>0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  <cell r="L1556">
            <v>0</v>
          </cell>
          <cell r="M1556">
            <v>0</v>
          </cell>
          <cell r="N1556">
            <v>0</v>
          </cell>
        </row>
        <row r="1557">
          <cell r="A1557">
            <v>0</v>
          </cell>
          <cell r="B1557">
            <v>0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  <cell r="L1557">
            <v>0</v>
          </cell>
          <cell r="M1557">
            <v>0</v>
          </cell>
          <cell r="N1557">
            <v>0</v>
          </cell>
        </row>
        <row r="1558">
          <cell r="A1558">
            <v>0</v>
          </cell>
          <cell r="B1558">
            <v>0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0</v>
          </cell>
          <cell r="N1558">
            <v>0</v>
          </cell>
        </row>
        <row r="1559">
          <cell r="A1559">
            <v>0</v>
          </cell>
          <cell r="B1559">
            <v>0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  <cell r="L1559">
            <v>0</v>
          </cell>
          <cell r="M1559">
            <v>0</v>
          </cell>
          <cell r="N1559">
            <v>0</v>
          </cell>
        </row>
        <row r="1560">
          <cell r="A1560">
            <v>0</v>
          </cell>
          <cell r="B1560">
            <v>0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  <cell r="L1560">
            <v>0</v>
          </cell>
          <cell r="M1560">
            <v>0</v>
          </cell>
          <cell r="N1560">
            <v>0</v>
          </cell>
        </row>
        <row r="1561">
          <cell r="A1561">
            <v>0</v>
          </cell>
          <cell r="B1561">
            <v>0</v>
          </cell>
          <cell r="C1561">
            <v>0</v>
          </cell>
          <cell r="D1561">
            <v>0</v>
          </cell>
          <cell r="E1561">
            <v>0</v>
          </cell>
          <cell r="F1561">
            <v>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0</v>
          </cell>
          <cell r="L1561">
            <v>0</v>
          </cell>
          <cell r="M1561">
            <v>0</v>
          </cell>
          <cell r="N1561">
            <v>0</v>
          </cell>
        </row>
        <row r="1562">
          <cell r="A1562">
            <v>0</v>
          </cell>
          <cell r="B1562">
            <v>0</v>
          </cell>
          <cell r="C1562">
            <v>0</v>
          </cell>
          <cell r="D1562">
            <v>0</v>
          </cell>
          <cell r="E1562">
            <v>0</v>
          </cell>
          <cell r="F1562">
            <v>0</v>
          </cell>
          <cell r="G1562">
            <v>0</v>
          </cell>
          <cell r="H1562">
            <v>0</v>
          </cell>
          <cell r="I1562">
            <v>0</v>
          </cell>
          <cell r="J1562">
            <v>0</v>
          </cell>
          <cell r="K1562">
            <v>0</v>
          </cell>
          <cell r="L1562">
            <v>0</v>
          </cell>
          <cell r="M1562">
            <v>0</v>
          </cell>
          <cell r="N1562">
            <v>0</v>
          </cell>
        </row>
        <row r="1563">
          <cell r="A1563">
            <v>0</v>
          </cell>
          <cell r="B1563">
            <v>0</v>
          </cell>
          <cell r="C1563">
            <v>0</v>
          </cell>
          <cell r="D1563">
            <v>0</v>
          </cell>
          <cell r="E1563">
            <v>0</v>
          </cell>
          <cell r="F1563">
            <v>0</v>
          </cell>
          <cell r="G1563">
            <v>0</v>
          </cell>
          <cell r="H1563">
            <v>0</v>
          </cell>
          <cell r="I1563">
            <v>0</v>
          </cell>
          <cell r="J1563">
            <v>0</v>
          </cell>
          <cell r="K1563">
            <v>0</v>
          </cell>
          <cell r="L1563">
            <v>0</v>
          </cell>
          <cell r="M1563">
            <v>0</v>
          </cell>
          <cell r="N1563">
            <v>0</v>
          </cell>
        </row>
        <row r="1564">
          <cell r="A1564">
            <v>0</v>
          </cell>
          <cell r="B1564">
            <v>0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0</v>
          </cell>
          <cell r="N1564">
            <v>0</v>
          </cell>
        </row>
        <row r="1565">
          <cell r="A1565">
            <v>0</v>
          </cell>
          <cell r="B1565">
            <v>0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0</v>
          </cell>
          <cell r="N1565">
            <v>0</v>
          </cell>
        </row>
        <row r="1566">
          <cell r="A1566">
            <v>0</v>
          </cell>
          <cell r="B1566">
            <v>0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  <cell r="L1566">
            <v>0</v>
          </cell>
          <cell r="M1566">
            <v>0</v>
          </cell>
          <cell r="N1566">
            <v>0</v>
          </cell>
        </row>
        <row r="1567">
          <cell r="A1567">
            <v>0</v>
          </cell>
          <cell r="B1567">
            <v>0</v>
          </cell>
          <cell r="C1567">
            <v>0</v>
          </cell>
          <cell r="D1567">
            <v>0</v>
          </cell>
          <cell r="E1567">
            <v>0</v>
          </cell>
          <cell r="F1567">
            <v>0</v>
          </cell>
          <cell r="G1567">
            <v>0</v>
          </cell>
          <cell r="H1567">
            <v>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  <cell r="M1567">
            <v>0</v>
          </cell>
          <cell r="N1567">
            <v>0</v>
          </cell>
        </row>
        <row r="1568">
          <cell r="A1568">
            <v>0</v>
          </cell>
          <cell r="B1568">
            <v>0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  <cell r="M1568">
            <v>0</v>
          </cell>
          <cell r="N1568">
            <v>0</v>
          </cell>
        </row>
        <row r="1569">
          <cell r="A1569">
            <v>0</v>
          </cell>
          <cell r="B1569">
            <v>0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  <cell r="M1569">
            <v>0</v>
          </cell>
          <cell r="N1569">
            <v>0</v>
          </cell>
        </row>
        <row r="1570">
          <cell r="A1570">
            <v>0</v>
          </cell>
          <cell r="B1570">
            <v>0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  <cell r="M1570">
            <v>0</v>
          </cell>
          <cell r="N1570">
            <v>0</v>
          </cell>
        </row>
        <row r="1571">
          <cell r="A1571">
            <v>0</v>
          </cell>
          <cell r="B1571">
            <v>0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  <cell r="M1571">
            <v>0</v>
          </cell>
          <cell r="N1571">
            <v>0</v>
          </cell>
        </row>
        <row r="1572">
          <cell r="A1572">
            <v>0</v>
          </cell>
          <cell r="B1572">
            <v>0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  <cell r="M1572">
            <v>0</v>
          </cell>
          <cell r="N1572">
            <v>0</v>
          </cell>
        </row>
        <row r="1573">
          <cell r="A1573">
            <v>0</v>
          </cell>
          <cell r="B1573">
            <v>0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  <cell r="M1573">
            <v>0</v>
          </cell>
          <cell r="N1573">
            <v>0</v>
          </cell>
        </row>
        <row r="1574">
          <cell r="A1574">
            <v>0</v>
          </cell>
          <cell r="B1574">
            <v>0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  <cell r="L1574">
            <v>0</v>
          </cell>
          <cell r="M1574">
            <v>0</v>
          </cell>
          <cell r="N1574">
            <v>0</v>
          </cell>
        </row>
        <row r="1575">
          <cell r="A1575">
            <v>0</v>
          </cell>
          <cell r="B1575">
            <v>0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  <cell r="L1575">
            <v>0</v>
          </cell>
          <cell r="M1575">
            <v>0</v>
          </cell>
          <cell r="N1575">
            <v>0</v>
          </cell>
        </row>
        <row r="1576">
          <cell r="A1576">
            <v>0</v>
          </cell>
          <cell r="B1576">
            <v>0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  <cell r="L1576">
            <v>0</v>
          </cell>
          <cell r="M1576">
            <v>0</v>
          </cell>
          <cell r="N1576">
            <v>0</v>
          </cell>
        </row>
        <row r="1577">
          <cell r="A1577">
            <v>0</v>
          </cell>
          <cell r="B1577">
            <v>0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  <cell r="L1577">
            <v>0</v>
          </cell>
          <cell r="M1577">
            <v>0</v>
          </cell>
          <cell r="N1577">
            <v>0</v>
          </cell>
        </row>
        <row r="1578">
          <cell r="A1578">
            <v>0</v>
          </cell>
          <cell r="B1578">
            <v>0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0</v>
          </cell>
          <cell r="M1578">
            <v>0</v>
          </cell>
          <cell r="N1578">
            <v>0</v>
          </cell>
        </row>
        <row r="1579">
          <cell r="A1579">
            <v>0</v>
          </cell>
          <cell r="B1579">
            <v>0</v>
          </cell>
          <cell r="C1579">
            <v>0</v>
          </cell>
          <cell r="D1579">
            <v>0</v>
          </cell>
          <cell r="E1579">
            <v>0</v>
          </cell>
          <cell r="F1579">
            <v>0</v>
          </cell>
          <cell r="G1579">
            <v>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0</v>
          </cell>
          <cell r="N1579">
            <v>0</v>
          </cell>
        </row>
        <row r="1580">
          <cell r="A1580">
            <v>0</v>
          </cell>
          <cell r="B1580">
            <v>0</v>
          </cell>
          <cell r="C1580">
            <v>0</v>
          </cell>
          <cell r="D1580">
            <v>0</v>
          </cell>
          <cell r="E1580">
            <v>0</v>
          </cell>
          <cell r="F1580">
            <v>0</v>
          </cell>
          <cell r="G1580">
            <v>0</v>
          </cell>
          <cell r="H1580">
            <v>0</v>
          </cell>
          <cell r="I1580">
            <v>0</v>
          </cell>
          <cell r="J1580">
            <v>0</v>
          </cell>
          <cell r="K1580">
            <v>0</v>
          </cell>
          <cell r="L1580">
            <v>0</v>
          </cell>
          <cell r="M1580">
            <v>0</v>
          </cell>
          <cell r="N1580">
            <v>0</v>
          </cell>
        </row>
        <row r="1581">
          <cell r="A1581">
            <v>0</v>
          </cell>
          <cell r="B1581">
            <v>0</v>
          </cell>
          <cell r="C1581">
            <v>0</v>
          </cell>
          <cell r="D1581">
            <v>0</v>
          </cell>
          <cell r="E1581">
            <v>0</v>
          </cell>
          <cell r="F1581">
            <v>0</v>
          </cell>
          <cell r="G1581">
            <v>0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0</v>
          </cell>
          <cell r="M1581">
            <v>0</v>
          </cell>
          <cell r="N1581">
            <v>0</v>
          </cell>
        </row>
        <row r="1582">
          <cell r="A1582">
            <v>0</v>
          </cell>
          <cell r="B1582">
            <v>0</v>
          </cell>
          <cell r="C1582">
            <v>0</v>
          </cell>
          <cell r="D1582">
            <v>0</v>
          </cell>
          <cell r="E1582">
            <v>0</v>
          </cell>
          <cell r="F1582">
            <v>0</v>
          </cell>
          <cell r="G1582">
            <v>0</v>
          </cell>
          <cell r="H1582">
            <v>0</v>
          </cell>
          <cell r="I1582">
            <v>0</v>
          </cell>
          <cell r="J1582">
            <v>0</v>
          </cell>
          <cell r="K1582">
            <v>0</v>
          </cell>
          <cell r="L1582">
            <v>0</v>
          </cell>
          <cell r="M1582">
            <v>0</v>
          </cell>
          <cell r="N1582">
            <v>0</v>
          </cell>
        </row>
        <row r="1583">
          <cell r="A1583">
            <v>0</v>
          </cell>
          <cell r="B1583">
            <v>0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  <cell r="L1583">
            <v>0</v>
          </cell>
          <cell r="M1583">
            <v>0</v>
          </cell>
          <cell r="N1583">
            <v>0</v>
          </cell>
        </row>
        <row r="1584">
          <cell r="A1584">
            <v>0</v>
          </cell>
          <cell r="B1584">
            <v>0</v>
          </cell>
          <cell r="C1584">
            <v>0</v>
          </cell>
          <cell r="D1584">
            <v>0</v>
          </cell>
          <cell r="E1584">
            <v>0</v>
          </cell>
          <cell r="F1584">
            <v>0</v>
          </cell>
          <cell r="G1584">
            <v>0</v>
          </cell>
          <cell r="H1584">
            <v>0</v>
          </cell>
          <cell r="I1584">
            <v>0</v>
          </cell>
          <cell r="J1584">
            <v>0</v>
          </cell>
          <cell r="K1584">
            <v>0</v>
          </cell>
          <cell r="L1584">
            <v>0</v>
          </cell>
          <cell r="M1584">
            <v>0</v>
          </cell>
          <cell r="N1584">
            <v>0</v>
          </cell>
        </row>
        <row r="1585">
          <cell r="A1585">
            <v>0</v>
          </cell>
          <cell r="B1585">
            <v>0</v>
          </cell>
          <cell r="C1585">
            <v>0</v>
          </cell>
          <cell r="D1585">
            <v>0</v>
          </cell>
          <cell r="E1585">
            <v>0</v>
          </cell>
          <cell r="F1585">
            <v>0</v>
          </cell>
          <cell r="G1585">
            <v>0</v>
          </cell>
          <cell r="H1585">
            <v>0</v>
          </cell>
          <cell r="I1585">
            <v>0</v>
          </cell>
          <cell r="J1585">
            <v>0</v>
          </cell>
          <cell r="K1585">
            <v>0</v>
          </cell>
          <cell r="L1585">
            <v>0</v>
          </cell>
          <cell r="M1585">
            <v>0</v>
          </cell>
          <cell r="N1585">
            <v>0</v>
          </cell>
        </row>
        <row r="1586">
          <cell r="A1586">
            <v>0</v>
          </cell>
          <cell r="B1586">
            <v>0</v>
          </cell>
          <cell r="C1586">
            <v>0</v>
          </cell>
          <cell r="D1586">
            <v>0</v>
          </cell>
          <cell r="E1586">
            <v>0</v>
          </cell>
          <cell r="F1586">
            <v>0</v>
          </cell>
          <cell r="G1586">
            <v>0</v>
          </cell>
          <cell r="H1586">
            <v>0</v>
          </cell>
          <cell r="I1586">
            <v>0</v>
          </cell>
          <cell r="J1586">
            <v>0</v>
          </cell>
          <cell r="K1586">
            <v>0</v>
          </cell>
          <cell r="L1586">
            <v>0</v>
          </cell>
          <cell r="M1586">
            <v>0</v>
          </cell>
          <cell r="N1586">
            <v>0</v>
          </cell>
        </row>
        <row r="1587">
          <cell r="A1587">
            <v>0</v>
          </cell>
          <cell r="B1587">
            <v>0</v>
          </cell>
          <cell r="C1587">
            <v>0</v>
          </cell>
          <cell r="D1587">
            <v>0</v>
          </cell>
          <cell r="E1587">
            <v>0</v>
          </cell>
          <cell r="F1587">
            <v>0</v>
          </cell>
          <cell r="G1587">
            <v>0</v>
          </cell>
          <cell r="H1587">
            <v>0</v>
          </cell>
          <cell r="I1587">
            <v>0</v>
          </cell>
          <cell r="J1587">
            <v>0</v>
          </cell>
          <cell r="K1587">
            <v>0</v>
          </cell>
          <cell r="L1587">
            <v>0</v>
          </cell>
          <cell r="M1587">
            <v>0</v>
          </cell>
          <cell r="N1587">
            <v>0</v>
          </cell>
        </row>
        <row r="1588">
          <cell r="A1588">
            <v>0</v>
          </cell>
          <cell r="B1588">
            <v>0</v>
          </cell>
          <cell r="C1588">
            <v>0</v>
          </cell>
          <cell r="D1588">
            <v>0</v>
          </cell>
          <cell r="E1588">
            <v>0</v>
          </cell>
          <cell r="F1588">
            <v>0</v>
          </cell>
          <cell r="G1588">
            <v>0</v>
          </cell>
          <cell r="H1588">
            <v>0</v>
          </cell>
          <cell r="I1588">
            <v>0</v>
          </cell>
          <cell r="J1588">
            <v>0</v>
          </cell>
          <cell r="K1588">
            <v>0</v>
          </cell>
          <cell r="L1588">
            <v>0</v>
          </cell>
          <cell r="M1588">
            <v>0</v>
          </cell>
          <cell r="N1588">
            <v>0</v>
          </cell>
        </row>
        <row r="1589">
          <cell r="A1589">
            <v>0</v>
          </cell>
          <cell r="B1589">
            <v>0</v>
          </cell>
          <cell r="C1589">
            <v>0</v>
          </cell>
          <cell r="D1589">
            <v>0</v>
          </cell>
          <cell r="E1589">
            <v>0</v>
          </cell>
          <cell r="F1589">
            <v>0</v>
          </cell>
          <cell r="G1589">
            <v>0</v>
          </cell>
          <cell r="H1589">
            <v>0</v>
          </cell>
          <cell r="I1589">
            <v>0</v>
          </cell>
          <cell r="J1589">
            <v>0</v>
          </cell>
          <cell r="K1589">
            <v>0</v>
          </cell>
          <cell r="L1589">
            <v>0</v>
          </cell>
          <cell r="M1589">
            <v>0</v>
          </cell>
          <cell r="N1589">
            <v>0</v>
          </cell>
        </row>
        <row r="1590">
          <cell r="A1590">
            <v>0</v>
          </cell>
          <cell r="B1590">
            <v>0</v>
          </cell>
          <cell r="C1590">
            <v>0</v>
          </cell>
          <cell r="D1590">
            <v>0</v>
          </cell>
          <cell r="E1590">
            <v>0</v>
          </cell>
          <cell r="F1590">
            <v>0</v>
          </cell>
          <cell r="G1590">
            <v>0</v>
          </cell>
          <cell r="H1590">
            <v>0</v>
          </cell>
          <cell r="I1590">
            <v>0</v>
          </cell>
          <cell r="J1590">
            <v>0</v>
          </cell>
          <cell r="K1590">
            <v>0</v>
          </cell>
          <cell r="L1590">
            <v>0</v>
          </cell>
          <cell r="M1590">
            <v>0</v>
          </cell>
          <cell r="N1590">
            <v>0</v>
          </cell>
        </row>
        <row r="1591">
          <cell r="A1591">
            <v>0</v>
          </cell>
          <cell r="B1591">
            <v>0</v>
          </cell>
          <cell r="C1591">
            <v>0</v>
          </cell>
          <cell r="D1591">
            <v>0</v>
          </cell>
          <cell r="E1591">
            <v>0</v>
          </cell>
          <cell r="F1591">
            <v>0</v>
          </cell>
          <cell r="G1591">
            <v>0</v>
          </cell>
          <cell r="H1591">
            <v>0</v>
          </cell>
          <cell r="I1591">
            <v>0</v>
          </cell>
          <cell r="J1591">
            <v>0</v>
          </cell>
          <cell r="K1591">
            <v>0</v>
          </cell>
          <cell r="L1591">
            <v>0</v>
          </cell>
          <cell r="M1591">
            <v>0</v>
          </cell>
          <cell r="N1591">
            <v>0</v>
          </cell>
        </row>
        <row r="1592">
          <cell r="A1592">
            <v>0</v>
          </cell>
          <cell r="B1592">
            <v>0</v>
          </cell>
          <cell r="C1592">
            <v>0</v>
          </cell>
          <cell r="D1592">
            <v>0</v>
          </cell>
          <cell r="E1592">
            <v>0</v>
          </cell>
          <cell r="F1592">
            <v>0</v>
          </cell>
          <cell r="G1592">
            <v>0</v>
          </cell>
          <cell r="H1592">
            <v>0</v>
          </cell>
          <cell r="I1592">
            <v>0</v>
          </cell>
          <cell r="J1592">
            <v>0</v>
          </cell>
          <cell r="K1592">
            <v>0</v>
          </cell>
          <cell r="L1592">
            <v>0</v>
          </cell>
          <cell r="M1592">
            <v>0</v>
          </cell>
          <cell r="N1592">
            <v>0</v>
          </cell>
        </row>
        <row r="1593">
          <cell r="A1593">
            <v>0</v>
          </cell>
          <cell r="B1593">
            <v>0</v>
          </cell>
          <cell r="C1593">
            <v>0</v>
          </cell>
          <cell r="D1593">
            <v>0</v>
          </cell>
          <cell r="E1593">
            <v>0</v>
          </cell>
          <cell r="F1593">
            <v>0</v>
          </cell>
          <cell r="G1593">
            <v>0</v>
          </cell>
          <cell r="H1593">
            <v>0</v>
          </cell>
          <cell r="I1593">
            <v>0</v>
          </cell>
          <cell r="J1593">
            <v>0</v>
          </cell>
          <cell r="K1593">
            <v>0</v>
          </cell>
          <cell r="L1593">
            <v>0</v>
          </cell>
          <cell r="M1593">
            <v>0</v>
          </cell>
          <cell r="N1593">
            <v>0</v>
          </cell>
        </row>
        <row r="1594">
          <cell r="A1594">
            <v>0</v>
          </cell>
          <cell r="B1594">
            <v>0</v>
          </cell>
          <cell r="C1594">
            <v>0</v>
          </cell>
          <cell r="D1594">
            <v>0</v>
          </cell>
          <cell r="E1594">
            <v>0</v>
          </cell>
          <cell r="F1594">
            <v>0</v>
          </cell>
          <cell r="G1594">
            <v>0</v>
          </cell>
          <cell r="H1594">
            <v>0</v>
          </cell>
          <cell r="I1594">
            <v>0</v>
          </cell>
          <cell r="J1594">
            <v>0</v>
          </cell>
          <cell r="K1594">
            <v>0</v>
          </cell>
          <cell r="L1594">
            <v>0</v>
          </cell>
          <cell r="M1594">
            <v>0</v>
          </cell>
          <cell r="N1594">
            <v>0</v>
          </cell>
        </row>
        <row r="1595">
          <cell r="A1595">
            <v>0</v>
          </cell>
          <cell r="B1595">
            <v>0</v>
          </cell>
          <cell r="C1595">
            <v>0</v>
          </cell>
          <cell r="D1595">
            <v>0</v>
          </cell>
          <cell r="E1595">
            <v>0</v>
          </cell>
          <cell r="F1595">
            <v>0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0</v>
          </cell>
          <cell r="N1595">
            <v>0</v>
          </cell>
        </row>
        <row r="1596">
          <cell r="A1596">
            <v>0</v>
          </cell>
          <cell r="B1596">
            <v>0</v>
          </cell>
          <cell r="C1596">
            <v>0</v>
          </cell>
          <cell r="D1596">
            <v>0</v>
          </cell>
          <cell r="E1596">
            <v>0</v>
          </cell>
          <cell r="F1596">
            <v>0</v>
          </cell>
          <cell r="G1596">
            <v>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0</v>
          </cell>
          <cell r="N1596">
            <v>0</v>
          </cell>
        </row>
        <row r="1597">
          <cell r="A1597">
            <v>0</v>
          </cell>
          <cell r="B1597">
            <v>0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>
            <v>0</v>
          </cell>
          <cell r="B1598">
            <v>0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>
            <v>0</v>
          </cell>
          <cell r="B1599">
            <v>0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>
            <v>0</v>
          </cell>
          <cell r="B1600">
            <v>0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>
            <v>0</v>
          </cell>
          <cell r="B1601">
            <v>0</v>
          </cell>
          <cell r="C1601">
            <v>0</v>
          </cell>
          <cell r="D1601">
            <v>0</v>
          </cell>
          <cell r="E1601">
            <v>0</v>
          </cell>
          <cell r="F1601">
            <v>0</v>
          </cell>
          <cell r="G1601">
            <v>0</v>
          </cell>
          <cell r="H1601">
            <v>0</v>
          </cell>
          <cell r="I1601">
            <v>0</v>
          </cell>
          <cell r="J1601">
            <v>0</v>
          </cell>
          <cell r="K1601">
            <v>0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>
            <v>0</v>
          </cell>
          <cell r="B1602">
            <v>0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>
            <v>0</v>
          </cell>
          <cell r="B1603">
            <v>0</v>
          </cell>
          <cell r="C1603">
            <v>0</v>
          </cell>
          <cell r="D1603">
            <v>0</v>
          </cell>
          <cell r="E1603">
            <v>0</v>
          </cell>
          <cell r="F1603">
            <v>0</v>
          </cell>
          <cell r="G1603">
            <v>0</v>
          </cell>
          <cell r="H1603">
            <v>0</v>
          </cell>
          <cell r="I1603">
            <v>0</v>
          </cell>
          <cell r="J1603">
            <v>0</v>
          </cell>
          <cell r="K1603">
            <v>0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>
            <v>0</v>
          </cell>
          <cell r="B1604">
            <v>0</v>
          </cell>
          <cell r="C1604">
            <v>0</v>
          </cell>
          <cell r="D1604">
            <v>0</v>
          </cell>
          <cell r="E1604">
            <v>0</v>
          </cell>
          <cell r="F1604">
            <v>0</v>
          </cell>
          <cell r="G1604">
            <v>0</v>
          </cell>
          <cell r="H1604">
            <v>0</v>
          </cell>
          <cell r="I1604">
            <v>0</v>
          </cell>
          <cell r="J1604">
            <v>0</v>
          </cell>
          <cell r="K1604">
            <v>0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>
            <v>0</v>
          </cell>
          <cell r="B1605">
            <v>0</v>
          </cell>
          <cell r="C1605">
            <v>0</v>
          </cell>
          <cell r="D1605">
            <v>0</v>
          </cell>
          <cell r="E1605">
            <v>0</v>
          </cell>
          <cell r="F1605">
            <v>0</v>
          </cell>
          <cell r="G1605">
            <v>0</v>
          </cell>
          <cell r="H1605">
            <v>0</v>
          </cell>
          <cell r="I1605">
            <v>0</v>
          </cell>
          <cell r="J1605">
            <v>0</v>
          </cell>
          <cell r="K1605">
            <v>0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>
            <v>0</v>
          </cell>
          <cell r="B1606">
            <v>0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>
            <v>0</v>
          </cell>
          <cell r="B1607">
            <v>0</v>
          </cell>
          <cell r="C1607">
            <v>0</v>
          </cell>
          <cell r="D1607">
            <v>0</v>
          </cell>
          <cell r="E1607">
            <v>0</v>
          </cell>
          <cell r="F1607">
            <v>0</v>
          </cell>
          <cell r="G1607">
            <v>0</v>
          </cell>
          <cell r="H1607">
            <v>0</v>
          </cell>
          <cell r="I1607">
            <v>0</v>
          </cell>
          <cell r="J1607">
            <v>0</v>
          </cell>
          <cell r="K1607">
            <v>0</v>
          </cell>
          <cell r="L1607">
            <v>0</v>
          </cell>
          <cell r="M1607">
            <v>0</v>
          </cell>
          <cell r="N1607">
            <v>0</v>
          </cell>
        </row>
        <row r="1608">
          <cell r="A1608">
            <v>0</v>
          </cell>
          <cell r="B1608">
            <v>0</v>
          </cell>
          <cell r="C1608">
            <v>0</v>
          </cell>
          <cell r="D1608">
            <v>0</v>
          </cell>
          <cell r="E1608">
            <v>0</v>
          </cell>
          <cell r="F1608">
            <v>0</v>
          </cell>
          <cell r="G1608">
            <v>0</v>
          </cell>
          <cell r="H1608">
            <v>0</v>
          </cell>
          <cell r="I1608">
            <v>0</v>
          </cell>
          <cell r="J1608">
            <v>0</v>
          </cell>
          <cell r="K1608">
            <v>0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>
            <v>0</v>
          </cell>
          <cell r="B1609">
            <v>0</v>
          </cell>
          <cell r="C1609">
            <v>0</v>
          </cell>
          <cell r="D1609">
            <v>0</v>
          </cell>
          <cell r="E1609">
            <v>0</v>
          </cell>
          <cell r="F1609">
            <v>0</v>
          </cell>
          <cell r="G1609">
            <v>0</v>
          </cell>
          <cell r="H1609">
            <v>0</v>
          </cell>
          <cell r="I1609">
            <v>0</v>
          </cell>
          <cell r="J1609">
            <v>0</v>
          </cell>
          <cell r="K1609">
            <v>0</v>
          </cell>
          <cell r="L1609">
            <v>0</v>
          </cell>
          <cell r="M1609">
            <v>0</v>
          </cell>
          <cell r="N1609">
            <v>0</v>
          </cell>
        </row>
        <row r="1610">
          <cell r="A1610">
            <v>0</v>
          </cell>
          <cell r="B1610">
            <v>0</v>
          </cell>
          <cell r="C1610">
            <v>0</v>
          </cell>
          <cell r="D1610">
            <v>0</v>
          </cell>
          <cell r="E1610">
            <v>0</v>
          </cell>
          <cell r="F1610">
            <v>0</v>
          </cell>
          <cell r="G1610">
            <v>0</v>
          </cell>
          <cell r="H1610">
            <v>0</v>
          </cell>
          <cell r="I1610">
            <v>0</v>
          </cell>
          <cell r="J1610">
            <v>0</v>
          </cell>
          <cell r="K1610">
            <v>0</v>
          </cell>
          <cell r="L1610">
            <v>0</v>
          </cell>
          <cell r="M1610">
            <v>0</v>
          </cell>
          <cell r="N1610">
            <v>0</v>
          </cell>
        </row>
        <row r="1611">
          <cell r="A1611">
            <v>0</v>
          </cell>
          <cell r="B1611">
            <v>0</v>
          </cell>
          <cell r="C1611">
            <v>0</v>
          </cell>
          <cell r="D1611">
            <v>0</v>
          </cell>
          <cell r="E1611">
            <v>0</v>
          </cell>
          <cell r="F1611">
            <v>0</v>
          </cell>
          <cell r="G1611">
            <v>0</v>
          </cell>
          <cell r="H1611">
            <v>0</v>
          </cell>
          <cell r="I1611">
            <v>0</v>
          </cell>
          <cell r="J1611">
            <v>0</v>
          </cell>
          <cell r="K1611">
            <v>0</v>
          </cell>
          <cell r="L1611">
            <v>0</v>
          </cell>
          <cell r="M1611">
            <v>0</v>
          </cell>
          <cell r="N1611">
            <v>0</v>
          </cell>
        </row>
        <row r="1612">
          <cell r="A1612">
            <v>0</v>
          </cell>
          <cell r="B1612">
            <v>0</v>
          </cell>
          <cell r="C1612">
            <v>0</v>
          </cell>
          <cell r="D1612">
            <v>0</v>
          </cell>
          <cell r="E1612">
            <v>0</v>
          </cell>
          <cell r="F1612">
            <v>0</v>
          </cell>
          <cell r="G1612">
            <v>0</v>
          </cell>
          <cell r="H1612">
            <v>0</v>
          </cell>
          <cell r="I1612">
            <v>0</v>
          </cell>
          <cell r="J1612">
            <v>0</v>
          </cell>
          <cell r="K1612">
            <v>0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>
            <v>0</v>
          </cell>
          <cell r="B1613">
            <v>0</v>
          </cell>
          <cell r="C1613">
            <v>0</v>
          </cell>
          <cell r="D1613">
            <v>0</v>
          </cell>
          <cell r="E1613">
            <v>0</v>
          </cell>
          <cell r="F1613">
            <v>0</v>
          </cell>
          <cell r="G1613">
            <v>0</v>
          </cell>
          <cell r="H1613">
            <v>0</v>
          </cell>
          <cell r="I1613">
            <v>0</v>
          </cell>
          <cell r="J1613">
            <v>0</v>
          </cell>
          <cell r="K1613">
            <v>0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>
            <v>0</v>
          </cell>
          <cell r="B1614">
            <v>0</v>
          </cell>
          <cell r="C1614">
            <v>0</v>
          </cell>
          <cell r="D1614">
            <v>0</v>
          </cell>
          <cell r="E1614">
            <v>0</v>
          </cell>
          <cell r="F1614">
            <v>0</v>
          </cell>
          <cell r="G1614">
            <v>0</v>
          </cell>
          <cell r="H1614">
            <v>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>
            <v>0</v>
          </cell>
          <cell r="B1615">
            <v>0</v>
          </cell>
          <cell r="C1615">
            <v>0</v>
          </cell>
          <cell r="D1615">
            <v>0</v>
          </cell>
          <cell r="E1615">
            <v>0</v>
          </cell>
          <cell r="F1615">
            <v>0</v>
          </cell>
          <cell r="G1615">
            <v>0</v>
          </cell>
          <cell r="H1615">
            <v>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>
            <v>0</v>
          </cell>
          <cell r="B1616">
            <v>0</v>
          </cell>
          <cell r="C1616">
            <v>0</v>
          </cell>
          <cell r="D1616">
            <v>0</v>
          </cell>
          <cell r="E1616">
            <v>0</v>
          </cell>
          <cell r="F1616">
            <v>0</v>
          </cell>
          <cell r="G1616">
            <v>0</v>
          </cell>
          <cell r="H1616">
            <v>0</v>
          </cell>
          <cell r="I1616">
            <v>0</v>
          </cell>
          <cell r="J1616">
            <v>0</v>
          </cell>
          <cell r="K1616">
            <v>0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>
            <v>0</v>
          </cell>
          <cell r="B1617">
            <v>0</v>
          </cell>
          <cell r="C1617">
            <v>0</v>
          </cell>
          <cell r="D1617">
            <v>0</v>
          </cell>
          <cell r="E1617">
            <v>0</v>
          </cell>
          <cell r="F1617">
            <v>0</v>
          </cell>
          <cell r="G1617">
            <v>0</v>
          </cell>
          <cell r="H1617">
            <v>0</v>
          </cell>
          <cell r="I1617">
            <v>0</v>
          </cell>
          <cell r="J1617">
            <v>0</v>
          </cell>
          <cell r="K1617">
            <v>0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>
            <v>0</v>
          </cell>
          <cell r="B1618">
            <v>0</v>
          </cell>
          <cell r="C1618">
            <v>0</v>
          </cell>
          <cell r="D1618">
            <v>0</v>
          </cell>
          <cell r="E1618">
            <v>0</v>
          </cell>
          <cell r="F1618">
            <v>0</v>
          </cell>
          <cell r="G1618">
            <v>0</v>
          </cell>
          <cell r="H1618">
            <v>0</v>
          </cell>
          <cell r="I1618">
            <v>0</v>
          </cell>
          <cell r="J1618">
            <v>0</v>
          </cell>
          <cell r="K1618">
            <v>0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>
            <v>0</v>
          </cell>
          <cell r="B1619">
            <v>0</v>
          </cell>
          <cell r="C1619">
            <v>0</v>
          </cell>
          <cell r="D1619">
            <v>0</v>
          </cell>
          <cell r="E1619">
            <v>0</v>
          </cell>
          <cell r="F1619">
            <v>0</v>
          </cell>
          <cell r="G1619">
            <v>0</v>
          </cell>
          <cell r="H1619">
            <v>0</v>
          </cell>
          <cell r="I1619">
            <v>0</v>
          </cell>
          <cell r="J1619">
            <v>0</v>
          </cell>
          <cell r="K1619">
            <v>0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>
            <v>0</v>
          </cell>
          <cell r="B1620">
            <v>0</v>
          </cell>
          <cell r="C1620">
            <v>0</v>
          </cell>
          <cell r="D1620">
            <v>0</v>
          </cell>
          <cell r="E1620">
            <v>0</v>
          </cell>
          <cell r="F1620">
            <v>0</v>
          </cell>
          <cell r="G1620">
            <v>0</v>
          </cell>
          <cell r="H1620">
            <v>0</v>
          </cell>
          <cell r="I1620">
            <v>0</v>
          </cell>
          <cell r="J1620">
            <v>0</v>
          </cell>
          <cell r="K1620">
            <v>0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>
            <v>0</v>
          </cell>
          <cell r="B1621">
            <v>0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  <cell r="G1621">
            <v>0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>
            <v>0</v>
          </cell>
          <cell r="B1622">
            <v>0</v>
          </cell>
          <cell r="C1622">
            <v>0</v>
          </cell>
          <cell r="D1622">
            <v>0</v>
          </cell>
          <cell r="E1622">
            <v>0</v>
          </cell>
          <cell r="F1622">
            <v>0</v>
          </cell>
          <cell r="G1622">
            <v>0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>
            <v>0</v>
          </cell>
          <cell r="B1623">
            <v>0</v>
          </cell>
          <cell r="C1623">
            <v>0</v>
          </cell>
          <cell r="D1623">
            <v>0</v>
          </cell>
          <cell r="E1623">
            <v>0</v>
          </cell>
          <cell r="F1623">
            <v>0</v>
          </cell>
          <cell r="G1623">
            <v>0</v>
          </cell>
          <cell r="H1623">
            <v>0</v>
          </cell>
          <cell r="I1623">
            <v>0</v>
          </cell>
          <cell r="J1623">
            <v>0</v>
          </cell>
          <cell r="K1623">
            <v>0</v>
          </cell>
          <cell r="L1623">
            <v>0</v>
          </cell>
          <cell r="M1623">
            <v>0</v>
          </cell>
          <cell r="N1623">
            <v>0</v>
          </cell>
        </row>
        <row r="1624">
          <cell r="A1624">
            <v>0</v>
          </cell>
          <cell r="B1624">
            <v>0</v>
          </cell>
          <cell r="C1624">
            <v>0</v>
          </cell>
          <cell r="D1624">
            <v>0</v>
          </cell>
          <cell r="E1624">
            <v>0</v>
          </cell>
          <cell r="F1624">
            <v>0</v>
          </cell>
          <cell r="G1624">
            <v>0</v>
          </cell>
          <cell r="H1624">
            <v>0</v>
          </cell>
          <cell r="I1624">
            <v>0</v>
          </cell>
          <cell r="J1624">
            <v>0</v>
          </cell>
          <cell r="K1624">
            <v>0</v>
          </cell>
          <cell r="L1624">
            <v>0</v>
          </cell>
          <cell r="M1624">
            <v>0</v>
          </cell>
          <cell r="N1624">
            <v>0</v>
          </cell>
        </row>
        <row r="1625">
          <cell r="A1625">
            <v>0</v>
          </cell>
          <cell r="B1625">
            <v>0</v>
          </cell>
          <cell r="C1625">
            <v>0</v>
          </cell>
          <cell r="D1625">
            <v>0</v>
          </cell>
          <cell r="E1625">
            <v>0</v>
          </cell>
          <cell r="F1625">
            <v>0</v>
          </cell>
          <cell r="G1625">
            <v>0</v>
          </cell>
          <cell r="H1625">
            <v>0</v>
          </cell>
          <cell r="I1625">
            <v>0</v>
          </cell>
          <cell r="J1625">
            <v>0</v>
          </cell>
          <cell r="K1625">
            <v>0</v>
          </cell>
          <cell r="L1625">
            <v>0</v>
          </cell>
          <cell r="M1625">
            <v>0</v>
          </cell>
          <cell r="N1625">
            <v>0</v>
          </cell>
        </row>
        <row r="1626">
          <cell r="A1626">
            <v>0</v>
          </cell>
          <cell r="B1626">
            <v>0</v>
          </cell>
          <cell r="C1626">
            <v>0</v>
          </cell>
          <cell r="D1626">
            <v>0</v>
          </cell>
          <cell r="E1626">
            <v>0</v>
          </cell>
          <cell r="F1626">
            <v>0</v>
          </cell>
          <cell r="G1626">
            <v>0</v>
          </cell>
          <cell r="H1626">
            <v>0</v>
          </cell>
          <cell r="I1626">
            <v>0</v>
          </cell>
          <cell r="J1626">
            <v>0</v>
          </cell>
          <cell r="K1626">
            <v>0</v>
          </cell>
          <cell r="L1626">
            <v>0</v>
          </cell>
          <cell r="M1626">
            <v>0</v>
          </cell>
          <cell r="N1626">
            <v>0</v>
          </cell>
        </row>
        <row r="1627">
          <cell r="A1627">
            <v>0</v>
          </cell>
          <cell r="B1627">
            <v>0</v>
          </cell>
          <cell r="C1627">
            <v>0</v>
          </cell>
          <cell r="D1627">
            <v>0</v>
          </cell>
          <cell r="E1627">
            <v>0</v>
          </cell>
          <cell r="F1627">
            <v>0</v>
          </cell>
          <cell r="G1627">
            <v>0</v>
          </cell>
          <cell r="H1627">
            <v>0</v>
          </cell>
          <cell r="I1627">
            <v>0</v>
          </cell>
          <cell r="J1627">
            <v>0</v>
          </cell>
          <cell r="K1627">
            <v>0</v>
          </cell>
          <cell r="L1627">
            <v>0</v>
          </cell>
          <cell r="M1627">
            <v>0</v>
          </cell>
          <cell r="N1627">
            <v>0</v>
          </cell>
        </row>
        <row r="1628">
          <cell r="A1628">
            <v>0</v>
          </cell>
          <cell r="B1628">
            <v>0</v>
          </cell>
          <cell r="C1628">
            <v>0</v>
          </cell>
          <cell r="D1628">
            <v>0</v>
          </cell>
          <cell r="E1628">
            <v>0</v>
          </cell>
          <cell r="F1628">
            <v>0</v>
          </cell>
          <cell r="G1628">
            <v>0</v>
          </cell>
          <cell r="H1628">
            <v>0</v>
          </cell>
          <cell r="I1628">
            <v>0</v>
          </cell>
          <cell r="J1628">
            <v>0</v>
          </cell>
          <cell r="K1628">
            <v>0</v>
          </cell>
          <cell r="L1628">
            <v>0</v>
          </cell>
          <cell r="M1628">
            <v>0</v>
          </cell>
          <cell r="N1628">
            <v>0</v>
          </cell>
        </row>
        <row r="1629">
          <cell r="A1629">
            <v>0</v>
          </cell>
          <cell r="B1629">
            <v>0</v>
          </cell>
          <cell r="C1629">
            <v>0</v>
          </cell>
          <cell r="D1629">
            <v>0</v>
          </cell>
          <cell r="E1629">
            <v>0</v>
          </cell>
          <cell r="F1629">
            <v>0</v>
          </cell>
          <cell r="G1629">
            <v>0</v>
          </cell>
          <cell r="H1629">
            <v>0</v>
          </cell>
          <cell r="I1629">
            <v>0</v>
          </cell>
          <cell r="J1629">
            <v>0</v>
          </cell>
          <cell r="K1629">
            <v>0</v>
          </cell>
          <cell r="L1629">
            <v>0</v>
          </cell>
          <cell r="M1629">
            <v>0</v>
          </cell>
          <cell r="N1629">
            <v>0</v>
          </cell>
        </row>
        <row r="1630">
          <cell r="A1630">
            <v>0</v>
          </cell>
          <cell r="B1630">
            <v>0</v>
          </cell>
          <cell r="C1630">
            <v>0</v>
          </cell>
          <cell r="D1630">
            <v>0</v>
          </cell>
          <cell r="E1630">
            <v>0</v>
          </cell>
          <cell r="F1630">
            <v>0</v>
          </cell>
          <cell r="G1630">
            <v>0</v>
          </cell>
          <cell r="H1630">
            <v>0</v>
          </cell>
          <cell r="I1630">
            <v>0</v>
          </cell>
          <cell r="J1630">
            <v>0</v>
          </cell>
          <cell r="K1630">
            <v>0</v>
          </cell>
          <cell r="L1630">
            <v>0</v>
          </cell>
          <cell r="M1630">
            <v>0</v>
          </cell>
          <cell r="N1630">
            <v>0</v>
          </cell>
        </row>
        <row r="1631">
          <cell r="A1631">
            <v>0</v>
          </cell>
          <cell r="B1631">
            <v>0</v>
          </cell>
          <cell r="C1631">
            <v>0</v>
          </cell>
          <cell r="D1631">
            <v>0</v>
          </cell>
          <cell r="E1631">
            <v>0</v>
          </cell>
          <cell r="F1631">
            <v>0</v>
          </cell>
          <cell r="G1631">
            <v>0</v>
          </cell>
          <cell r="H1631">
            <v>0</v>
          </cell>
          <cell r="I1631">
            <v>0</v>
          </cell>
          <cell r="J1631">
            <v>0</v>
          </cell>
          <cell r="K1631">
            <v>0</v>
          </cell>
          <cell r="L1631">
            <v>0</v>
          </cell>
          <cell r="M1631">
            <v>0</v>
          </cell>
          <cell r="N1631">
            <v>0</v>
          </cell>
        </row>
        <row r="1632">
          <cell r="A1632">
            <v>0</v>
          </cell>
          <cell r="B1632">
            <v>0</v>
          </cell>
          <cell r="C1632">
            <v>0</v>
          </cell>
          <cell r="D1632">
            <v>0</v>
          </cell>
          <cell r="E1632">
            <v>0</v>
          </cell>
          <cell r="F1632">
            <v>0</v>
          </cell>
          <cell r="G1632">
            <v>0</v>
          </cell>
          <cell r="H1632">
            <v>0</v>
          </cell>
          <cell r="I1632">
            <v>0</v>
          </cell>
          <cell r="J1632">
            <v>0</v>
          </cell>
          <cell r="K1632">
            <v>0</v>
          </cell>
          <cell r="L1632">
            <v>0</v>
          </cell>
          <cell r="M1632">
            <v>0</v>
          </cell>
          <cell r="N1632">
            <v>0</v>
          </cell>
        </row>
        <row r="1633">
          <cell r="A1633">
            <v>0</v>
          </cell>
          <cell r="B1633">
            <v>0</v>
          </cell>
          <cell r="C1633">
            <v>0</v>
          </cell>
          <cell r="D1633">
            <v>0</v>
          </cell>
          <cell r="E1633">
            <v>0</v>
          </cell>
          <cell r="F1633">
            <v>0</v>
          </cell>
          <cell r="G1633">
            <v>0</v>
          </cell>
          <cell r="H1633">
            <v>0</v>
          </cell>
          <cell r="I1633">
            <v>0</v>
          </cell>
          <cell r="J1633">
            <v>0</v>
          </cell>
          <cell r="K1633">
            <v>0</v>
          </cell>
          <cell r="L1633">
            <v>0</v>
          </cell>
          <cell r="M1633">
            <v>0</v>
          </cell>
          <cell r="N1633">
            <v>0</v>
          </cell>
        </row>
        <row r="1634">
          <cell r="A1634">
            <v>0</v>
          </cell>
          <cell r="B1634">
            <v>0</v>
          </cell>
          <cell r="C1634">
            <v>0</v>
          </cell>
          <cell r="D1634">
            <v>0</v>
          </cell>
          <cell r="E1634">
            <v>0</v>
          </cell>
          <cell r="F1634">
            <v>0</v>
          </cell>
          <cell r="G1634">
            <v>0</v>
          </cell>
          <cell r="H1634">
            <v>0</v>
          </cell>
          <cell r="I1634">
            <v>0</v>
          </cell>
          <cell r="J1634">
            <v>0</v>
          </cell>
          <cell r="K1634">
            <v>0</v>
          </cell>
          <cell r="L1634">
            <v>0</v>
          </cell>
          <cell r="M1634">
            <v>0</v>
          </cell>
          <cell r="N1634">
            <v>0</v>
          </cell>
        </row>
        <row r="1635">
          <cell r="A1635">
            <v>0</v>
          </cell>
          <cell r="B1635">
            <v>0</v>
          </cell>
          <cell r="C1635">
            <v>0</v>
          </cell>
          <cell r="D1635">
            <v>0</v>
          </cell>
          <cell r="E1635">
            <v>0</v>
          </cell>
          <cell r="F1635">
            <v>0</v>
          </cell>
          <cell r="G1635">
            <v>0</v>
          </cell>
          <cell r="H1635">
            <v>0</v>
          </cell>
          <cell r="I1635">
            <v>0</v>
          </cell>
          <cell r="J1635">
            <v>0</v>
          </cell>
          <cell r="K1635">
            <v>0</v>
          </cell>
          <cell r="L1635">
            <v>0</v>
          </cell>
          <cell r="M1635">
            <v>0</v>
          </cell>
          <cell r="N1635">
            <v>0</v>
          </cell>
        </row>
        <row r="1636">
          <cell r="A1636">
            <v>0</v>
          </cell>
          <cell r="B1636">
            <v>0</v>
          </cell>
          <cell r="C1636">
            <v>0</v>
          </cell>
          <cell r="D1636">
            <v>0</v>
          </cell>
          <cell r="E1636">
            <v>0</v>
          </cell>
          <cell r="F1636">
            <v>0</v>
          </cell>
          <cell r="G1636">
            <v>0</v>
          </cell>
          <cell r="H1636">
            <v>0</v>
          </cell>
          <cell r="I1636">
            <v>0</v>
          </cell>
          <cell r="J1636">
            <v>0</v>
          </cell>
          <cell r="K1636">
            <v>0</v>
          </cell>
          <cell r="L1636">
            <v>0</v>
          </cell>
          <cell r="M1636">
            <v>0</v>
          </cell>
          <cell r="N1636">
            <v>0</v>
          </cell>
        </row>
        <row r="1637">
          <cell r="A1637">
            <v>0</v>
          </cell>
          <cell r="B1637">
            <v>0</v>
          </cell>
          <cell r="C1637">
            <v>0</v>
          </cell>
          <cell r="D1637">
            <v>0</v>
          </cell>
          <cell r="E1637">
            <v>0</v>
          </cell>
          <cell r="F1637">
            <v>0</v>
          </cell>
          <cell r="G1637">
            <v>0</v>
          </cell>
          <cell r="H1637">
            <v>0</v>
          </cell>
          <cell r="I1637">
            <v>0</v>
          </cell>
          <cell r="J1637">
            <v>0</v>
          </cell>
          <cell r="K1637">
            <v>0</v>
          </cell>
          <cell r="L1637">
            <v>0</v>
          </cell>
          <cell r="M1637">
            <v>0</v>
          </cell>
          <cell r="N1637">
            <v>0</v>
          </cell>
        </row>
        <row r="1638">
          <cell r="A1638">
            <v>0</v>
          </cell>
          <cell r="B1638">
            <v>0</v>
          </cell>
          <cell r="C1638">
            <v>0</v>
          </cell>
          <cell r="D1638">
            <v>0</v>
          </cell>
          <cell r="E1638">
            <v>0</v>
          </cell>
          <cell r="F1638">
            <v>0</v>
          </cell>
          <cell r="G1638">
            <v>0</v>
          </cell>
          <cell r="H1638">
            <v>0</v>
          </cell>
          <cell r="I1638">
            <v>0</v>
          </cell>
          <cell r="J1638">
            <v>0</v>
          </cell>
          <cell r="K1638">
            <v>0</v>
          </cell>
          <cell r="L1638">
            <v>0</v>
          </cell>
          <cell r="M1638">
            <v>0</v>
          </cell>
          <cell r="N1638">
            <v>0</v>
          </cell>
        </row>
        <row r="1639">
          <cell r="A1639">
            <v>0</v>
          </cell>
          <cell r="B1639">
            <v>0</v>
          </cell>
          <cell r="C1639">
            <v>0</v>
          </cell>
          <cell r="D1639">
            <v>0</v>
          </cell>
          <cell r="E1639">
            <v>0</v>
          </cell>
          <cell r="F1639">
            <v>0</v>
          </cell>
          <cell r="G1639">
            <v>0</v>
          </cell>
          <cell r="H1639">
            <v>0</v>
          </cell>
          <cell r="I1639">
            <v>0</v>
          </cell>
          <cell r="J1639">
            <v>0</v>
          </cell>
          <cell r="K1639">
            <v>0</v>
          </cell>
          <cell r="L1639">
            <v>0</v>
          </cell>
          <cell r="M1639">
            <v>0</v>
          </cell>
          <cell r="N1639">
            <v>0</v>
          </cell>
        </row>
        <row r="1640">
          <cell r="A1640">
            <v>0</v>
          </cell>
          <cell r="B1640">
            <v>0</v>
          </cell>
          <cell r="C1640">
            <v>0</v>
          </cell>
          <cell r="D1640">
            <v>0</v>
          </cell>
          <cell r="E1640">
            <v>0</v>
          </cell>
          <cell r="F1640">
            <v>0</v>
          </cell>
          <cell r="G1640">
            <v>0</v>
          </cell>
          <cell r="H1640">
            <v>0</v>
          </cell>
          <cell r="I1640">
            <v>0</v>
          </cell>
          <cell r="J1640">
            <v>0</v>
          </cell>
          <cell r="K1640">
            <v>0</v>
          </cell>
          <cell r="L1640">
            <v>0</v>
          </cell>
          <cell r="M1640">
            <v>0</v>
          </cell>
          <cell r="N1640">
            <v>0</v>
          </cell>
        </row>
        <row r="1641">
          <cell r="A1641">
            <v>0</v>
          </cell>
          <cell r="B1641">
            <v>0</v>
          </cell>
          <cell r="C1641">
            <v>0</v>
          </cell>
          <cell r="D1641">
            <v>0</v>
          </cell>
          <cell r="E1641">
            <v>0</v>
          </cell>
          <cell r="F1641">
            <v>0</v>
          </cell>
          <cell r="G1641">
            <v>0</v>
          </cell>
          <cell r="H1641">
            <v>0</v>
          </cell>
          <cell r="I1641">
            <v>0</v>
          </cell>
          <cell r="J1641">
            <v>0</v>
          </cell>
          <cell r="K1641">
            <v>0</v>
          </cell>
          <cell r="L1641">
            <v>0</v>
          </cell>
          <cell r="M1641">
            <v>0</v>
          </cell>
          <cell r="N1641">
            <v>0</v>
          </cell>
        </row>
        <row r="1642">
          <cell r="A1642">
            <v>0</v>
          </cell>
          <cell r="B1642">
            <v>0</v>
          </cell>
          <cell r="C1642">
            <v>0</v>
          </cell>
          <cell r="D1642">
            <v>0</v>
          </cell>
          <cell r="E1642">
            <v>0</v>
          </cell>
          <cell r="F1642">
            <v>0</v>
          </cell>
          <cell r="G1642">
            <v>0</v>
          </cell>
          <cell r="H1642">
            <v>0</v>
          </cell>
          <cell r="I1642">
            <v>0</v>
          </cell>
          <cell r="J1642">
            <v>0</v>
          </cell>
          <cell r="K1642">
            <v>0</v>
          </cell>
          <cell r="L1642">
            <v>0</v>
          </cell>
          <cell r="M1642">
            <v>0</v>
          </cell>
          <cell r="N1642">
            <v>0</v>
          </cell>
        </row>
        <row r="1643">
          <cell r="A1643">
            <v>0</v>
          </cell>
          <cell r="B1643">
            <v>0</v>
          </cell>
          <cell r="C1643">
            <v>0</v>
          </cell>
          <cell r="D1643">
            <v>0</v>
          </cell>
          <cell r="E1643">
            <v>0</v>
          </cell>
          <cell r="F1643">
            <v>0</v>
          </cell>
          <cell r="G1643">
            <v>0</v>
          </cell>
          <cell r="H1643">
            <v>0</v>
          </cell>
          <cell r="I1643">
            <v>0</v>
          </cell>
          <cell r="J1643">
            <v>0</v>
          </cell>
          <cell r="K1643">
            <v>0</v>
          </cell>
          <cell r="L1643">
            <v>0</v>
          </cell>
          <cell r="M1643">
            <v>0</v>
          </cell>
          <cell r="N1643">
            <v>0</v>
          </cell>
        </row>
        <row r="1644">
          <cell r="A1644">
            <v>0</v>
          </cell>
          <cell r="B1644">
            <v>0</v>
          </cell>
          <cell r="C1644">
            <v>0</v>
          </cell>
          <cell r="D1644">
            <v>0</v>
          </cell>
          <cell r="E1644">
            <v>0</v>
          </cell>
          <cell r="F1644">
            <v>0</v>
          </cell>
          <cell r="G1644">
            <v>0</v>
          </cell>
          <cell r="H1644">
            <v>0</v>
          </cell>
          <cell r="I1644">
            <v>0</v>
          </cell>
          <cell r="J1644">
            <v>0</v>
          </cell>
          <cell r="K1644">
            <v>0</v>
          </cell>
          <cell r="L1644">
            <v>0</v>
          </cell>
          <cell r="M1644">
            <v>0</v>
          </cell>
          <cell r="N1644">
            <v>0</v>
          </cell>
        </row>
        <row r="1645">
          <cell r="A1645">
            <v>0</v>
          </cell>
          <cell r="B1645">
            <v>0</v>
          </cell>
          <cell r="C1645">
            <v>0</v>
          </cell>
          <cell r="D1645">
            <v>0</v>
          </cell>
          <cell r="E1645">
            <v>0</v>
          </cell>
          <cell r="F1645">
            <v>0</v>
          </cell>
          <cell r="G1645">
            <v>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0</v>
          </cell>
          <cell r="N1645">
            <v>0</v>
          </cell>
        </row>
        <row r="1646">
          <cell r="A1646">
            <v>0</v>
          </cell>
          <cell r="B1646">
            <v>0</v>
          </cell>
          <cell r="C1646">
            <v>0</v>
          </cell>
          <cell r="D1646">
            <v>0</v>
          </cell>
          <cell r="E1646">
            <v>0</v>
          </cell>
          <cell r="F1646">
            <v>0</v>
          </cell>
          <cell r="G1646">
            <v>0</v>
          </cell>
          <cell r="H1646">
            <v>0</v>
          </cell>
          <cell r="I1646">
            <v>0</v>
          </cell>
          <cell r="J1646">
            <v>0</v>
          </cell>
          <cell r="K1646">
            <v>0</v>
          </cell>
          <cell r="L1646">
            <v>0</v>
          </cell>
          <cell r="M1646">
            <v>0</v>
          </cell>
          <cell r="N1646">
            <v>0</v>
          </cell>
        </row>
        <row r="1647">
          <cell r="A1647">
            <v>0</v>
          </cell>
          <cell r="B1647">
            <v>0</v>
          </cell>
          <cell r="C1647">
            <v>0</v>
          </cell>
          <cell r="D1647">
            <v>0</v>
          </cell>
          <cell r="E1647">
            <v>0</v>
          </cell>
          <cell r="F1647">
            <v>0</v>
          </cell>
          <cell r="G1647">
            <v>0</v>
          </cell>
          <cell r="H1647">
            <v>0</v>
          </cell>
          <cell r="I1647">
            <v>0</v>
          </cell>
          <cell r="J1647">
            <v>0</v>
          </cell>
          <cell r="K1647">
            <v>0</v>
          </cell>
          <cell r="L1647">
            <v>0</v>
          </cell>
          <cell r="M1647">
            <v>0</v>
          </cell>
          <cell r="N1647">
            <v>0</v>
          </cell>
        </row>
        <row r="1648">
          <cell r="A1648">
            <v>0</v>
          </cell>
          <cell r="B1648">
            <v>0</v>
          </cell>
          <cell r="C1648">
            <v>0</v>
          </cell>
          <cell r="D1648">
            <v>0</v>
          </cell>
          <cell r="E1648">
            <v>0</v>
          </cell>
          <cell r="F1648">
            <v>0</v>
          </cell>
          <cell r="G1648">
            <v>0</v>
          </cell>
          <cell r="H1648">
            <v>0</v>
          </cell>
          <cell r="I1648">
            <v>0</v>
          </cell>
          <cell r="J1648">
            <v>0</v>
          </cell>
          <cell r="K1648">
            <v>0</v>
          </cell>
          <cell r="L1648">
            <v>0</v>
          </cell>
          <cell r="M1648">
            <v>0</v>
          </cell>
          <cell r="N1648">
            <v>0</v>
          </cell>
        </row>
        <row r="1649">
          <cell r="A1649">
            <v>0</v>
          </cell>
          <cell r="B1649">
            <v>0</v>
          </cell>
          <cell r="C1649">
            <v>0</v>
          </cell>
          <cell r="D1649">
            <v>0</v>
          </cell>
          <cell r="E1649">
            <v>0</v>
          </cell>
          <cell r="F1649">
            <v>0</v>
          </cell>
          <cell r="G1649">
            <v>0</v>
          </cell>
          <cell r="H1649">
            <v>0</v>
          </cell>
          <cell r="I1649">
            <v>0</v>
          </cell>
          <cell r="J1649">
            <v>0</v>
          </cell>
          <cell r="K1649">
            <v>0</v>
          </cell>
          <cell r="L1649">
            <v>0</v>
          </cell>
          <cell r="M1649">
            <v>0</v>
          </cell>
          <cell r="N1649">
            <v>0</v>
          </cell>
        </row>
        <row r="1650">
          <cell r="A1650">
            <v>0</v>
          </cell>
          <cell r="B1650">
            <v>0</v>
          </cell>
          <cell r="C1650">
            <v>0</v>
          </cell>
          <cell r="D1650">
            <v>0</v>
          </cell>
          <cell r="E1650">
            <v>0</v>
          </cell>
          <cell r="F1650">
            <v>0</v>
          </cell>
          <cell r="G1650">
            <v>0</v>
          </cell>
          <cell r="H1650">
            <v>0</v>
          </cell>
          <cell r="I1650">
            <v>0</v>
          </cell>
          <cell r="J1650">
            <v>0</v>
          </cell>
          <cell r="K1650">
            <v>0</v>
          </cell>
          <cell r="L1650">
            <v>0</v>
          </cell>
          <cell r="M1650">
            <v>0</v>
          </cell>
          <cell r="N1650">
            <v>0</v>
          </cell>
        </row>
        <row r="1651">
          <cell r="A1651">
            <v>0</v>
          </cell>
          <cell r="B1651">
            <v>0</v>
          </cell>
          <cell r="C1651">
            <v>0</v>
          </cell>
          <cell r="D1651">
            <v>0</v>
          </cell>
          <cell r="E1651">
            <v>0</v>
          </cell>
          <cell r="F1651">
            <v>0</v>
          </cell>
          <cell r="G1651">
            <v>0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0</v>
          </cell>
          <cell r="N1651">
            <v>0</v>
          </cell>
        </row>
        <row r="1652">
          <cell r="A1652">
            <v>0</v>
          </cell>
          <cell r="B1652">
            <v>0</v>
          </cell>
          <cell r="C1652">
            <v>0</v>
          </cell>
          <cell r="D1652">
            <v>0</v>
          </cell>
          <cell r="E1652">
            <v>0</v>
          </cell>
          <cell r="F1652">
            <v>0</v>
          </cell>
          <cell r="G1652">
            <v>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0</v>
          </cell>
          <cell r="N1652">
            <v>0</v>
          </cell>
        </row>
        <row r="1653">
          <cell r="A1653">
            <v>0</v>
          </cell>
          <cell r="B1653">
            <v>0</v>
          </cell>
          <cell r="C1653">
            <v>0</v>
          </cell>
          <cell r="D1653">
            <v>0</v>
          </cell>
          <cell r="E1653">
            <v>0</v>
          </cell>
          <cell r="F1653">
            <v>0</v>
          </cell>
          <cell r="G1653">
            <v>0</v>
          </cell>
          <cell r="H1653">
            <v>0</v>
          </cell>
          <cell r="I1653">
            <v>0</v>
          </cell>
          <cell r="J1653">
            <v>0</v>
          </cell>
          <cell r="K1653">
            <v>0</v>
          </cell>
          <cell r="L1653">
            <v>0</v>
          </cell>
          <cell r="M1653">
            <v>0</v>
          </cell>
          <cell r="N1653">
            <v>0</v>
          </cell>
        </row>
        <row r="1654">
          <cell r="A1654">
            <v>0</v>
          </cell>
          <cell r="B1654">
            <v>0</v>
          </cell>
          <cell r="C1654">
            <v>0</v>
          </cell>
          <cell r="D1654">
            <v>0</v>
          </cell>
          <cell r="E1654">
            <v>0</v>
          </cell>
          <cell r="F1654">
            <v>0</v>
          </cell>
          <cell r="G1654">
            <v>0</v>
          </cell>
          <cell r="H1654">
            <v>0</v>
          </cell>
          <cell r="I1654">
            <v>0</v>
          </cell>
          <cell r="J1654">
            <v>0</v>
          </cell>
          <cell r="K1654">
            <v>0</v>
          </cell>
          <cell r="L1654">
            <v>0</v>
          </cell>
          <cell r="M1654">
            <v>0</v>
          </cell>
          <cell r="N1654">
            <v>0</v>
          </cell>
        </row>
        <row r="1655">
          <cell r="A1655">
            <v>0</v>
          </cell>
          <cell r="B1655">
            <v>0</v>
          </cell>
          <cell r="C1655">
            <v>0</v>
          </cell>
          <cell r="D1655">
            <v>0</v>
          </cell>
          <cell r="E1655">
            <v>0</v>
          </cell>
          <cell r="F1655">
            <v>0</v>
          </cell>
          <cell r="G1655">
            <v>0</v>
          </cell>
          <cell r="H1655">
            <v>0</v>
          </cell>
          <cell r="I1655">
            <v>0</v>
          </cell>
          <cell r="J1655">
            <v>0</v>
          </cell>
          <cell r="K1655">
            <v>0</v>
          </cell>
          <cell r="L1655">
            <v>0</v>
          </cell>
          <cell r="M1655">
            <v>0</v>
          </cell>
          <cell r="N1655">
            <v>0</v>
          </cell>
        </row>
        <row r="1656">
          <cell r="A1656">
            <v>0</v>
          </cell>
          <cell r="B1656">
            <v>0</v>
          </cell>
          <cell r="C1656">
            <v>0</v>
          </cell>
          <cell r="D1656">
            <v>0</v>
          </cell>
          <cell r="E1656">
            <v>0</v>
          </cell>
          <cell r="F1656">
            <v>0</v>
          </cell>
          <cell r="G1656">
            <v>0</v>
          </cell>
          <cell r="H1656">
            <v>0</v>
          </cell>
          <cell r="I1656">
            <v>0</v>
          </cell>
          <cell r="J1656">
            <v>0</v>
          </cell>
          <cell r="K1656">
            <v>0</v>
          </cell>
          <cell r="L1656">
            <v>0</v>
          </cell>
          <cell r="M1656">
            <v>0</v>
          </cell>
          <cell r="N1656">
            <v>0</v>
          </cell>
        </row>
        <row r="1657">
          <cell r="A1657">
            <v>0</v>
          </cell>
          <cell r="B1657">
            <v>0</v>
          </cell>
          <cell r="C1657">
            <v>0</v>
          </cell>
          <cell r="D1657">
            <v>0</v>
          </cell>
          <cell r="E1657">
            <v>0</v>
          </cell>
          <cell r="F1657">
            <v>0</v>
          </cell>
          <cell r="G1657">
            <v>0</v>
          </cell>
          <cell r="H1657">
            <v>0</v>
          </cell>
          <cell r="I1657">
            <v>0</v>
          </cell>
          <cell r="J1657">
            <v>0</v>
          </cell>
          <cell r="K1657">
            <v>0</v>
          </cell>
          <cell r="L1657">
            <v>0</v>
          </cell>
          <cell r="M1657">
            <v>0</v>
          </cell>
          <cell r="N1657">
            <v>0</v>
          </cell>
        </row>
        <row r="1658">
          <cell r="A1658">
            <v>0</v>
          </cell>
          <cell r="B1658">
            <v>0</v>
          </cell>
          <cell r="C1658">
            <v>0</v>
          </cell>
          <cell r="D1658">
            <v>0</v>
          </cell>
          <cell r="E1658">
            <v>0</v>
          </cell>
          <cell r="F1658">
            <v>0</v>
          </cell>
          <cell r="G1658">
            <v>0</v>
          </cell>
          <cell r="H1658">
            <v>0</v>
          </cell>
          <cell r="I1658">
            <v>0</v>
          </cell>
          <cell r="J1658">
            <v>0</v>
          </cell>
          <cell r="K1658">
            <v>0</v>
          </cell>
          <cell r="L1658">
            <v>0</v>
          </cell>
          <cell r="M1658">
            <v>0</v>
          </cell>
          <cell r="N1658">
            <v>0</v>
          </cell>
        </row>
        <row r="1659">
          <cell r="A1659">
            <v>0</v>
          </cell>
          <cell r="B1659">
            <v>0</v>
          </cell>
          <cell r="C1659">
            <v>0</v>
          </cell>
          <cell r="D1659">
            <v>0</v>
          </cell>
          <cell r="E1659">
            <v>0</v>
          </cell>
          <cell r="F1659">
            <v>0</v>
          </cell>
          <cell r="G1659">
            <v>0</v>
          </cell>
          <cell r="H1659">
            <v>0</v>
          </cell>
          <cell r="I1659">
            <v>0</v>
          </cell>
          <cell r="J1659">
            <v>0</v>
          </cell>
          <cell r="K1659">
            <v>0</v>
          </cell>
          <cell r="L1659">
            <v>0</v>
          </cell>
          <cell r="M1659">
            <v>0</v>
          </cell>
          <cell r="N1659">
            <v>0</v>
          </cell>
        </row>
        <row r="1660">
          <cell r="A1660">
            <v>0</v>
          </cell>
          <cell r="B1660">
            <v>0</v>
          </cell>
          <cell r="C1660">
            <v>0</v>
          </cell>
          <cell r="D1660">
            <v>0</v>
          </cell>
          <cell r="E1660">
            <v>0</v>
          </cell>
          <cell r="F1660">
            <v>0</v>
          </cell>
          <cell r="G1660">
            <v>0</v>
          </cell>
          <cell r="H1660">
            <v>0</v>
          </cell>
          <cell r="I1660">
            <v>0</v>
          </cell>
          <cell r="J1660">
            <v>0</v>
          </cell>
          <cell r="K1660">
            <v>0</v>
          </cell>
          <cell r="L1660">
            <v>0</v>
          </cell>
          <cell r="M1660">
            <v>0</v>
          </cell>
          <cell r="N1660">
            <v>0</v>
          </cell>
        </row>
        <row r="1661">
          <cell r="A1661">
            <v>0</v>
          </cell>
          <cell r="B1661">
            <v>0</v>
          </cell>
          <cell r="C1661">
            <v>0</v>
          </cell>
          <cell r="D1661">
            <v>0</v>
          </cell>
          <cell r="E1661">
            <v>0</v>
          </cell>
          <cell r="F1661">
            <v>0</v>
          </cell>
          <cell r="G1661">
            <v>0</v>
          </cell>
          <cell r="H1661">
            <v>0</v>
          </cell>
          <cell r="I1661">
            <v>0</v>
          </cell>
          <cell r="J1661">
            <v>0</v>
          </cell>
          <cell r="K1661">
            <v>0</v>
          </cell>
          <cell r="L1661">
            <v>0</v>
          </cell>
          <cell r="M1661">
            <v>0</v>
          </cell>
          <cell r="N1661">
            <v>0</v>
          </cell>
        </row>
        <row r="1662">
          <cell r="A1662">
            <v>0</v>
          </cell>
          <cell r="B1662">
            <v>0</v>
          </cell>
          <cell r="C1662">
            <v>0</v>
          </cell>
          <cell r="D1662">
            <v>0</v>
          </cell>
          <cell r="E1662">
            <v>0</v>
          </cell>
          <cell r="F1662">
            <v>0</v>
          </cell>
          <cell r="G1662">
            <v>0</v>
          </cell>
          <cell r="H1662">
            <v>0</v>
          </cell>
          <cell r="I1662">
            <v>0</v>
          </cell>
          <cell r="J1662">
            <v>0</v>
          </cell>
          <cell r="K1662">
            <v>0</v>
          </cell>
          <cell r="L1662">
            <v>0</v>
          </cell>
          <cell r="M1662">
            <v>0</v>
          </cell>
          <cell r="N1662">
            <v>0</v>
          </cell>
        </row>
        <row r="1663">
          <cell r="A1663">
            <v>0</v>
          </cell>
          <cell r="B1663">
            <v>0</v>
          </cell>
          <cell r="C1663">
            <v>0</v>
          </cell>
          <cell r="D1663">
            <v>0</v>
          </cell>
          <cell r="E1663">
            <v>0</v>
          </cell>
          <cell r="F1663">
            <v>0</v>
          </cell>
          <cell r="G1663">
            <v>0</v>
          </cell>
          <cell r="H1663">
            <v>0</v>
          </cell>
          <cell r="I1663">
            <v>0</v>
          </cell>
          <cell r="J1663">
            <v>0</v>
          </cell>
          <cell r="K1663">
            <v>0</v>
          </cell>
          <cell r="L1663">
            <v>0</v>
          </cell>
          <cell r="M1663">
            <v>0</v>
          </cell>
          <cell r="N1663">
            <v>0</v>
          </cell>
        </row>
        <row r="1664">
          <cell r="A1664">
            <v>0</v>
          </cell>
          <cell r="B1664">
            <v>0</v>
          </cell>
          <cell r="C1664">
            <v>0</v>
          </cell>
          <cell r="D1664">
            <v>0</v>
          </cell>
          <cell r="E1664">
            <v>0</v>
          </cell>
          <cell r="F1664">
            <v>0</v>
          </cell>
          <cell r="G1664">
            <v>0</v>
          </cell>
          <cell r="H1664">
            <v>0</v>
          </cell>
          <cell r="I1664">
            <v>0</v>
          </cell>
          <cell r="J1664">
            <v>0</v>
          </cell>
          <cell r="K1664">
            <v>0</v>
          </cell>
          <cell r="L1664">
            <v>0</v>
          </cell>
          <cell r="M1664">
            <v>0</v>
          </cell>
          <cell r="N1664">
            <v>0</v>
          </cell>
        </row>
        <row r="1665">
          <cell r="A1665">
            <v>0</v>
          </cell>
          <cell r="B1665">
            <v>0</v>
          </cell>
          <cell r="C1665">
            <v>0</v>
          </cell>
          <cell r="D1665">
            <v>0</v>
          </cell>
          <cell r="E1665">
            <v>0</v>
          </cell>
          <cell r="F1665">
            <v>0</v>
          </cell>
          <cell r="G1665">
            <v>0</v>
          </cell>
          <cell r="H1665">
            <v>0</v>
          </cell>
          <cell r="I1665">
            <v>0</v>
          </cell>
          <cell r="J1665">
            <v>0</v>
          </cell>
          <cell r="K1665">
            <v>0</v>
          </cell>
          <cell r="L1665">
            <v>0</v>
          </cell>
          <cell r="M1665">
            <v>0</v>
          </cell>
          <cell r="N1665">
            <v>0</v>
          </cell>
        </row>
        <row r="1666">
          <cell r="A1666">
            <v>0</v>
          </cell>
          <cell r="B1666">
            <v>0</v>
          </cell>
          <cell r="C1666">
            <v>0</v>
          </cell>
          <cell r="D1666">
            <v>0</v>
          </cell>
          <cell r="E1666">
            <v>0</v>
          </cell>
          <cell r="F1666">
            <v>0</v>
          </cell>
          <cell r="G1666">
            <v>0</v>
          </cell>
          <cell r="H1666">
            <v>0</v>
          </cell>
          <cell r="I1666">
            <v>0</v>
          </cell>
          <cell r="J1666">
            <v>0</v>
          </cell>
          <cell r="K1666">
            <v>0</v>
          </cell>
          <cell r="L1666">
            <v>0</v>
          </cell>
          <cell r="M1666">
            <v>0</v>
          </cell>
          <cell r="N1666">
            <v>0</v>
          </cell>
        </row>
        <row r="1667">
          <cell r="A1667">
            <v>0</v>
          </cell>
          <cell r="B1667">
            <v>0</v>
          </cell>
          <cell r="C1667">
            <v>0</v>
          </cell>
          <cell r="D1667">
            <v>0</v>
          </cell>
          <cell r="E1667">
            <v>0</v>
          </cell>
          <cell r="F1667">
            <v>0</v>
          </cell>
          <cell r="G1667">
            <v>0</v>
          </cell>
          <cell r="H1667">
            <v>0</v>
          </cell>
          <cell r="I1667">
            <v>0</v>
          </cell>
          <cell r="J1667">
            <v>0</v>
          </cell>
          <cell r="K1667">
            <v>0</v>
          </cell>
          <cell r="L1667">
            <v>0</v>
          </cell>
          <cell r="M1667">
            <v>0</v>
          </cell>
          <cell r="N1667">
            <v>0</v>
          </cell>
        </row>
        <row r="1668">
          <cell r="A1668">
            <v>0</v>
          </cell>
          <cell r="B1668">
            <v>0</v>
          </cell>
          <cell r="C1668">
            <v>0</v>
          </cell>
          <cell r="D1668">
            <v>0</v>
          </cell>
          <cell r="E1668">
            <v>0</v>
          </cell>
          <cell r="F1668">
            <v>0</v>
          </cell>
          <cell r="G1668">
            <v>0</v>
          </cell>
          <cell r="H1668">
            <v>0</v>
          </cell>
          <cell r="I1668">
            <v>0</v>
          </cell>
          <cell r="J1668">
            <v>0</v>
          </cell>
          <cell r="K1668">
            <v>0</v>
          </cell>
          <cell r="L1668">
            <v>0</v>
          </cell>
          <cell r="M1668">
            <v>0</v>
          </cell>
          <cell r="N1668">
            <v>0</v>
          </cell>
        </row>
        <row r="1669">
          <cell r="A1669">
            <v>0</v>
          </cell>
          <cell r="B1669">
            <v>0</v>
          </cell>
          <cell r="C1669">
            <v>0</v>
          </cell>
          <cell r="D1669">
            <v>0</v>
          </cell>
          <cell r="E1669">
            <v>0</v>
          </cell>
          <cell r="F1669">
            <v>0</v>
          </cell>
          <cell r="G1669">
            <v>0</v>
          </cell>
          <cell r="H1669">
            <v>0</v>
          </cell>
          <cell r="I1669">
            <v>0</v>
          </cell>
          <cell r="J1669">
            <v>0</v>
          </cell>
          <cell r="K1669">
            <v>0</v>
          </cell>
          <cell r="L1669">
            <v>0</v>
          </cell>
          <cell r="M1669">
            <v>0</v>
          </cell>
          <cell r="N1669">
            <v>0</v>
          </cell>
        </row>
        <row r="1670">
          <cell r="A1670">
            <v>0</v>
          </cell>
          <cell r="B1670">
            <v>0</v>
          </cell>
          <cell r="C1670">
            <v>0</v>
          </cell>
          <cell r="D1670">
            <v>0</v>
          </cell>
          <cell r="E1670">
            <v>0</v>
          </cell>
          <cell r="F1670">
            <v>0</v>
          </cell>
          <cell r="G1670">
            <v>0</v>
          </cell>
          <cell r="H1670">
            <v>0</v>
          </cell>
          <cell r="I1670">
            <v>0</v>
          </cell>
          <cell r="J1670">
            <v>0</v>
          </cell>
          <cell r="K1670">
            <v>0</v>
          </cell>
          <cell r="L1670">
            <v>0</v>
          </cell>
          <cell r="M1670">
            <v>0</v>
          </cell>
          <cell r="N1670">
            <v>0</v>
          </cell>
        </row>
        <row r="1671">
          <cell r="A1671">
            <v>0</v>
          </cell>
          <cell r="B1671">
            <v>0</v>
          </cell>
          <cell r="C1671">
            <v>0</v>
          </cell>
          <cell r="D1671">
            <v>0</v>
          </cell>
          <cell r="E1671">
            <v>0</v>
          </cell>
          <cell r="F1671">
            <v>0</v>
          </cell>
          <cell r="G1671">
            <v>0</v>
          </cell>
          <cell r="H1671">
            <v>0</v>
          </cell>
          <cell r="I1671">
            <v>0</v>
          </cell>
          <cell r="J1671">
            <v>0</v>
          </cell>
          <cell r="K1671">
            <v>0</v>
          </cell>
          <cell r="L1671">
            <v>0</v>
          </cell>
          <cell r="M1671">
            <v>0</v>
          </cell>
          <cell r="N1671">
            <v>0</v>
          </cell>
        </row>
        <row r="1672">
          <cell r="A1672">
            <v>0</v>
          </cell>
          <cell r="B1672">
            <v>0</v>
          </cell>
          <cell r="C1672">
            <v>0</v>
          </cell>
          <cell r="D1672">
            <v>0</v>
          </cell>
          <cell r="E1672">
            <v>0</v>
          </cell>
          <cell r="F1672">
            <v>0</v>
          </cell>
          <cell r="G1672">
            <v>0</v>
          </cell>
          <cell r="H1672">
            <v>0</v>
          </cell>
          <cell r="I1672">
            <v>0</v>
          </cell>
          <cell r="J1672">
            <v>0</v>
          </cell>
          <cell r="K1672">
            <v>0</v>
          </cell>
          <cell r="L1672">
            <v>0</v>
          </cell>
          <cell r="M1672">
            <v>0</v>
          </cell>
          <cell r="N1672">
            <v>0</v>
          </cell>
        </row>
        <row r="1673">
          <cell r="A1673">
            <v>0</v>
          </cell>
          <cell r="B1673">
            <v>0</v>
          </cell>
          <cell r="C1673">
            <v>0</v>
          </cell>
          <cell r="D1673">
            <v>0</v>
          </cell>
          <cell r="E1673">
            <v>0</v>
          </cell>
          <cell r="F1673">
            <v>0</v>
          </cell>
          <cell r="G1673">
            <v>0</v>
          </cell>
          <cell r="H1673">
            <v>0</v>
          </cell>
          <cell r="I1673">
            <v>0</v>
          </cell>
          <cell r="J1673">
            <v>0</v>
          </cell>
          <cell r="K1673">
            <v>0</v>
          </cell>
          <cell r="L1673">
            <v>0</v>
          </cell>
          <cell r="M1673">
            <v>0</v>
          </cell>
          <cell r="N1673">
            <v>0</v>
          </cell>
        </row>
        <row r="1674">
          <cell r="A1674">
            <v>0</v>
          </cell>
          <cell r="B1674">
            <v>0</v>
          </cell>
          <cell r="C1674">
            <v>0</v>
          </cell>
          <cell r="D1674">
            <v>0</v>
          </cell>
          <cell r="E1674">
            <v>0</v>
          </cell>
          <cell r="F1674">
            <v>0</v>
          </cell>
          <cell r="G1674">
            <v>0</v>
          </cell>
          <cell r="H1674">
            <v>0</v>
          </cell>
          <cell r="I1674">
            <v>0</v>
          </cell>
          <cell r="J1674">
            <v>0</v>
          </cell>
          <cell r="K1674">
            <v>0</v>
          </cell>
          <cell r="L1674">
            <v>0</v>
          </cell>
          <cell r="M1674">
            <v>0</v>
          </cell>
          <cell r="N1674">
            <v>0</v>
          </cell>
        </row>
        <row r="1675">
          <cell r="A1675">
            <v>0</v>
          </cell>
          <cell r="B1675">
            <v>0</v>
          </cell>
          <cell r="C1675">
            <v>0</v>
          </cell>
          <cell r="D1675">
            <v>0</v>
          </cell>
          <cell r="E1675">
            <v>0</v>
          </cell>
          <cell r="F1675">
            <v>0</v>
          </cell>
          <cell r="G1675">
            <v>0</v>
          </cell>
          <cell r="H1675">
            <v>0</v>
          </cell>
          <cell r="I1675">
            <v>0</v>
          </cell>
          <cell r="J1675">
            <v>0</v>
          </cell>
          <cell r="K1675">
            <v>0</v>
          </cell>
          <cell r="L1675">
            <v>0</v>
          </cell>
          <cell r="M1675">
            <v>0</v>
          </cell>
          <cell r="N1675">
            <v>0</v>
          </cell>
        </row>
        <row r="1676">
          <cell r="A1676">
            <v>0</v>
          </cell>
          <cell r="B1676">
            <v>0</v>
          </cell>
          <cell r="C1676">
            <v>0</v>
          </cell>
          <cell r="D1676">
            <v>0</v>
          </cell>
          <cell r="E1676">
            <v>0</v>
          </cell>
          <cell r="F1676">
            <v>0</v>
          </cell>
          <cell r="G1676">
            <v>0</v>
          </cell>
          <cell r="H1676">
            <v>0</v>
          </cell>
          <cell r="I1676">
            <v>0</v>
          </cell>
          <cell r="J1676">
            <v>0</v>
          </cell>
          <cell r="K1676">
            <v>0</v>
          </cell>
          <cell r="L1676">
            <v>0</v>
          </cell>
          <cell r="M1676">
            <v>0</v>
          </cell>
          <cell r="N1676">
            <v>0</v>
          </cell>
        </row>
        <row r="1677">
          <cell r="A1677">
            <v>0</v>
          </cell>
          <cell r="B1677">
            <v>0</v>
          </cell>
          <cell r="C1677">
            <v>0</v>
          </cell>
          <cell r="D1677">
            <v>0</v>
          </cell>
          <cell r="E1677">
            <v>0</v>
          </cell>
          <cell r="F1677">
            <v>0</v>
          </cell>
          <cell r="G1677">
            <v>0</v>
          </cell>
          <cell r="H1677">
            <v>0</v>
          </cell>
          <cell r="I1677">
            <v>0</v>
          </cell>
          <cell r="J1677">
            <v>0</v>
          </cell>
          <cell r="K1677">
            <v>0</v>
          </cell>
          <cell r="L1677">
            <v>0</v>
          </cell>
          <cell r="M1677">
            <v>0</v>
          </cell>
          <cell r="N1677">
            <v>0</v>
          </cell>
        </row>
        <row r="1678">
          <cell r="A1678">
            <v>0</v>
          </cell>
          <cell r="B1678">
            <v>0</v>
          </cell>
          <cell r="C1678">
            <v>0</v>
          </cell>
          <cell r="D1678">
            <v>0</v>
          </cell>
          <cell r="E1678">
            <v>0</v>
          </cell>
          <cell r="F1678">
            <v>0</v>
          </cell>
          <cell r="G1678">
            <v>0</v>
          </cell>
          <cell r="H1678">
            <v>0</v>
          </cell>
          <cell r="I1678">
            <v>0</v>
          </cell>
          <cell r="J1678">
            <v>0</v>
          </cell>
          <cell r="K1678">
            <v>0</v>
          </cell>
          <cell r="L1678">
            <v>0</v>
          </cell>
          <cell r="M1678">
            <v>0</v>
          </cell>
          <cell r="N1678">
            <v>0</v>
          </cell>
        </row>
        <row r="1679">
          <cell r="A1679">
            <v>0</v>
          </cell>
          <cell r="B1679">
            <v>0</v>
          </cell>
          <cell r="C1679">
            <v>0</v>
          </cell>
          <cell r="D1679">
            <v>0</v>
          </cell>
          <cell r="E1679">
            <v>0</v>
          </cell>
          <cell r="F1679">
            <v>0</v>
          </cell>
          <cell r="G1679">
            <v>0</v>
          </cell>
          <cell r="H1679">
            <v>0</v>
          </cell>
          <cell r="I1679">
            <v>0</v>
          </cell>
          <cell r="J1679">
            <v>0</v>
          </cell>
          <cell r="K1679">
            <v>0</v>
          </cell>
          <cell r="L1679">
            <v>0</v>
          </cell>
          <cell r="M1679">
            <v>0</v>
          </cell>
          <cell r="N1679">
            <v>0</v>
          </cell>
        </row>
        <row r="1680">
          <cell r="A1680">
            <v>0</v>
          </cell>
          <cell r="B1680">
            <v>0</v>
          </cell>
          <cell r="C1680">
            <v>0</v>
          </cell>
          <cell r="D1680">
            <v>0</v>
          </cell>
          <cell r="E1680">
            <v>0</v>
          </cell>
          <cell r="F1680">
            <v>0</v>
          </cell>
          <cell r="G1680">
            <v>0</v>
          </cell>
          <cell r="H1680">
            <v>0</v>
          </cell>
          <cell r="I1680">
            <v>0</v>
          </cell>
          <cell r="J1680">
            <v>0</v>
          </cell>
          <cell r="K1680">
            <v>0</v>
          </cell>
          <cell r="L1680">
            <v>0</v>
          </cell>
          <cell r="M1680">
            <v>0</v>
          </cell>
          <cell r="N1680">
            <v>0</v>
          </cell>
        </row>
        <row r="1681">
          <cell r="A1681">
            <v>0</v>
          </cell>
          <cell r="B1681">
            <v>0</v>
          </cell>
          <cell r="C1681">
            <v>0</v>
          </cell>
          <cell r="D1681">
            <v>0</v>
          </cell>
          <cell r="E1681">
            <v>0</v>
          </cell>
          <cell r="F1681">
            <v>0</v>
          </cell>
          <cell r="G1681">
            <v>0</v>
          </cell>
          <cell r="H1681">
            <v>0</v>
          </cell>
          <cell r="I1681">
            <v>0</v>
          </cell>
          <cell r="J1681">
            <v>0</v>
          </cell>
          <cell r="K1681">
            <v>0</v>
          </cell>
          <cell r="L1681">
            <v>0</v>
          </cell>
          <cell r="M1681">
            <v>0</v>
          </cell>
          <cell r="N1681">
            <v>0</v>
          </cell>
        </row>
        <row r="1682">
          <cell r="A1682">
            <v>0</v>
          </cell>
          <cell r="B1682">
            <v>0</v>
          </cell>
          <cell r="C1682">
            <v>0</v>
          </cell>
          <cell r="D1682">
            <v>0</v>
          </cell>
          <cell r="E1682">
            <v>0</v>
          </cell>
          <cell r="F1682">
            <v>0</v>
          </cell>
          <cell r="G1682">
            <v>0</v>
          </cell>
          <cell r="H1682">
            <v>0</v>
          </cell>
          <cell r="I1682">
            <v>0</v>
          </cell>
          <cell r="J1682">
            <v>0</v>
          </cell>
          <cell r="K1682">
            <v>0</v>
          </cell>
          <cell r="L1682">
            <v>0</v>
          </cell>
          <cell r="M1682">
            <v>0</v>
          </cell>
          <cell r="N1682">
            <v>0</v>
          </cell>
        </row>
        <row r="1683">
          <cell r="A1683">
            <v>0</v>
          </cell>
          <cell r="B1683">
            <v>0</v>
          </cell>
          <cell r="C1683">
            <v>0</v>
          </cell>
          <cell r="D1683">
            <v>0</v>
          </cell>
          <cell r="E1683">
            <v>0</v>
          </cell>
          <cell r="F1683">
            <v>0</v>
          </cell>
          <cell r="G1683">
            <v>0</v>
          </cell>
          <cell r="H1683">
            <v>0</v>
          </cell>
          <cell r="I1683">
            <v>0</v>
          </cell>
          <cell r="J1683">
            <v>0</v>
          </cell>
          <cell r="K1683">
            <v>0</v>
          </cell>
          <cell r="L1683">
            <v>0</v>
          </cell>
          <cell r="M1683">
            <v>0</v>
          </cell>
          <cell r="N1683">
            <v>0</v>
          </cell>
        </row>
        <row r="1684">
          <cell r="A1684">
            <v>0</v>
          </cell>
          <cell r="B1684">
            <v>0</v>
          </cell>
          <cell r="C1684">
            <v>0</v>
          </cell>
          <cell r="D1684">
            <v>0</v>
          </cell>
          <cell r="E1684">
            <v>0</v>
          </cell>
          <cell r="F1684">
            <v>0</v>
          </cell>
          <cell r="G1684">
            <v>0</v>
          </cell>
          <cell r="H1684">
            <v>0</v>
          </cell>
          <cell r="I1684">
            <v>0</v>
          </cell>
          <cell r="J1684">
            <v>0</v>
          </cell>
          <cell r="K1684">
            <v>0</v>
          </cell>
          <cell r="L1684">
            <v>0</v>
          </cell>
          <cell r="M1684">
            <v>0</v>
          </cell>
          <cell r="N1684">
            <v>0</v>
          </cell>
        </row>
        <row r="1685">
          <cell r="A1685">
            <v>0</v>
          </cell>
          <cell r="B1685">
            <v>0</v>
          </cell>
          <cell r="C1685">
            <v>0</v>
          </cell>
          <cell r="D1685">
            <v>0</v>
          </cell>
          <cell r="E1685">
            <v>0</v>
          </cell>
          <cell r="F1685">
            <v>0</v>
          </cell>
          <cell r="G1685">
            <v>0</v>
          </cell>
          <cell r="H1685">
            <v>0</v>
          </cell>
          <cell r="I1685">
            <v>0</v>
          </cell>
          <cell r="J1685">
            <v>0</v>
          </cell>
          <cell r="K1685">
            <v>0</v>
          </cell>
          <cell r="L1685">
            <v>0</v>
          </cell>
          <cell r="M1685">
            <v>0</v>
          </cell>
          <cell r="N1685">
            <v>0</v>
          </cell>
        </row>
        <row r="1686">
          <cell r="A1686">
            <v>0</v>
          </cell>
          <cell r="B1686">
            <v>0</v>
          </cell>
          <cell r="C1686">
            <v>0</v>
          </cell>
          <cell r="D1686">
            <v>0</v>
          </cell>
          <cell r="E1686">
            <v>0</v>
          </cell>
          <cell r="F1686">
            <v>0</v>
          </cell>
          <cell r="G1686">
            <v>0</v>
          </cell>
          <cell r="H1686">
            <v>0</v>
          </cell>
          <cell r="I1686">
            <v>0</v>
          </cell>
          <cell r="J1686">
            <v>0</v>
          </cell>
          <cell r="K1686">
            <v>0</v>
          </cell>
          <cell r="L1686">
            <v>0</v>
          </cell>
          <cell r="M1686">
            <v>0</v>
          </cell>
          <cell r="N1686">
            <v>0</v>
          </cell>
        </row>
        <row r="1687">
          <cell r="A1687">
            <v>0</v>
          </cell>
          <cell r="B1687">
            <v>0</v>
          </cell>
          <cell r="C1687">
            <v>0</v>
          </cell>
          <cell r="D1687">
            <v>0</v>
          </cell>
          <cell r="E1687">
            <v>0</v>
          </cell>
          <cell r="F1687">
            <v>0</v>
          </cell>
          <cell r="G1687">
            <v>0</v>
          </cell>
          <cell r="H1687">
            <v>0</v>
          </cell>
          <cell r="I1687">
            <v>0</v>
          </cell>
          <cell r="J1687">
            <v>0</v>
          </cell>
          <cell r="K1687">
            <v>0</v>
          </cell>
          <cell r="L1687">
            <v>0</v>
          </cell>
          <cell r="M1687">
            <v>0</v>
          </cell>
          <cell r="N1687">
            <v>0</v>
          </cell>
        </row>
        <row r="1688">
          <cell r="A1688">
            <v>0</v>
          </cell>
          <cell r="B1688">
            <v>0</v>
          </cell>
          <cell r="C1688">
            <v>0</v>
          </cell>
          <cell r="D1688">
            <v>0</v>
          </cell>
          <cell r="E1688">
            <v>0</v>
          </cell>
          <cell r="F1688">
            <v>0</v>
          </cell>
          <cell r="G1688">
            <v>0</v>
          </cell>
          <cell r="H1688">
            <v>0</v>
          </cell>
          <cell r="I1688">
            <v>0</v>
          </cell>
          <cell r="J1688">
            <v>0</v>
          </cell>
          <cell r="K1688">
            <v>0</v>
          </cell>
          <cell r="L1688">
            <v>0</v>
          </cell>
          <cell r="M1688">
            <v>0</v>
          </cell>
          <cell r="N1688">
            <v>0</v>
          </cell>
        </row>
        <row r="1689">
          <cell r="A1689">
            <v>0</v>
          </cell>
          <cell r="B1689">
            <v>0</v>
          </cell>
          <cell r="C1689">
            <v>0</v>
          </cell>
          <cell r="D1689">
            <v>0</v>
          </cell>
          <cell r="E1689">
            <v>0</v>
          </cell>
          <cell r="F1689">
            <v>0</v>
          </cell>
          <cell r="G1689">
            <v>0</v>
          </cell>
          <cell r="H1689">
            <v>0</v>
          </cell>
          <cell r="I1689">
            <v>0</v>
          </cell>
          <cell r="J1689">
            <v>0</v>
          </cell>
          <cell r="K1689">
            <v>0</v>
          </cell>
          <cell r="L1689">
            <v>0</v>
          </cell>
          <cell r="M1689">
            <v>0</v>
          </cell>
          <cell r="N1689">
            <v>0</v>
          </cell>
        </row>
        <row r="1690">
          <cell r="A1690">
            <v>0</v>
          </cell>
          <cell r="B1690">
            <v>0</v>
          </cell>
          <cell r="C1690">
            <v>0</v>
          </cell>
          <cell r="D1690">
            <v>0</v>
          </cell>
          <cell r="E1690">
            <v>0</v>
          </cell>
          <cell r="F1690">
            <v>0</v>
          </cell>
          <cell r="G1690">
            <v>0</v>
          </cell>
          <cell r="H1690">
            <v>0</v>
          </cell>
          <cell r="I1690">
            <v>0</v>
          </cell>
          <cell r="J1690">
            <v>0</v>
          </cell>
          <cell r="K1690">
            <v>0</v>
          </cell>
          <cell r="L1690">
            <v>0</v>
          </cell>
          <cell r="M1690">
            <v>0</v>
          </cell>
          <cell r="N1690">
            <v>0</v>
          </cell>
        </row>
        <row r="1691">
          <cell r="A1691">
            <v>0</v>
          </cell>
          <cell r="B1691">
            <v>0</v>
          </cell>
          <cell r="C1691">
            <v>0</v>
          </cell>
          <cell r="D1691">
            <v>0</v>
          </cell>
          <cell r="E1691">
            <v>0</v>
          </cell>
          <cell r="F1691">
            <v>0</v>
          </cell>
          <cell r="G1691">
            <v>0</v>
          </cell>
          <cell r="H1691">
            <v>0</v>
          </cell>
          <cell r="I1691">
            <v>0</v>
          </cell>
          <cell r="J1691">
            <v>0</v>
          </cell>
          <cell r="K1691">
            <v>0</v>
          </cell>
          <cell r="L1691">
            <v>0</v>
          </cell>
          <cell r="M1691">
            <v>0</v>
          </cell>
          <cell r="N1691">
            <v>0</v>
          </cell>
        </row>
        <row r="1692">
          <cell r="A1692">
            <v>0</v>
          </cell>
          <cell r="B1692">
            <v>0</v>
          </cell>
          <cell r="C1692">
            <v>0</v>
          </cell>
          <cell r="D1692">
            <v>0</v>
          </cell>
          <cell r="E1692">
            <v>0</v>
          </cell>
          <cell r="F1692">
            <v>0</v>
          </cell>
          <cell r="G1692">
            <v>0</v>
          </cell>
          <cell r="H1692">
            <v>0</v>
          </cell>
          <cell r="I1692">
            <v>0</v>
          </cell>
          <cell r="J1692">
            <v>0</v>
          </cell>
          <cell r="K1692">
            <v>0</v>
          </cell>
          <cell r="L1692">
            <v>0</v>
          </cell>
          <cell r="M1692">
            <v>0</v>
          </cell>
          <cell r="N1692">
            <v>0</v>
          </cell>
        </row>
        <row r="1693">
          <cell r="A1693">
            <v>0</v>
          </cell>
          <cell r="B1693">
            <v>0</v>
          </cell>
          <cell r="C1693">
            <v>0</v>
          </cell>
          <cell r="D1693">
            <v>0</v>
          </cell>
          <cell r="E1693">
            <v>0</v>
          </cell>
          <cell r="F1693">
            <v>0</v>
          </cell>
          <cell r="G1693">
            <v>0</v>
          </cell>
          <cell r="H1693">
            <v>0</v>
          </cell>
          <cell r="I1693">
            <v>0</v>
          </cell>
          <cell r="J1693">
            <v>0</v>
          </cell>
          <cell r="K1693">
            <v>0</v>
          </cell>
          <cell r="L1693">
            <v>0</v>
          </cell>
          <cell r="M1693">
            <v>0</v>
          </cell>
          <cell r="N1693">
            <v>0</v>
          </cell>
        </row>
        <row r="1694">
          <cell r="A1694">
            <v>0</v>
          </cell>
          <cell r="B1694">
            <v>0</v>
          </cell>
          <cell r="C1694">
            <v>0</v>
          </cell>
          <cell r="D1694">
            <v>0</v>
          </cell>
          <cell r="E1694">
            <v>0</v>
          </cell>
          <cell r="F1694">
            <v>0</v>
          </cell>
          <cell r="G1694">
            <v>0</v>
          </cell>
          <cell r="H1694">
            <v>0</v>
          </cell>
          <cell r="I1694">
            <v>0</v>
          </cell>
          <cell r="J1694">
            <v>0</v>
          </cell>
          <cell r="K1694">
            <v>0</v>
          </cell>
          <cell r="L1694">
            <v>0</v>
          </cell>
          <cell r="M1694">
            <v>0</v>
          </cell>
          <cell r="N1694">
            <v>0</v>
          </cell>
        </row>
        <row r="1695">
          <cell r="A1695">
            <v>0</v>
          </cell>
          <cell r="B1695">
            <v>0</v>
          </cell>
          <cell r="C1695">
            <v>0</v>
          </cell>
          <cell r="D1695">
            <v>0</v>
          </cell>
          <cell r="E1695">
            <v>0</v>
          </cell>
          <cell r="F1695">
            <v>0</v>
          </cell>
          <cell r="G1695">
            <v>0</v>
          </cell>
          <cell r="H1695">
            <v>0</v>
          </cell>
          <cell r="I1695">
            <v>0</v>
          </cell>
          <cell r="J1695">
            <v>0</v>
          </cell>
          <cell r="K1695">
            <v>0</v>
          </cell>
          <cell r="L1695">
            <v>0</v>
          </cell>
          <cell r="M1695">
            <v>0</v>
          </cell>
          <cell r="N1695">
            <v>0</v>
          </cell>
        </row>
        <row r="1696">
          <cell r="A1696">
            <v>0</v>
          </cell>
          <cell r="B1696">
            <v>0</v>
          </cell>
          <cell r="C1696">
            <v>0</v>
          </cell>
          <cell r="D1696">
            <v>0</v>
          </cell>
          <cell r="E1696">
            <v>0</v>
          </cell>
          <cell r="F1696">
            <v>0</v>
          </cell>
          <cell r="G1696">
            <v>0</v>
          </cell>
          <cell r="H1696">
            <v>0</v>
          </cell>
          <cell r="I1696">
            <v>0</v>
          </cell>
          <cell r="J1696">
            <v>0</v>
          </cell>
          <cell r="K1696">
            <v>0</v>
          </cell>
          <cell r="L1696">
            <v>0</v>
          </cell>
          <cell r="M1696">
            <v>0</v>
          </cell>
          <cell r="N1696">
            <v>0</v>
          </cell>
        </row>
        <row r="1697">
          <cell r="A1697">
            <v>0</v>
          </cell>
          <cell r="B1697">
            <v>0</v>
          </cell>
          <cell r="C1697">
            <v>0</v>
          </cell>
          <cell r="D1697">
            <v>0</v>
          </cell>
          <cell r="E1697">
            <v>0</v>
          </cell>
          <cell r="F1697">
            <v>0</v>
          </cell>
          <cell r="G1697">
            <v>0</v>
          </cell>
          <cell r="H1697">
            <v>0</v>
          </cell>
          <cell r="I1697">
            <v>0</v>
          </cell>
          <cell r="J1697">
            <v>0</v>
          </cell>
          <cell r="K1697">
            <v>0</v>
          </cell>
          <cell r="L1697">
            <v>0</v>
          </cell>
          <cell r="M1697">
            <v>0</v>
          </cell>
          <cell r="N1697">
            <v>0</v>
          </cell>
        </row>
        <row r="1698">
          <cell r="A1698">
            <v>0</v>
          </cell>
          <cell r="B1698">
            <v>0</v>
          </cell>
          <cell r="C1698">
            <v>0</v>
          </cell>
          <cell r="D1698">
            <v>0</v>
          </cell>
          <cell r="E1698">
            <v>0</v>
          </cell>
          <cell r="F1698">
            <v>0</v>
          </cell>
          <cell r="G1698">
            <v>0</v>
          </cell>
          <cell r="H1698">
            <v>0</v>
          </cell>
          <cell r="I1698">
            <v>0</v>
          </cell>
          <cell r="J1698">
            <v>0</v>
          </cell>
          <cell r="K1698">
            <v>0</v>
          </cell>
          <cell r="L1698">
            <v>0</v>
          </cell>
          <cell r="M1698">
            <v>0</v>
          </cell>
          <cell r="N1698">
            <v>0</v>
          </cell>
        </row>
        <row r="1699">
          <cell r="A1699">
            <v>0</v>
          </cell>
          <cell r="B1699">
            <v>0</v>
          </cell>
          <cell r="C1699">
            <v>0</v>
          </cell>
          <cell r="D1699">
            <v>0</v>
          </cell>
          <cell r="E1699">
            <v>0</v>
          </cell>
          <cell r="F1699">
            <v>0</v>
          </cell>
          <cell r="G1699">
            <v>0</v>
          </cell>
          <cell r="H1699">
            <v>0</v>
          </cell>
          <cell r="I1699">
            <v>0</v>
          </cell>
          <cell r="J1699">
            <v>0</v>
          </cell>
          <cell r="K1699">
            <v>0</v>
          </cell>
          <cell r="L1699">
            <v>0</v>
          </cell>
          <cell r="M1699">
            <v>0</v>
          </cell>
          <cell r="N1699">
            <v>0</v>
          </cell>
        </row>
        <row r="1700">
          <cell r="A1700">
            <v>0</v>
          </cell>
          <cell r="B1700">
            <v>0</v>
          </cell>
          <cell r="C1700">
            <v>0</v>
          </cell>
          <cell r="D1700">
            <v>0</v>
          </cell>
          <cell r="E1700">
            <v>0</v>
          </cell>
          <cell r="F1700">
            <v>0</v>
          </cell>
          <cell r="G1700">
            <v>0</v>
          </cell>
          <cell r="H1700">
            <v>0</v>
          </cell>
          <cell r="I1700">
            <v>0</v>
          </cell>
          <cell r="J1700">
            <v>0</v>
          </cell>
          <cell r="K1700">
            <v>0</v>
          </cell>
          <cell r="L1700">
            <v>0</v>
          </cell>
          <cell r="M1700">
            <v>0</v>
          </cell>
          <cell r="N1700">
            <v>0</v>
          </cell>
        </row>
        <row r="1701">
          <cell r="A1701">
            <v>0</v>
          </cell>
          <cell r="B1701">
            <v>0</v>
          </cell>
          <cell r="C1701">
            <v>0</v>
          </cell>
          <cell r="D1701">
            <v>0</v>
          </cell>
          <cell r="E1701">
            <v>0</v>
          </cell>
          <cell r="F1701">
            <v>0</v>
          </cell>
          <cell r="G1701">
            <v>0</v>
          </cell>
          <cell r="H1701">
            <v>0</v>
          </cell>
          <cell r="I1701">
            <v>0</v>
          </cell>
          <cell r="J1701">
            <v>0</v>
          </cell>
          <cell r="K1701">
            <v>0</v>
          </cell>
          <cell r="L1701">
            <v>0</v>
          </cell>
          <cell r="M1701">
            <v>0</v>
          </cell>
          <cell r="N1701">
            <v>0</v>
          </cell>
        </row>
        <row r="1702">
          <cell r="A1702">
            <v>0</v>
          </cell>
          <cell r="B1702">
            <v>0</v>
          </cell>
          <cell r="C1702">
            <v>0</v>
          </cell>
          <cell r="D1702">
            <v>0</v>
          </cell>
          <cell r="E1702">
            <v>0</v>
          </cell>
          <cell r="F1702">
            <v>0</v>
          </cell>
          <cell r="G1702">
            <v>0</v>
          </cell>
          <cell r="H1702">
            <v>0</v>
          </cell>
          <cell r="I1702">
            <v>0</v>
          </cell>
          <cell r="J1702">
            <v>0</v>
          </cell>
          <cell r="K1702">
            <v>0</v>
          </cell>
          <cell r="L1702">
            <v>0</v>
          </cell>
          <cell r="M1702">
            <v>0</v>
          </cell>
          <cell r="N1702">
            <v>0</v>
          </cell>
        </row>
        <row r="1703">
          <cell r="A1703">
            <v>0</v>
          </cell>
          <cell r="B1703">
            <v>0</v>
          </cell>
          <cell r="C1703">
            <v>0</v>
          </cell>
          <cell r="D1703">
            <v>0</v>
          </cell>
          <cell r="E1703">
            <v>0</v>
          </cell>
          <cell r="F1703">
            <v>0</v>
          </cell>
          <cell r="G1703">
            <v>0</v>
          </cell>
          <cell r="H1703">
            <v>0</v>
          </cell>
          <cell r="I1703">
            <v>0</v>
          </cell>
          <cell r="J1703">
            <v>0</v>
          </cell>
          <cell r="K1703">
            <v>0</v>
          </cell>
          <cell r="L1703">
            <v>0</v>
          </cell>
          <cell r="M1703">
            <v>0</v>
          </cell>
          <cell r="N1703">
            <v>0</v>
          </cell>
        </row>
        <row r="1704">
          <cell r="A1704">
            <v>0</v>
          </cell>
          <cell r="B1704">
            <v>0</v>
          </cell>
          <cell r="C1704">
            <v>0</v>
          </cell>
          <cell r="D1704">
            <v>0</v>
          </cell>
          <cell r="E1704">
            <v>0</v>
          </cell>
          <cell r="F1704">
            <v>0</v>
          </cell>
          <cell r="G1704">
            <v>0</v>
          </cell>
          <cell r="H1704">
            <v>0</v>
          </cell>
          <cell r="I1704">
            <v>0</v>
          </cell>
          <cell r="J1704">
            <v>0</v>
          </cell>
          <cell r="K1704">
            <v>0</v>
          </cell>
          <cell r="L1704">
            <v>0</v>
          </cell>
          <cell r="M1704">
            <v>0</v>
          </cell>
          <cell r="N1704">
            <v>0</v>
          </cell>
        </row>
        <row r="1705">
          <cell r="A1705">
            <v>0</v>
          </cell>
          <cell r="B1705">
            <v>0</v>
          </cell>
          <cell r="C1705">
            <v>0</v>
          </cell>
          <cell r="D1705">
            <v>0</v>
          </cell>
          <cell r="E1705">
            <v>0</v>
          </cell>
          <cell r="F1705">
            <v>0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0</v>
          </cell>
          <cell r="L1705">
            <v>0</v>
          </cell>
          <cell r="M1705">
            <v>0</v>
          </cell>
          <cell r="N1705">
            <v>0</v>
          </cell>
        </row>
        <row r="1706">
          <cell r="A1706">
            <v>0</v>
          </cell>
          <cell r="B1706">
            <v>0</v>
          </cell>
          <cell r="C1706">
            <v>0</v>
          </cell>
          <cell r="D1706">
            <v>0</v>
          </cell>
          <cell r="E1706">
            <v>0</v>
          </cell>
          <cell r="F1706">
            <v>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0</v>
          </cell>
          <cell r="L1706">
            <v>0</v>
          </cell>
          <cell r="M1706">
            <v>0</v>
          </cell>
          <cell r="N1706">
            <v>0</v>
          </cell>
        </row>
        <row r="1707">
          <cell r="A1707">
            <v>0</v>
          </cell>
          <cell r="B1707">
            <v>0</v>
          </cell>
          <cell r="C1707">
            <v>0</v>
          </cell>
          <cell r="D1707">
            <v>0</v>
          </cell>
          <cell r="E1707">
            <v>0</v>
          </cell>
          <cell r="F1707">
            <v>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0</v>
          </cell>
          <cell r="L1707">
            <v>0</v>
          </cell>
          <cell r="M1707">
            <v>0</v>
          </cell>
          <cell r="N1707">
            <v>0</v>
          </cell>
        </row>
        <row r="1708">
          <cell r="A1708">
            <v>0</v>
          </cell>
          <cell r="B1708">
            <v>0</v>
          </cell>
          <cell r="C1708">
            <v>0</v>
          </cell>
          <cell r="D1708">
            <v>0</v>
          </cell>
          <cell r="E1708">
            <v>0</v>
          </cell>
          <cell r="F1708">
            <v>0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0</v>
          </cell>
          <cell r="L1708">
            <v>0</v>
          </cell>
          <cell r="M1708">
            <v>0</v>
          </cell>
          <cell r="N1708">
            <v>0</v>
          </cell>
        </row>
        <row r="1709">
          <cell r="A1709">
            <v>0</v>
          </cell>
          <cell r="B1709">
            <v>0</v>
          </cell>
          <cell r="C1709">
            <v>0</v>
          </cell>
          <cell r="D1709">
            <v>0</v>
          </cell>
          <cell r="E1709">
            <v>0</v>
          </cell>
          <cell r="F1709">
            <v>0</v>
          </cell>
          <cell r="G1709">
            <v>0</v>
          </cell>
          <cell r="H1709">
            <v>0</v>
          </cell>
          <cell r="I1709">
            <v>0</v>
          </cell>
          <cell r="J1709">
            <v>0</v>
          </cell>
          <cell r="K1709">
            <v>0</v>
          </cell>
          <cell r="L1709">
            <v>0</v>
          </cell>
          <cell r="M1709">
            <v>0</v>
          </cell>
          <cell r="N1709">
            <v>0</v>
          </cell>
        </row>
        <row r="1710">
          <cell r="A1710">
            <v>0</v>
          </cell>
          <cell r="B1710">
            <v>0</v>
          </cell>
          <cell r="C1710">
            <v>0</v>
          </cell>
          <cell r="D1710">
            <v>0</v>
          </cell>
          <cell r="E1710">
            <v>0</v>
          </cell>
          <cell r="F1710">
            <v>0</v>
          </cell>
          <cell r="G1710">
            <v>0</v>
          </cell>
          <cell r="H1710">
            <v>0</v>
          </cell>
          <cell r="I1710">
            <v>0</v>
          </cell>
          <cell r="J1710">
            <v>0</v>
          </cell>
          <cell r="K1710">
            <v>0</v>
          </cell>
          <cell r="L1710">
            <v>0</v>
          </cell>
          <cell r="M1710">
            <v>0</v>
          </cell>
          <cell r="N1710">
            <v>0</v>
          </cell>
        </row>
        <row r="1711">
          <cell r="A1711">
            <v>0</v>
          </cell>
          <cell r="B1711">
            <v>0</v>
          </cell>
          <cell r="C1711">
            <v>0</v>
          </cell>
          <cell r="D1711">
            <v>0</v>
          </cell>
          <cell r="E1711">
            <v>0</v>
          </cell>
          <cell r="F1711">
            <v>0</v>
          </cell>
          <cell r="G1711">
            <v>0</v>
          </cell>
          <cell r="H1711">
            <v>0</v>
          </cell>
          <cell r="I1711">
            <v>0</v>
          </cell>
          <cell r="J1711">
            <v>0</v>
          </cell>
          <cell r="K1711">
            <v>0</v>
          </cell>
          <cell r="L1711">
            <v>0</v>
          </cell>
          <cell r="M1711">
            <v>0</v>
          </cell>
          <cell r="N1711">
            <v>0</v>
          </cell>
        </row>
        <row r="1712">
          <cell r="A1712">
            <v>0</v>
          </cell>
          <cell r="B1712">
            <v>0</v>
          </cell>
          <cell r="C1712">
            <v>0</v>
          </cell>
          <cell r="D1712">
            <v>0</v>
          </cell>
          <cell r="E1712">
            <v>0</v>
          </cell>
          <cell r="F1712">
            <v>0</v>
          </cell>
          <cell r="G1712">
            <v>0</v>
          </cell>
          <cell r="H1712">
            <v>0</v>
          </cell>
          <cell r="I1712">
            <v>0</v>
          </cell>
          <cell r="J1712">
            <v>0</v>
          </cell>
          <cell r="K1712">
            <v>0</v>
          </cell>
          <cell r="L1712">
            <v>0</v>
          </cell>
          <cell r="M1712">
            <v>0</v>
          </cell>
          <cell r="N1712">
            <v>0</v>
          </cell>
        </row>
        <row r="1713">
          <cell r="A1713">
            <v>0</v>
          </cell>
          <cell r="B1713">
            <v>0</v>
          </cell>
          <cell r="C1713">
            <v>0</v>
          </cell>
          <cell r="D1713">
            <v>0</v>
          </cell>
          <cell r="E1713">
            <v>0</v>
          </cell>
          <cell r="F1713">
            <v>0</v>
          </cell>
          <cell r="G1713">
            <v>0</v>
          </cell>
          <cell r="H1713">
            <v>0</v>
          </cell>
          <cell r="I1713">
            <v>0</v>
          </cell>
          <cell r="J1713">
            <v>0</v>
          </cell>
          <cell r="K1713">
            <v>0</v>
          </cell>
          <cell r="L1713">
            <v>0</v>
          </cell>
          <cell r="M1713">
            <v>0</v>
          </cell>
          <cell r="N1713">
            <v>0</v>
          </cell>
        </row>
        <row r="1714">
          <cell r="A1714">
            <v>0</v>
          </cell>
          <cell r="B1714">
            <v>0</v>
          </cell>
          <cell r="C1714">
            <v>0</v>
          </cell>
          <cell r="D1714">
            <v>0</v>
          </cell>
          <cell r="E1714">
            <v>0</v>
          </cell>
          <cell r="F1714">
            <v>0</v>
          </cell>
          <cell r="G1714">
            <v>0</v>
          </cell>
          <cell r="H1714">
            <v>0</v>
          </cell>
          <cell r="I1714">
            <v>0</v>
          </cell>
          <cell r="J1714">
            <v>0</v>
          </cell>
          <cell r="K1714">
            <v>0</v>
          </cell>
          <cell r="L1714">
            <v>0</v>
          </cell>
          <cell r="M1714">
            <v>0</v>
          </cell>
          <cell r="N1714">
            <v>0</v>
          </cell>
        </row>
        <row r="1715">
          <cell r="A1715">
            <v>0</v>
          </cell>
          <cell r="B1715">
            <v>0</v>
          </cell>
          <cell r="C1715">
            <v>0</v>
          </cell>
          <cell r="D1715">
            <v>0</v>
          </cell>
          <cell r="E1715">
            <v>0</v>
          </cell>
          <cell r="F1715">
            <v>0</v>
          </cell>
          <cell r="G1715">
            <v>0</v>
          </cell>
          <cell r="H1715">
            <v>0</v>
          </cell>
          <cell r="I1715">
            <v>0</v>
          </cell>
          <cell r="J1715">
            <v>0</v>
          </cell>
          <cell r="K1715">
            <v>0</v>
          </cell>
          <cell r="L1715">
            <v>0</v>
          </cell>
          <cell r="M1715">
            <v>0</v>
          </cell>
          <cell r="N1715">
            <v>0</v>
          </cell>
        </row>
        <row r="1716">
          <cell r="A1716">
            <v>0</v>
          </cell>
          <cell r="B1716">
            <v>0</v>
          </cell>
          <cell r="C1716">
            <v>0</v>
          </cell>
          <cell r="D1716">
            <v>0</v>
          </cell>
          <cell r="E1716">
            <v>0</v>
          </cell>
          <cell r="F1716">
            <v>0</v>
          </cell>
          <cell r="G1716">
            <v>0</v>
          </cell>
          <cell r="H1716">
            <v>0</v>
          </cell>
          <cell r="I1716">
            <v>0</v>
          </cell>
          <cell r="J1716">
            <v>0</v>
          </cell>
          <cell r="K1716">
            <v>0</v>
          </cell>
          <cell r="L1716">
            <v>0</v>
          </cell>
          <cell r="M1716">
            <v>0</v>
          </cell>
          <cell r="N1716">
            <v>0</v>
          </cell>
        </row>
        <row r="1717">
          <cell r="A1717">
            <v>0</v>
          </cell>
          <cell r="B1717">
            <v>0</v>
          </cell>
          <cell r="C1717">
            <v>0</v>
          </cell>
          <cell r="D1717">
            <v>0</v>
          </cell>
          <cell r="E1717">
            <v>0</v>
          </cell>
          <cell r="F1717">
            <v>0</v>
          </cell>
          <cell r="G1717">
            <v>0</v>
          </cell>
          <cell r="H1717">
            <v>0</v>
          </cell>
          <cell r="I1717">
            <v>0</v>
          </cell>
          <cell r="J1717">
            <v>0</v>
          </cell>
          <cell r="K1717">
            <v>0</v>
          </cell>
          <cell r="L1717">
            <v>0</v>
          </cell>
          <cell r="M1717">
            <v>0</v>
          </cell>
          <cell r="N1717">
            <v>0</v>
          </cell>
        </row>
        <row r="1718">
          <cell r="A1718">
            <v>0</v>
          </cell>
          <cell r="B1718">
            <v>0</v>
          </cell>
          <cell r="C1718">
            <v>0</v>
          </cell>
          <cell r="D1718">
            <v>0</v>
          </cell>
          <cell r="E1718">
            <v>0</v>
          </cell>
          <cell r="F1718">
            <v>0</v>
          </cell>
          <cell r="G1718">
            <v>0</v>
          </cell>
          <cell r="H1718">
            <v>0</v>
          </cell>
          <cell r="I1718">
            <v>0</v>
          </cell>
          <cell r="J1718">
            <v>0</v>
          </cell>
          <cell r="K1718">
            <v>0</v>
          </cell>
          <cell r="L1718">
            <v>0</v>
          </cell>
          <cell r="M1718">
            <v>0</v>
          </cell>
          <cell r="N1718">
            <v>0</v>
          </cell>
        </row>
        <row r="1719">
          <cell r="A1719">
            <v>0</v>
          </cell>
          <cell r="B1719">
            <v>0</v>
          </cell>
          <cell r="C1719">
            <v>0</v>
          </cell>
          <cell r="D1719">
            <v>0</v>
          </cell>
          <cell r="E1719">
            <v>0</v>
          </cell>
          <cell r="F1719">
            <v>0</v>
          </cell>
          <cell r="G1719">
            <v>0</v>
          </cell>
          <cell r="H1719">
            <v>0</v>
          </cell>
          <cell r="I1719">
            <v>0</v>
          </cell>
          <cell r="J1719">
            <v>0</v>
          </cell>
          <cell r="K1719">
            <v>0</v>
          </cell>
          <cell r="L1719">
            <v>0</v>
          </cell>
          <cell r="M1719">
            <v>0</v>
          </cell>
          <cell r="N1719">
            <v>0</v>
          </cell>
        </row>
        <row r="1720">
          <cell r="A1720">
            <v>0</v>
          </cell>
          <cell r="B1720">
            <v>0</v>
          </cell>
          <cell r="C1720">
            <v>0</v>
          </cell>
          <cell r="D1720">
            <v>0</v>
          </cell>
          <cell r="E1720">
            <v>0</v>
          </cell>
          <cell r="F1720">
            <v>0</v>
          </cell>
          <cell r="G1720">
            <v>0</v>
          </cell>
          <cell r="H1720">
            <v>0</v>
          </cell>
          <cell r="I1720">
            <v>0</v>
          </cell>
          <cell r="J1720">
            <v>0</v>
          </cell>
          <cell r="K1720">
            <v>0</v>
          </cell>
          <cell r="L1720">
            <v>0</v>
          </cell>
          <cell r="M1720">
            <v>0</v>
          </cell>
          <cell r="N1720">
            <v>0</v>
          </cell>
        </row>
        <row r="1721">
          <cell r="A1721">
            <v>0</v>
          </cell>
          <cell r="B1721">
            <v>0</v>
          </cell>
          <cell r="C1721">
            <v>0</v>
          </cell>
          <cell r="D1721">
            <v>0</v>
          </cell>
          <cell r="E1721">
            <v>0</v>
          </cell>
          <cell r="F1721">
            <v>0</v>
          </cell>
          <cell r="G1721">
            <v>0</v>
          </cell>
          <cell r="H1721">
            <v>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  <cell r="M1721">
            <v>0</v>
          </cell>
          <cell r="N1721">
            <v>0</v>
          </cell>
        </row>
        <row r="1722">
          <cell r="A1722">
            <v>0</v>
          </cell>
          <cell r="B1722">
            <v>0</v>
          </cell>
          <cell r="C1722">
            <v>0</v>
          </cell>
          <cell r="D1722">
            <v>0</v>
          </cell>
          <cell r="E1722">
            <v>0</v>
          </cell>
          <cell r="F1722">
            <v>0</v>
          </cell>
          <cell r="G1722">
            <v>0</v>
          </cell>
          <cell r="H1722">
            <v>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  <cell r="M1722">
            <v>0</v>
          </cell>
          <cell r="N1722">
            <v>0</v>
          </cell>
        </row>
        <row r="1723">
          <cell r="A1723">
            <v>0</v>
          </cell>
          <cell r="B1723">
            <v>0</v>
          </cell>
          <cell r="C1723">
            <v>0</v>
          </cell>
          <cell r="D1723">
            <v>0</v>
          </cell>
          <cell r="E1723">
            <v>0</v>
          </cell>
          <cell r="F1723">
            <v>0</v>
          </cell>
          <cell r="G1723">
            <v>0</v>
          </cell>
          <cell r="H1723">
            <v>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  <cell r="M1723">
            <v>0</v>
          </cell>
          <cell r="N1723">
            <v>0</v>
          </cell>
        </row>
        <row r="1724">
          <cell r="A1724">
            <v>0</v>
          </cell>
          <cell r="B1724">
            <v>0</v>
          </cell>
          <cell r="C1724">
            <v>0</v>
          </cell>
          <cell r="D1724">
            <v>0</v>
          </cell>
          <cell r="E1724">
            <v>0</v>
          </cell>
          <cell r="F1724">
            <v>0</v>
          </cell>
          <cell r="G1724">
            <v>0</v>
          </cell>
          <cell r="H1724">
            <v>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  <cell r="M1724">
            <v>0</v>
          </cell>
          <cell r="N1724">
            <v>0</v>
          </cell>
        </row>
        <row r="1725">
          <cell r="A1725">
            <v>0</v>
          </cell>
          <cell r="B1725">
            <v>0</v>
          </cell>
          <cell r="C1725">
            <v>0</v>
          </cell>
          <cell r="D1725">
            <v>0</v>
          </cell>
          <cell r="E1725">
            <v>0</v>
          </cell>
          <cell r="F1725">
            <v>0</v>
          </cell>
          <cell r="G1725">
            <v>0</v>
          </cell>
          <cell r="H1725">
            <v>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  <cell r="M1725">
            <v>0</v>
          </cell>
          <cell r="N1725">
            <v>0</v>
          </cell>
        </row>
        <row r="1726">
          <cell r="A1726">
            <v>0</v>
          </cell>
          <cell r="B1726">
            <v>0</v>
          </cell>
          <cell r="C1726">
            <v>0</v>
          </cell>
          <cell r="D1726">
            <v>0</v>
          </cell>
          <cell r="E1726">
            <v>0</v>
          </cell>
          <cell r="F1726">
            <v>0</v>
          </cell>
          <cell r="G1726">
            <v>0</v>
          </cell>
          <cell r="H1726">
            <v>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  <cell r="M1726">
            <v>0</v>
          </cell>
          <cell r="N1726">
            <v>0</v>
          </cell>
        </row>
        <row r="1727">
          <cell r="A1727">
            <v>0</v>
          </cell>
          <cell r="B1727">
            <v>0</v>
          </cell>
          <cell r="C1727">
            <v>0</v>
          </cell>
          <cell r="D1727">
            <v>0</v>
          </cell>
          <cell r="E1727">
            <v>0</v>
          </cell>
          <cell r="F1727">
            <v>0</v>
          </cell>
          <cell r="G1727">
            <v>0</v>
          </cell>
          <cell r="H1727">
            <v>0</v>
          </cell>
          <cell r="I1727">
            <v>0</v>
          </cell>
          <cell r="J1727">
            <v>0</v>
          </cell>
          <cell r="K1727">
            <v>0</v>
          </cell>
          <cell r="L1727">
            <v>0</v>
          </cell>
          <cell r="M1727">
            <v>0</v>
          </cell>
          <cell r="N1727">
            <v>0</v>
          </cell>
        </row>
        <row r="1728">
          <cell r="A1728">
            <v>0</v>
          </cell>
          <cell r="B1728">
            <v>0</v>
          </cell>
          <cell r="C1728">
            <v>0</v>
          </cell>
          <cell r="D1728">
            <v>0</v>
          </cell>
          <cell r="E1728">
            <v>0</v>
          </cell>
          <cell r="F1728">
            <v>0</v>
          </cell>
          <cell r="G1728">
            <v>0</v>
          </cell>
          <cell r="H1728">
            <v>0</v>
          </cell>
          <cell r="I1728">
            <v>0</v>
          </cell>
          <cell r="J1728">
            <v>0</v>
          </cell>
          <cell r="K1728">
            <v>0</v>
          </cell>
          <cell r="L1728">
            <v>0</v>
          </cell>
          <cell r="M1728">
            <v>0</v>
          </cell>
          <cell r="N1728">
            <v>0</v>
          </cell>
        </row>
        <row r="1729">
          <cell r="A1729">
            <v>0</v>
          </cell>
          <cell r="B1729">
            <v>0</v>
          </cell>
          <cell r="C1729">
            <v>0</v>
          </cell>
          <cell r="D1729">
            <v>0</v>
          </cell>
          <cell r="E1729">
            <v>0</v>
          </cell>
          <cell r="F1729">
            <v>0</v>
          </cell>
          <cell r="G1729">
            <v>0</v>
          </cell>
          <cell r="H1729">
            <v>0</v>
          </cell>
          <cell r="I1729">
            <v>0</v>
          </cell>
          <cell r="J1729">
            <v>0</v>
          </cell>
          <cell r="K1729">
            <v>0</v>
          </cell>
          <cell r="L1729">
            <v>0</v>
          </cell>
          <cell r="M1729">
            <v>0</v>
          </cell>
          <cell r="N1729">
            <v>0</v>
          </cell>
        </row>
        <row r="1730">
          <cell r="A1730">
            <v>0</v>
          </cell>
          <cell r="B1730">
            <v>0</v>
          </cell>
          <cell r="C1730">
            <v>0</v>
          </cell>
          <cell r="D1730">
            <v>0</v>
          </cell>
          <cell r="E1730">
            <v>0</v>
          </cell>
          <cell r="F1730">
            <v>0</v>
          </cell>
          <cell r="G1730">
            <v>0</v>
          </cell>
          <cell r="H1730">
            <v>0</v>
          </cell>
          <cell r="I1730">
            <v>0</v>
          </cell>
          <cell r="J1730">
            <v>0</v>
          </cell>
          <cell r="K1730">
            <v>0</v>
          </cell>
          <cell r="L1730">
            <v>0</v>
          </cell>
          <cell r="M1730">
            <v>0</v>
          </cell>
          <cell r="N1730">
            <v>0</v>
          </cell>
        </row>
        <row r="1731">
          <cell r="A1731">
            <v>0</v>
          </cell>
          <cell r="B1731">
            <v>0</v>
          </cell>
          <cell r="C1731">
            <v>0</v>
          </cell>
          <cell r="D1731">
            <v>0</v>
          </cell>
          <cell r="E1731">
            <v>0</v>
          </cell>
          <cell r="F1731">
            <v>0</v>
          </cell>
          <cell r="G1731">
            <v>0</v>
          </cell>
          <cell r="H1731">
            <v>0</v>
          </cell>
          <cell r="I1731">
            <v>0</v>
          </cell>
          <cell r="J1731">
            <v>0</v>
          </cell>
          <cell r="K1731">
            <v>0</v>
          </cell>
          <cell r="L1731">
            <v>0</v>
          </cell>
          <cell r="M1731">
            <v>0</v>
          </cell>
          <cell r="N1731">
            <v>0</v>
          </cell>
        </row>
        <row r="1732">
          <cell r="A1732">
            <v>0</v>
          </cell>
          <cell r="B1732">
            <v>0</v>
          </cell>
          <cell r="C1732">
            <v>0</v>
          </cell>
          <cell r="D1732">
            <v>0</v>
          </cell>
          <cell r="E1732">
            <v>0</v>
          </cell>
          <cell r="F1732">
            <v>0</v>
          </cell>
          <cell r="G1732">
            <v>0</v>
          </cell>
          <cell r="H1732">
            <v>0</v>
          </cell>
          <cell r="I1732">
            <v>0</v>
          </cell>
          <cell r="J1732">
            <v>0</v>
          </cell>
          <cell r="K1732">
            <v>0</v>
          </cell>
          <cell r="L1732">
            <v>0</v>
          </cell>
          <cell r="M1732">
            <v>0</v>
          </cell>
          <cell r="N1732">
            <v>0</v>
          </cell>
        </row>
        <row r="1733">
          <cell r="A1733">
            <v>0</v>
          </cell>
          <cell r="B1733">
            <v>0</v>
          </cell>
          <cell r="C1733">
            <v>0</v>
          </cell>
          <cell r="D1733">
            <v>0</v>
          </cell>
          <cell r="E1733">
            <v>0</v>
          </cell>
          <cell r="F1733">
            <v>0</v>
          </cell>
          <cell r="G1733">
            <v>0</v>
          </cell>
          <cell r="H1733">
            <v>0</v>
          </cell>
          <cell r="I1733">
            <v>0</v>
          </cell>
          <cell r="J1733">
            <v>0</v>
          </cell>
          <cell r="K1733">
            <v>0</v>
          </cell>
          <cell r="L1733">
            <v>0</v>
          </cell>
          <cell r="M1733">
            <v>0</v>
          </cell>
          <cell r="N1733">
            <v>0</v>
          </cell>
        </row>
        <row r="1734">
          <cell r="A1734">
            <v>0</v>
          </cell>
          <cell r="B1734">
            <v>0</v>
          </cell>
          <cell r="C1734">
            <v>0</v>
          </cell>
          <cell r="D1734">
            <v>0</v>
          </cell>
          <cell r="E1734">
            <v>0</v>
          </cell>
          <cell r="F1734">
            <v>0</v>
          </cell>
          <cell r="G1734">
            <v>0</v>
          </cell>
          <cell r="H1734">
            <v>0</v>
          </cell>
          <cell r="I1734">
            <v>0</v>
          </cell>
          <cell r="J1734">
            <v>0</v>
          </cell>
          <cell r="K1734">
            <v>0</v>
          </cell>
          <cell r="L1734">
            <v>0</v>
          </cell>
          <cell r="M1734">
            <v>0</v>
          </cell>
          <cell r="N1734">
            <v>0</v>
          </cell>
        </row>
        <row r="1735">
          <cell r="A1735">
            <v>0</v>
          </cell>
          <cell r="B1735">
            <v>0</v>
          </cell>
          <cell r="C1735">
            <v>0</v>
          </cell>
          <cell r="D1735">
            <v>0</v>
          </cell>
          <cell r="E1735">
            <v>0</v>
          </cell>
          <cell r="F1735">
            <v>0</v>
          </cell>
          <cell r="G1735">
            <v>0</v>
          </cell>
          <cell r="H1735">
            <v>0</v>
          </cell>
          <cell r="I1735">
            <v>0</v>
          </cell>
          <cell r="J1735">
            <v>0</v>
          </cell>
          <cell r="K1735">
            <v>0</v>
          </cell>
          <cell r="L1735">
            <v>0</v>
          </cell>
          <cell r="M1735">
            <v>0</v>
          </cell>
          <cell r="N1735">
            <v>0</v>
          </cell>
        </row>
        <row r="1736">
          <cell r="A1736">
            <v>0</v>
          </cell>
          <cell r="B1736">
            <v>0</v>
          </cell>
          <cell r="C1736">
            <v>0</v>
          </cell>
          <cell r="D1736">
            <v>0</v>
          </cell>
          <cell r="E1736">
            <v>0</v>
          </cell>
          <cell r="F1736">
            <v>0</v>
          </cell>
          <cell r="G1736">
            <v>0</v>
          </cell>
          <cell r="H1736">
            <v>0</v>
          </cell>
          <cell r="I1736">
            <v>0</v>
          </cell>
          <cell r="J1736">
            <v>0</v>
          </cell>
          <cell r="K1736">
            <v>0</v>
          </cell>
          <cell r="L1736">
            <v>0</v>
          </cell>
          <cell r="M1736">
            <v>0</v>
          </cell>
          <cell r="N1736">
            <v>0</v>
          </cell>
        </row>
        <row r="1737">
          <cell r="A1737">
            <v>0</v>
          </cell>
          <cell r="B1737">
            <v>0</v>
          </cell>
          <cell r="C1737">
            <v>0</v>
          </cell>
          <cell r="D1737">
            <v>0</v>
          </cell>
          <cell r="E1737">
            <v>0</v>
          </cell>
          <cell r="F1737">
            <v>0</v>
          </cell>
          <cell r="G1737">
            <v>0</v>
          </cell>
          <cell r="H1737">
            <v>0</v>
          </cell>
          <cell r="I1737">
            <v>0</v>
          </cell>
          <cell r="J1737">
            <v>0</v>
          </cell>
          <cell r="K1737">
            <v>0</v>
          </cell>
          <cell r="L1737">
            <v>0</v>
          </cell>
          <cell r="M1737">
            <v>0</v>
          </cell>
          <cell r="N1737">
            <v>0</v>
          </cell>
        </row>
        <row r="1738">
          <cell r="A1738">
            <v>0</v>
          </cell>
          <cell r="B1738">
            <v>0</v>
          </cell>
          <cell r="C1738">
            <v>0</v>
          </cell>
          <cell r="D1738">
            <v>0</v>
          </cell>
          <cell r="E1738">
            <v>0</v>
          </cell>
          <cell r="F1738">
            <v>0</v>
          </cell>
          <cell r="G1738">
            <v>0</v>
          </cell>
          <cell r="H1738">
            <v>0</v>
          </cell>
          <cell r="I1738">
            <v>0</v>
          </cell>
          <cell r="J1738">
            <v>0</v>
          </cell>
          <cell r="K1738">
            <v>0</v>
          </cell>
          <cell r="L1738">
            <v>0</v>
          </cell>
          <cell r="M1738">
            <v>0</v>
          </cell>
          <cell r="N1738">
            <v>0</v>
          </cell>
        </row>
        <row r="1739">
          <cell r="A1739">
            <v>0</v>
          </cell>
          <cell r="B1739">
            <v>0</v>
          </cell>
          <cell r="C1739">
            <v>0</v>
          </cell>
          <cell r="D1739">
            <v>0</v>
          </cell>
          <cell r="E1739">
            <v>0</v>
          </cell>
          <cell r="F1739">
            <v>0</v>
          </cell>
          <cell r="G1739">
            <v>0</v>
          </cell>
          <cell r="H1739">
            <v>0</v>
          </cell>
          <cell r="I1739">
            <v>0</v>
          </cell>
          <cell r="J1739">
            <v>0</v>
          </cell>
          <cell r="K1739">
            <v>0</v>
          </cell>
          <cell r="L1739">
            <v>0</v>
          </cell>
          <cell r="M1739">
            <v>0</v>
          </cell>
          <cell r="N1739">
            <v>0</v>
          </cell>
        </row>
        <row r="1740">
          <cell r="A1740">
            <v>0</v>
          </cell>
          <cell r="B1740">
            <v>0</v>
          </cell>
          <cell r="C1740">
            <v>0</v>
          </cell>
          <cell r="D1740">
            <v>0</v>
          </cell>
          <cell r="E1740">
            <v>0</v>
          </cell>
          <cell r="F1740">
            <v>0</v>
          </cell>
          <cell r="G1740">
            <v>0</v>
          </cell>
          <cell r="H1740">
            <v>0</v>
          </cell>
          <cell r="I1740">
            <v>0</v>
          </cell>
          <cell r="J1740">
            <v>0</v>
          </cell>
          <cell r="K1740">
            <v>0</v>
          </cell>
          <cell r="L1740">
            <v>0</v>
          </cell>
          <cell r="M1740">
            <v>0</v>
          </cell>
          <cell r="N1740">
            <v>0</v>
          </cell>
        </row>
        <row r="1741">
          <cell r="A1741">
            <v>0</v>
          </cell>
          <cell r="B1741">
            <v>0</v>
          </cell>
          <cell r="C1741">
            <v>0</v>
          </cell>
          <cell r="D1741">
            <v>0</v>
          </cell>
          <cell r="E1741">
            <v>0</v>
          </cell>
          <cell r="F1741">
            <v>0</v>
          </cell>
          <cell r="G1741">
            <v>0</v>
          </cell>
          <cell r="H1741">
            <v>0</v>
          </cell>
          <cell r="I1741">
            <v>0</v>
          </cell>
          <cell r="J1741">
            <v>0</v>
          </cell>
          <cell r="K1741">
            <v>0</v>
          </cell>
          <cell r="L1741">
            <v>0</v>
          </cell>
          <cell r="M1741">
            <v>0</v>
          </cell>
          <cell r="N1741">
            <v>0</v>
          </cell>
        </row>
        <row r="1742">
          <cell r="A1742">
            <v>0</v>
          </cell>
          <cell r="B1742">
            <v>0</v>
          </cell>
          <cell r="C1742">
            <v>0</v>
          </cell>
          <cell r="D1742">
            <v>0</v>
          </cell>
          <cell r="E1742">
            <v>0</v>
          </cell>
          <cell r="F1742">
            <v>0</v>
          </cell>
          <cell r="G1742">
            <v>0</v>
          </cell>
          <cell r="H1742">
            <v>0</v>
          </cell>
          <cell r="I1742">
            <v>0</v>
          </cell>
          <cell r="J1742">
            <v>0</v>
          </cell>
          <cell r="K1742">
            <v>0</v>
          </cell>
          <cell r="L1742">
            <v>0</v>
          </cell>
          <cell r="M1742">
            <v>0</v>
          </cell>
          <cell r="N1742">
            <v>0</v>
          </cell>
        </row>
        <row r="1743">
          <cell r="A1743">
            <v>0</v>
          </cell>
          <cell r="B1743">
            <v>0</v>
          </cell>
          <cell r="C1743">
            <v>0</v>
          </cell>
          <cell r="D1743">
            <v>0</v>
          </cell>
          <cell r="E1743">
            <v>0</v>
          </cell>
          <cell r="F1743">
            <v>0</v>
          </cell>
          <cell r="G1743">
            <v>0</v>
          </cell>
          <cell r="H1743">
            <v>0</v>
          </cell>
          <cell r="I1743">
            <v>0</v>
          </cell>
          <cell r="J1743">
            <v>0</v>
          </cell>
          <cell r="K1743">
            <v>0</v>
          </cell>
          <cell r="L1743">
            <v>0</v>
          </cell>
          <cell r="M1743">
            <v>0</v>
          </cell>
          <cell r="N1743">
            <v>0</v>
          </cell>
        </row>
        <row r="1744">
          <cell r="A1744">
            <v>0</v>
          </cell>
          <cell r="B1744">
            <v>0</v>
          </cell>
          <cell r="C1744">
            <v>0</v>
          </cell>
          <cell r="D1744">
            <v>0</v>
          </cell>
          <cell r="E1744">
            <v>0</v>
          </cell>
          <cell r="F1744">
            <v>0</v>
          </cell>
          <cell r="G1744">
            <v>0</v>
          </cell>
          <cell r="H1744">
            <v>0</v>
          </cell>
          <cell r="I1744">
            <v>0</v>
          </cell>
          <cell r="J1744">
            <v>0</v>
          </cell>
          <cell r="K1744">
            <v>0</v>
          </cell>
          <cell r="L1744">
            <v>0</v>
          </cell>
          <cell r="M1744">
            <v>0</v>
          </cell>
          <cell r="N1744">
            <v>0</v>
          </cell>
        </row>
        <row r="1745">
          <cell r="A1745">
            <v>0</v>
          </cell>
          <cell r="B1745">
            <v>0</v>
          </cell>
          <cell r="C1745">
            <v>0</v>
          </cell>
          <cell r="D1745">
            <v>0</v>
          </cell>
          <cell r="E1745">
            <v>0</v>
          </cell>
          <cell r="F1745">
            <v>0</v>
          </cell>
          <cell r="G1745">
            <v>0</v>
          </cell>
          <cell r="H1745">
            <v>0</v>
          </cell>
          <cell r="I1745">
            <v>0</v>
          </cell>
          <cell r="J1745">
            <v>0</v>
          </cell>
          <cell r="K1745">
            <v>0</v>
          </cell>
          <cell r="L1745">
            <v>0</v>
          </cell>
          <cell r="M1745">
            <v>0</v>
          </cell>
          <cell r="N1745">
            <v>0</v>
          </cell>
        </row>
        <row r="1746">
          <cell r="A1746">
            <v>0</v>
          </cell>
          <cell r="B1746">
            <v>0</v>
          </cell>
          <cell r="C1746">
            <v>0</v>
          </cell>
          <cell r="D1746">
            <v>0</v>
          </cell>
          <cell r="E1746">
            <v>0</v>
          </cell>
          <cell r="F1746">
            <v>0</v>
          </cell>
          <cell r="G1746">
            <v>0</v>
          </cell>
          <cell r="H1746">
            <v>0</v>
          </cell>
          <cell r="I1746">
            <v>0</v>
          </cell>
          <cell r="J1746">
            <v>0</v>
          </cell>
          <cell r="K1746">
            <v>0</v>
          </cell>
          <cell r="L1746">
            <v>0</v>
          </cell>
          <cell r="M1746">
            <v>0</v>
          </cell>
          <cell r="N1746">
            <v>0</v>
          </cell>
        </row>
        <row r="1747">
          <cell r="A1747">
            <v>0</v>
          </cell>
          <cell r="B1747">
            <v>0</v>
          </cell>
          <cell r="C1747">
            <v>0</v>
          </cell>
          <cell r="D1747">
            <v>0</v>
          </cell>
          <cell r="E1747">
            <v>0</v>
          </cell>
          <cell r="F1747">
            <v>0</v>
          </cell>
          <cell r="G1747">
            <v>0</v>
          </cell>
          <cell r="H1747">
            <v>0</v>
          </cell>
          <cell r="I1747">
            <v>0</v>
          </cell>
          <cell r="J1747">
            <v>0</v>
          </cell>
          <cell r="K1747">
            <v>0</v>
          </cell>
          <cell r="L1747">
            <v>0</v>
          </cell>
          <cell r="M1747">
            <v>0</v>
          </cell>
          <cell r="N1747">
            <v>0</v>
          </cell>
        </row>
        <row r="1748">
          <cell r="A1748">
            <v>0</v>
          </cell>
          <cell r="B1748">
            <v>0</v>
          </cell>
          <cell r="C1748">
            <v>0</v>
          </cell>
          <cell r="D1748">
            <v>0</v>
          </cell>
          <cell r="E1748">
            <v>0</v>
          </cell>
          <cell r="F1748">
            <v>0</v>
          </cell>
          <cell r="G1748">
            <v>0</v>
          </cell>
          <cell r="H1748">
            <v>0</v>
          </cell>
          <cell r="I1748">
            <v>0</v>
          </cell>
          <cell r="J1748">
            <v>0</v>
          </cell>
          <cell r="K1748">
            <v>0</v>
          </cell>
          <cell r="L1748">
            <v>0</v>
          </cell>
          <cell r="M1748">
            <v>0</v>
          </cell>
          <cell r="N1748">
            <v>0</v>
          </cell>
        </row>
        <row r="1749">
          <cell r="A1749">
            <v>0</v>
          </cell>
          <cell r="B1749">
            <v>0</v>
          </cell>
          <cell r="C1749">
            <v>0</v>
          </cell>
          <cell r="D1749">
            <v>0</v>
          </cell>
          <cell r="E1749">
            <v>0</v>
          </cell>
          <cell r="F1749">
            <v>0</v>
          </cell>
          <cell r="G1749">
            <v>0</v>
          </cell>
          <cell r="H1749">
            <v>0</v>
          </cell>
          <cell r="I1749">
            <v>0</v>
          </cell>
          <cell r="J1749">
            <v>0</v>
          </cell>
          <cell r="K1749">
            <v>0</v>
          </cell>
          <cell r="L1749">
            <v>0</v>
          </cell>
          <cell r="M1749">
            <v>0</v>
          </cell>
          <cell r="N1749">
            <v>0</v>
          </cell>
        </row>
        <row r="1750">
          <cell r="A1750">
            <v>0</v>
          </cell>
          <cell r="B1750">
            <v>0</v>
          </cell>
          <cell r="C1750">
            <v>0</v>
          </cell>
          <cell r="D1750">
            <v>0</v>
          </cell>
          <cell r="E1750">
            <v>0</v>
          </cell>
          <cell r="F1750">
            <v>0</v>
          </cell>
          <cell r="G1750">
            <v>0</v>
          </cell>
          <cell r="H1750">
            <v>0</v>
          </cell>
          <cell r="I1750">
            <v>0</v>
          </cell>
          <cell r="J1750">
            <v>0</v>
          </cell>
          <cell r="K1750">
            <v>0</v>
          </cell>
          <cell r="L1750">
            <v>0</v>
          </cell>
          <cell r="M1750">
            <v>0</v>
          </cell>
          <cell r="N1750">
            <v>0</v>
          </cell>
        </row>
        <row r="1751">
          <cell r="A1751">
            <v>0</v>
          </cell>
          <cell r="B1751">
            <v>0</v>
          </cell>
          <cell r="C1751">
            <v>0</v>
          </cell>
          <cell r="D1751">
            <v>0</v>
          </cell>
          <cell r="E1751">
            <v>0</v>
          </cell>
          <cell r="F1751">
            <v>0</v>
          </cell>
          <cell r="G1751">
            <v>0</v>
          </cell>
          <cell r="H1751">
            <v>0</v>
          </cell>
          <cell r="I1751">
            <v>0</v>
          </cell>
          <cell r="J1751">
            <v>0</v>
          </cell>
          <cell r="K1751">
            <v>0</v>
          </cell>
          <cell r="L1751">
            <v>0</v>
          </cell>
          <cell r="M1751">
            <v>0</v>
          </cell>
          <cell r="N1751">
            <v>0</v>
          </cell>
        </row>
        <row r="1752">
          <cell r="A1752">
            <v>0</v>
          </cell>
          <cell r="B1752">
            <v>0</v>
          </cell>
          <cell r="C1752">
            <v>0</v>
          </cell>
          <cell r="D1752">
            <v>0</v>
          </cell>
          <cell r="E1752">
            <v>0</v>
          </cell>
          <cell r="F1752">
            <v>0</v>
          </cell>
          <cell r="G1752">
            <v>0</v>
          </cell>
          <cell r="H1752">
            <v>0</v>
          </cell>
          <cell r="I1752">
            <v>0</v>
          </cell>
          <cell r="J1752">
            <v>0</v>
          </cell>
          <cell r="K1752">
            <v>0</v>
          </cell>
          <cell r="L1752">
            <v>0</v>
          </cell>
          <cell r="M1752">
            <v>0</v>
          </cell>
          <cell r="N1752">
            <v>0</v>
          </cell>
        </row>
        <row r="1753">
          <cell r="A1753">
            <v>0</v>
          </cell>
          <cell r="B1753">
            <v>0</v>
          </cell>
          <cell r="C1753">
            <v>0</v>
          </cell>
          <cell r="D1753">
            <v>0</v>
          </cell>
          <cell r="E1753">
            <v>0</v>
          </cell>
          <cell r="F1753">
            <v>0</v>
          </cell>
          <cell r="G1753">
            <v>0</v>
          </cell>
          <cell r="H1753">
            <v>0</v>
          </cell>
          <cell r="I1753">
            <v>0</v>
          </cell>
          <cell r="J1753">
            <v>0</v>
          </cell>
          <cell r="K1753">
            <v>0</v>
          </cell>
          <cell r="L1753">
            <v>0</v>
          </cell>
          <cell r="M1753">
            <v>0</v>
          </cell>
          <cell r="N1753">
            <v>0</v>
          </cell>
        </row>
        <row r="1754">
          <cell r="A1754">
            <v>0</v>
          </cell>
          <cell r="B1754">
            <v>0</v>
          </cell>
          <cell r="C1754">
            <v>0</v>
          </cell>
          <cell r="D1754">
            <v>0</v>
          </cell>
          <cell r="E1754">
            <v>0</v>
          </cell>
          <cell r="F1754">
            <v>0</v>
          </cell>
          <cell r="G1754">
            <v>0</v>
          </cell>
          <cell r="H1754">
            <v>0</v>
          </cell>
          <cell r="I1754">
            <v>0</v>
          </cell>
          <cell r="J1754">
            <v>0</v>
          </cell>
          <cell r="K1754">
            <v>0</v>
          </cell>
          <cell r="L1754">
            <v>0</v>
          </cell>
          <cell r="M1754">
            <v>0</v>
          </cell>
          <cell r="N1754">
            <v>0</v>
          </cell>
        </row>
        <row r="1755">
          <cell r="A1755">
            <v>0</v>
          </cell>
          <cell r="B1755">
            <v>0</v>
          </cell>
          <cell r="C1755">
            <v>0</v>
          </cell>
          <cell r="D1755">
            <v>0</v>
          </cell>
          <cell r="E1755">
            <v>0</v>
          </cell>
          <cell r="F1755">
            <v>0</v>
          </cell>
          <cell r="G1755">
            <v>0</v>
          </cell>
          <cell r="H1755">
            <v>0</v>
          </cell>
          <cell r="I1755">
            <v>0</v>
          </cell>
          <cell r="J1755">
            <v>0</v>
          </cell>
          <cell r="K1755">
            <v>0</v>
          </cell>
          <cell r="L1755">
            <v>0</v>
          </cell>
          <cell r="M1755">
            <v>0</v>
          </cell>
          <cell r="N1755">
            <v>0</v>
          </cell>
        </row>
        <row r="1756">
          <cell r="A1756">
            <v>0</v>
          </cell>
          <cell r="B1756">
            <v>0</v>
          </cell>
          <cell r="C1756">
            <v>0</v>
          </cell>
          <cell r="D1756">
            <v>0</v>
          </cell>
          <cell r="E1756">
            <v>0</v>
          </cell>
          <cell r="F1756">
            <v>0</v>
          </cell>
          <cell r="G1756">
            <v>0</v>
          </cell>
          <cell r="H1756">
            <v>0</v>
          </cell>
          <cell r="I1756">
            <v>0</v>
          </cell>
          <cell r="J1756">
            <v>0</v>
          </cell>
          <cell r="K1756">
            <v>0</v>
          </cell>
          <cell r="L1756">
            <v>0</v>
          </cell>
          <cell r="M1756">
            <v>0</v>
          </cell>
          <cell r="N1756">
            <v>0</v>
          </cell>
        </row>
        <row r="1757">
          <cell r="A1757">
            <v>0</v>
          </cell>
          <cell r="B1757">
            <v>0</v>
          </cell>
          <cell r="C1757">
            <v>0</v>
          </cell>
          <cell r="D1757">
            <v>0</v>
          </cell>
          <cell r="E1757">
            <v>0</v>
          </cell>
          <cell r="F1757">
            <v>0</v>
          </cell>
          <cell r="G1757">
            <v>0</v>
          </cell>
          <cell r="H1757">
            <v>0</v>
          </cell>
          <cell r="I1757">
            <v>0</v>
          </cell>
          <cell r="J1757">
            <v>0</v>
          </cell>
          <cell r="K1757">
            <v>0</v>
          </cell>
          <cell r="L1757">
            <v>0</v>
          </cell>
          <cell r="M1757">
            <v>0</v>
          </cell>
          <cell r="N1757">
            <v>0</v>
          </cell>
        </row>
        <row r="1758">
          <cell r="A1758">
            <v>0</v>
          </cell>
          <cell r="B1758">
            <v>0</v>
          </cell>
          <cell r="C1758">
            <v>0</v>
          </cell>
          <cell r="D1758">
            <v>0</v>
          </cell>
          <cell r="E1758">
            <v>0</v>
          </cell>
          <cell r="F1758">
            <v>0</v>
          </cell>
          <cell r="G1758">
            <v>0</v>
          </cell>
          <cell r="H1758">
            <v>0</v>
          </cell>
          <cell r="I1758">
            <v>0</v>
          </cell>
          <cell r="J1758">
            <v>0</v>
          </cell>
          <cell r="K1758">
            <v>0</v>
          </cell>
          <cell r="L1758">
            <v>0</v>
          </cell>
          <cell r="M1758">
            <v>0</v>
          </cell>
          <cell r="N1758">
            <v>0</v>
          </cell>
        </row>
        <row r="1759">
          <cell r="A1759">
            <v>0</v>
          </cell>
          <cell r="B1759">
            <v>0</v>
          </cell>
          <cell r="C1759">
            <v>0</v>
          </cell>
          <cell r="D1759">
            <v>0</v>
          </cell>
          <cell r="E1759">
            <v>0</v>
          </cell>
          <cell r="F1759">
            <v>0</v>
          </cell>
          <cell r="G1759">
            <v>0</v>
          </cell>
          <cell r="H1759">
            <v>0</v>
          </cell>
          <cell r="I1759">
            <v>0</v>
          </cell>
          <cell r="J1759">
            <v>0</v>
          </cell>
          <cell r="K1759">
            <v>0</v>
          </cell>
          <cell r="L1759">
            <v>0</v>
          </cell>
          <cell r="M1759">
            <v>0</v>
          </cell>
          <cell r="N1759">
            <v>0</v>
          </cell>
        </row>
        <row r="1760">
          <cell r="A1760">
            <v>0</v>
          </cell>
          <cell r="B1760">
            <v>0</v>
          </cell>
          <cell r="C1760">
            <v>0</v>
          </cell>
          <cell r="D1760">
            <v>0</v>
          </cell>
          <cell r="E1760">
            <v>0</v>
          </cell>
          <cell r="F1760">
            <v>0</v>
          </cell>
          <cell r="G1760">
            <v>0</v>
          </cell>
          <cell r="H1760">
            <v>0</v>
          </cell>
          <cell r="I1760">
            <v>0</v>
          </cell>
          <cell r="J1760">
            <v>0</v>
          </cell>
          <cell r="K1760">
            <v>0</v>
          </cell>
          <cell r="L1760">
            <v>0</v>
          </cell>
          <cell r="M1760">
            <v>0</v>
          </cell>
          <cell r="N1760">
            <v>0</v>
          </cell>
        </row>
        <row r="1761">
          <cell r="A1761">
            <v>0</v>
          </cell>
          <cell r="B1761">
            <v>0</v>
          </cell>
          <cell r="C1761">
            <v>0</v>
          </cell>
          <cell r="D1761">
            <v>0</v>
          </cell>
          <cell r="E1761">
            <v>0</v>
          </cell>
          <cell r="F1761">
            <v>0</v>
          </cell>
          <cell r="G1761">
            <v>0</v>
          </cell>
          <cell r="H1761">
            <v>0</v>
          </cell>
          <cell r="I1761">
            <v>0</v>
          </cell>
          <cell r="J1761">
            <v>0</v>
          </cell>
          <cell r="K1761">
            <v>0</v>
          </cell>
          <cell r="L1761">
            <v>0</v>
          </cell>
          <cell r="M1761">
            <v>0</v>
          </cell>
          <cell r="N1761">
            <v>0</v>
          </cell>
        </row>
        <row r="1762">
          <cell r="A1762">
            <v>0</v>
          </cell>
          <cell r="B1762">
            <v>0</v>
          </cell>
          <cell r="C1762">
            <v>0</v>
          </cell>
          <cell r="D1762">
            <v>0</v>
          </cell>
          <cell r="E1762">
            <v>0</v>
          </cell>
          <cell r="F1762">
            <v>0</v>
          </cell>
          <cell r="G1762">
            <v>0</v>
          </cell>
          <cell r="H1762">
            <v>0</v>
          </cell>
          <cell r="I1762">
            <v>0</v>
          </cell>
          <cell r="J1762">
            <v>0</v>
          </cell>
          <cell r="K1762">
            <v>0</v>
          </cell>
          <cell r="L1762">
            <v>0</v>
          </cell>
          <cell r="M1762">
            <v>0</v>
          </cell>
          <cell r="N1762">
            <v>0</v>
          </cell>
        </row>
        <row r="1763">
          <cell r="A1763">
            <v>0</v>
          </cell>
          <cell r="B1763">
            <v>0</v>
          </cell>
          <cell r="C1763">
            <v>0</v>
          </cell>
          <cell r="D1763">
            <v>0</v>
          </cell>
          <cell r="E1763">
            <v>0</v>
          </cell>
          <cell r="F1763">
            <v>0</v>
          </cell>
          <cell r="G1763">
            <v>0</v>
          </cell>
          <cell r="H1763">
            <v>0</v>
          </cell>
          <cell r="I1763">
            <v>0</v>
          </cell>
          <cell r="J1763">
            <v>0</v>
          </cell>
          <cell r="K1763">
            <v>0</v>
          </cell>
          <cell r="L1763">
            <v>0</v>
          </cell>
          <cell r="M1763">
            <v>0</v>
          </cell>
          <cell r="N1763">
            <v>0</v>
          </cell>
        </row>
        <row r="1764">
          <cell r="A1764">
            <v>0</v>
          </cell>
          <cell r="B1764">
            <v>0</v>
          </cell>
          <cell r="C1764">
            <v>0</v>
          </cell>
          <cell r="D1764">
            <v>0</v>
          </cell>
          <cell r="E1764">
            <v>0</v>
          </cell>
          <cell r="F1764">
            <v>0</v>
          </cell>
          <cell r="G1764">
            <v>0</v>
          </cell>
          <cell r="H1764">
            <v>0</v>
          </cell>
          <cell r="I1764">
            <v>0</v>
          </cell>
          <cell r="J1764">
            <v>0</v>
          </cell>
          <cell r="K1764">
            <v>0</v>
          </cell>
          <cell r="L1764">
            <v>0</v>
          </cell>
          <cell r="M1764">
            <v>0</v>
          </cell>
          <cell r="N1764">
            <v>0</v>
          </cell>
        </row>
        <row r="1765">
          <cell r="A1765">
            <v>0</v>
          </cell>
          <cell r="B1765">
            <v>0</v>
          </cell>
          <cell r="C1765">
            <v>0</v>
          </cell>
          <cell r="D1765">
            <v>0</v>
          </cell>
          <cell r="E1765">
            <v>0</v>
          </cell>
          <cell r="F1765">
            <v>0</v>
          </cell>
          <cell r="G1765">
            <v>0</v>
          </cell>
          <cell r="H1765">
            <v>0</v>
          </cell>
          <cell r="I1765">
            <v>0</v>
          </cell>
          <cell r="J1765">
            <v>0</v>
          </cell>
          <cell r="K1765">
            <v>0</v>
          </cell>
          <cell r="L1765">
            <v>0</v>
          </cell>
          <cell r="M1765">
            <v>0</v>
          </cell>
          <cell r="N1765">
            <v>0</v>
          </cell>
        </row>
        <row r="1766">
          <cell r="A1766">
            <v>0</v>
          </cell>
          <cell r="B1766">
            <v>0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  <cell r="G1766">
            <v>0</v>
          </cell>
          <cell r="H1766">
            <v>0</v>
          </cell>
          <cell r="I1766">
            <v>0</v>
          </cell>
          <cell r="J1766">
            <v>0</v>
          </cell>
          <cell r="K1766">
            <v>0</v>
          </cell>
          <cell r="L1766">
            <v>0</v>
          </cell>
          <cell r="M1766">
            <v>0</v>
          </cell>
          <cell r="N1766">
            <v>0</v>
          </cell>
        </row>
        <row r="1767">
          <cell r="A1767">
            <v>0</v>
          </cell>
          <cell r="B1767">
            <v>0</v>
          </cell>
          <cell r="C1767">
            <v>0</v>
          </cell>
          <cell r="D1767">
            <v>0</v>
          </cell>
          <cell r="E1767">
            <v>0</v>
          </cell>
          <cell r="F1767">
            <v>0</v>
          </cell>
          <cell r="G1767">
            <v>0</v>
          </cell>
          <cell r="H1767">
            <v>0</v>
          </cell>
          <cell r="I1767">
            <v>0</v>
          </cell>
          <cell r="J1767">
            <v>0</v>
          </cell>
          <cell r="K1767">
            <v>0</v>
          </cell>
          <cell r="L1767">
            <v>0</v>
          </cell>
          <cell r="M1767">
            <v>0</v>
          </cell>
          <cell r="N1767">
            <v>0</v>
          </cell>
        </row>
        <row r="1768">
          <cell r="A1768">
            <v>0</v>
          </cell>
          <cell r="B1768">
            <v>0</v>
          </cell>
          <cell r="C1768">
            <v>0</v>
          </cell>
          <cell r="D1768">
            <v>0</v>
          </cell>
          <cell r="E1768">
            <v>0</v>
          </cell>
          <cell r="F1768">
            <v>0</v>
          </cell>
          <cell r="G1768">
            <v>0</v>
          </cell>
          <cell r="H1768">
            <v>0</v>
          </cell>
          <cell r="I1768">
            <v>0</v>
          </cell>
          <cell r="J1768">
            <v>0</v>
          </cell>
          <cell r="K1768">
            <v>0</v>
          </cell>
          <cell r="L1768">
            <v>0</v>
          </cell>
          <cell r="M1768">
            <v>0</v>
          </cell>
          <cell r="N1768">
            <v>0</v>
          </cell>
        </row>
        <row r="1769">
          <cell r="A1769">
            <v>0</v>
          </cell>
          <cell r="B1769">
            <v>0</v>
          </cell>
          <cell r="C1769">
            <v>0</v>
          </cell>
          <cell r="D1769">
            <v>0</v>
          </cell>
          <cell r="E1769">
            <v>0</v>
          </cell>
          <cell r="F1769">
            <v>0</v>
          </cell>
          <cell r="G1769">
            <v>0</v>
          </cell>
          <cell r="H1769">
            <v>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  <cell r="M1769">
            <v>0</v>
          </cell>
          <cell r="N1769">
            <v>0</v>
          </cell>
        </row>
        <row r="1770">
          <cell r="A1770">
            <v>0</v>
          </cell>
          <cell r="B1770">
            <v>0</v>
          </cell>
          <cell r="C1770">
            <v>0</v>
          </cell>
          <cell r="D1770">
            <v>0</v>
          </cell>
          <cell r="E1770">
            <v>0</v>
          </cell>
          <cell r="F1770">
            <v>0</v>
          </cell>
          <cell r="G1770">
            <v>0</v>
          </cell>
          <cell r="H1770">
            <v>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  <cell r="M1770">
            <v>0</v>
          </cell>
          <cell r="N1770">
            <v>0</v>
          </cell>
        </row>
        <row r="1771">
          <cell r="A1771">
            <v>0</v>
          </cell>
          <cell r="B1771">
            <v>0</v>
          </cell>
          <cell r="C1771">
            <v>0</v>
          </cell>
          <cell r="D1771">
            <v>0</v>
          </cell>
          <cell r="E1771">
            <v>0</v>
          </cell>
          <cell r="F1771">
            <v>0</v>
          </cell>
          <cell r="G1771">
            <v>0</v>
          </cell>
          <cell r="H1771">
            <v>0</v>
          </cell>
          <cell r="I1771">
            <v>0</v>
          </cell>
          <cell r="J1771">
            <v>0</v>
          </cell>
          <cell r="K1771">
            <v>0</v>
          </cell>
          <cell r="L1771">
            <v>0</v>
          </cell>
          <cell r="M1771">
            <v>0</v>
          </cell>
          <cell r="N1771">
            <v>0</v>
          </cell>
        </row>
        <row r="1772">
          <cell r="A1772">
            <v>0</v>
          </cell>
          <cell r="B1772">
            <v>0</v>
          </cell>
          <cell r="C1772">
            <v>0</v>
          </cell>
          <cell r="D1772">
            <v>0</v>
          </cell>
          <cell r="E1772">
            <v>0</v>
          </cell>
          <cell r="F1772">
            <v>0</v>
          </cell>
          <cell r="G1772">
            <v>0</v>
          </cell>
          <cell r="H1772">
            <v>0</v>
          </cell>
          <cell r="I1772">
            <v>0</v>
          </cell>
          <cell r="J1772">
            <v>0</v>
          </cell>
          <cell r="K1772">
            <v>0</v>
          </cell>
          <cell r="L1772">
            <v>0</v>
          </cell>
          <cell r="M1772">
            <v>0</v>
          </cell>
          <cell r="N1772">
            <v>0</v>
          </cell>
        </row>
        <row r="1773">
          <cell r="A1773">
            <v>0</v>
          </cell>
          <cell r="B1773">
            <v>0</v>
          </cell>
          <cell r="C1773">
            <v>0</v>
          </cell>
          <cell r="D1773">
            <v>0</v>
          </cell>
          <cell r="E1773">
            <v>0</v>
          </cell>
          <cell r="F1773">
            <v>0</v>
          </cell>
          <cell r="G1773">
            <v>0</v>
          </cell>
          <cell r="H1773">
            <v>0</v>
          </cell>
          <cell r="I1773">
            <v>0</v>
          </cell>
          <cell r="J1773">
            <v>0</v>
          </cell>
          <cell r="K1773">
            <v>0</v>
          </cell>
          <cell r="L1773">
            <v>0</v>
          </cell>
          <cell r="M1773">
            <v>0</v>
          </cell>
          <cell r="N1773">
            <v>0</v>
          </cell>
        </row>
        <row r="1774">
          <cell r="A1774">
            <v>0</v>
          </cell>
          <cell r="B1774">
            <v>0</v>
          </cell>
          <cell r="C1774">
            <v>0</v>
          </cell>
          <cell r="D1774">
            <v>0</v>
          </cell>
          <cell r="E1774">
            <v>0</v>
          </cell>
          <cell r="F1774">
            <v>0</v>
          </cell>
          <cell r="G1774">
            <v>0</v>
          </cell>
          <cell r="H1774">
            <v>0</v>
          </cell>
          <cell r="I1774">
            <v>0</v>
          </cell>
          <cell r="J1774">
            <v>0</v>
          </cell>
          <cell r="K1774">
            <v>0</v>
          </cell>
          <cell r="L1774">
            <v>0</v>
          </cell>
          <cell r="M1774">
            <v>0</v>
          </cell>
          <cell r="N1774">
            <v>0</v>
          </cell>
        </row>
        <row r="1775">
          <cell r="A1775">
            <v>0</v>
          </cell>
          <cell r="B1775">
            <v>0</v>
          </cell>
          <cell r="C1775">
            <v>0</v>
          </cell>
          <cell r="D1775">
            <v>0</v>
          </cell>
          <cell r="E1775">
            <v>0</v>
          </cell>
          <cell r="F1775">
            <v>0</v>
          </cell>
          <cell r="G1775">
            <v>0</v>
          </cell>
          <cell r="H1775">
            <v>0</v>
          </cell>
          <cell r="I1775">
            <v>0</v>
          </cell>
          <cell r="J1775">
            <v>0</v>
          </cell>
          <cell r="K1775">
            <v>0</v>
          </cell>
          <cell r="L1775">
            <v>0</v>
          </cell>
          <cell r="M1775">
            <v>0</v>
          </cell>
          <cell r="N1775">
            <v>0</v>
          </cell>
        </row>
        <row r="1776">
          <cell r="A1776">
            <v>0</v>
          </cell>
          <cell r="B1776">
            <v>0</v>
          </cell>
          <cell r="C1776">
            <v>0</v>
          </cell>
          <cell r="D1776">
            <v>0</v>
          </cell>
          <cell r="E1776">
            <v>0</v>
          </cell>
          <cell r="F1776">
            <v>0</v>
          </cell>
          <cell r="G1776">
            <v>0</v>
          </cell>
          <cell r="H1776">
            <v>0</v>
          </cell>
          <cell r="I1776">
            <v>0</v>
          </cell>
          <cell r="J1776">
            <v>0</v>
          </cell>
          <cell r="K1776">
            <v>0</v>
          </cell>
          <cell r="L1776">
            <v>0</v>
          </cell>
          <cell r="M1776">
            <v>0</v>
          </cell>
          <cell r="N1776">
            <v>0</v>
          </cell>
        </row>
        <row r="1777">
          <cell r="A1777">
            <v>0</v>
          </cell>
          <cell r="B1777">
            <v>0</v>
          </cell>
          <cell r="C1777">
            <v>0</v>
          </cell>
          <cell r="D1777">
            <v>0</v>
          </cell>
          <cell r="E1777">
            <v>0</v>
          </cell>
          <cell r="F1777">
            <v>0</v>
          </cell>
          <cell r="G1777">
            <v>0</v>
          </cell>
          <cell r="H1777">
            <v>0</v>
          </cell>
          <cell r="I1777">
            <v>0</v>
          </cell>
          <cell r="J1777">
            <v>0</v>
          </cell>
          <cell r="K1777">
            <v>0</v>
          </cell>
          <cell r="L1777">
            <v>0</v>
          </cell>
          <cell r="M1777">
            <v>0</v>
          </cell>
          <cell r="N1777">
            <v>0</v>
          </cell>
        </row>
        <row r="1778">
          <cell r="A1778">
            <v>0</v>
          </cell>
          <cell r="B1778">
            <v>0</v>
          </cell>
          <cell r="C1778">
            <v>0</v>
          </cell>
          <cell r="D1778">
            <v>0</v>
          </cell>
          <cell r="E1778">
            <v>0</v>
          </cell>
          <cell r="F1778">
            <v>0</v>
          </cell>
          <cell r="G1778">
            <v>0</v>
          </cell>
          <cell r="H1778">
            <v>0</v>
          </cell>
          <cell r="I1778">
            <v>0</v>
          </cell>
          <cell r="J1778">
            <v>0</v>
          </cell>
          <cell r="K1778">
            <v>0</v>
          </cell>
          <cell r="L1778">
            <v>0</v>
          </cell>
          <cell r="M1778">
            <v>0</v>
          </cell>
          <cell r="N1778">
            <v>0</v>
          </cell>
        </row>
        <row r="1779">
          <cell r="A1779">
            <v>0</v>
          </cell>
          <cell r="B1779">
            <v>0</v>
          </cell>
          <cell r="C1779">
            <v>0</v>
          </cell>
          <cell r="D1779">
            <v>0</v>
          </cell>
          <cell r="E1779">
            <v>0</v>
          </cell>
          <cell r="F1779">
            <v>0</v>
          </cell>
          <cell r="G1779">
            <v>0</v>
          </cell>
          <cell r="H1779">
            <v>0</v>
          </cell>
          <cell r="I1779">
            <v>0</v>
          </cell>
          <cell r="J1779">
            <v>0</v>
          </cell>
          <cell r="K1779">
            <v>0</v>
          </cell>
          <cell r="L1779">
            <v>0</v>
          </cell>
          <cell r="M1779">
            <v>0</v>
          </cell>
          <cell r="N1779">
            <v>0</v>
          </cell>
        </row>
        <row r="1780">
          <cell r="A1780">
            <v>0</v>
          </cell>
          <cell r="B1780">
            <v>0</v>
          </cell>
          <cell r="C1780">
            <v>0</v>
          </cell>
          <cell r="D1780">
            <v>0</v>
          </cell>
          <cell r="E1780">
            <v>0</v>
          </cell>
          <cell r="F1780">
            <v>0</v>
          </cell>
          <cell r="G1780">
            <v>0</v>
          </cell>
          <cell r="H1780">
            <v>0</v>
          </cell>
          <cell r="I1780">
            <v>0</v>
          </cell>
          <cell r="J1780">
            <v>0</v>
          </cell>
          <cell r="K1780">
            <v>0</v>
          </cell>
          <cell r="L1780">
            <v>0</v>
          </cell>
          <cell r="M1780">
            <v>0</v>
          </cell>
          <cell r="N1780">
            <v>0</v>
          </cell>
        </row>
        <row r="1781">
          <cell r="A1781">
            <v>0</v>
          </cell>
          <cell r="B1781">
            <v>0</v>
          </cell>
          <cell r="C1781">
            <v>0</v>
          </cell>
          <cell r="D1781">
            <v>0</v>
          </cell>
          <cell r="E1781">
            <v>0</v>
          </cell>
          <cell r="F1781">
            <v>0</v>
          </cell>
          <cell r="G1781">
            <v>0</v>
          </cell>
          <cell r="H1781">
            <v>0</v>
          </cell>
          <cell r="I1781">
            <v>0</v>
          </cell>
          <cell r="J1781">
            <v>0</v>
          </cell>
          <cell r="K1781">
            <v>0</v>
          </cell>
          <cell r="L1781">
            <v>0</v>
          </cell>
          <cell r="M1781">
            <v>0</v>
          </cell>
          <cell r="N1781">
            <v>0</v>
          </cell>
        </row>
        <row r="1782">
          <cell r="A1782">
            <v>0</v>
          </cell>
          <cell r="B1782">
            <v>0</v>
          </cell>
          <cell r="C1782">
            <v>0</v>
          </cell>
          <cell r="D1782">
            <v>0</v>
          </cell>
          <cell r="E1782">
            <v>0</v>
          </cell>
          <cell r="F1782">
            <v>0</v>
          </cell>
          <cell r="G1782">
            <v>0</v>
          </cell>
          <cell r="H1782">
            <v>0</v>
          </cell>
          <cell r="I1782">
            <v>0</v>
          </cell>
          <cell r="J1782">
            <v>0</v>
          </cell>
          <cell r="K1782">
            <v>0</v>
          </cell>
          <cell r="L1782">
            <v>0</v>
          </cell>
          <cell r="M1782">
            <v>0</v>
          </cell>
          <cell r="N1782">
            <v>0</v>
          </cell>
        </row>
        <row r="1783">
          <cell r="A1783">
            <v>0</v>
          </cell>
          <cell r="B1783">
            <v>0</v>
          </cell>
          <cell r="C1783">
            <v>0</v>
          </cell>
          <cell r="D1783">
            <v>0</v>
          </cell>
          <cell r="E1783">
            <v>0</v>
          </cell>
          <cell r="F1783">
            <v>0</v>
          </cell>
          <cell r="G1783">
            <v>0</v>
          </cell>
          <cell r="H1783">
            <v>0</v>
          </cell>
          <cell r="I1783">
            <v>0</v>
          </cell>
          <cell r="J1783">
            <v>0</v>
          </cell>
          <cell r="K1783">
            <v>0</v>
          </cell>
          <cell r="L1783">
            <v>0</v>
          </cell>
          <cell r="M1783">
            <v>0</v>
          </cell>
          <cell r="N1783">
            <v>0</v>
          </cell>
        </row>
        <row r="1784">
          <cell r="A1784">
            <v>0</v>
          </cell>
          <cell r="B1784">
            <v>0</v>
          </cell>
          <cell r="C1784">
            <v>0</v>
          </cell>
          <cell r="D1784">
            <v>0</v>
          </cell>
          <cell r="E1784">
            <v>0</v>
          </cell>
          <cell r="F1784">
            <v>0</v>
          </cell>
          <cell r="G1784">
            <v>0</v>
          </cell>
          <cell r="H1784">
            <v>0</v>
          </cell>
          <cell r="I1784">
            <v>0</v>
          </cell>
          <cell r="J1784">
            <v>0</v>
          </cell>
          <cell r="K1784">
            <v>0</v>
          </cell>
          <cell r="L1784">
            <v>0</v>
          </cell>
          <cell r="M1784">
            <v>0</v>
          </cell>
          <cell r="N1784">
            <v>0</v>
          </cell>
        </row>
        <row r="1785">
          <cell r="A1785">
            <v>0</v>
          </cell>
          <cell r="B1785">
            <v>0</v>
          </cell>
          <cell r="C1785">
            <v>0</v>
          </cell>
          <cell r="D1785">
            <v>0</v>
          </cell>
          <cell r="E1785">
            <v>0</v>
          </cell>
          <cell r="F1785">
            <v>0</v>
          </cell>
          <cell r="G1785">
            <v>0</v>
          </cell>
          <cell r="H1785">
            <v>0</v>
          </cell>
          <cell r="I1785">
            <v>0</v>
          </cell>
          <cell r="J1785">
            <v>0</v>
          </cell>
          <cell r="K1785">
            <v>0</v>
          </cell>
          <cell r="L1785">
            <v>0</v>
          </cell>
          <cell r="M1785">
            <v>0</v>
          </cell>
          <cell r="N1785">
            <v>0</v>
          </cell>
        </row>
        <row r="1786">
          <cell r="A1786">
            <v>0</v>
          </cell>
          <cell r="B1786">
            <v>0</v>
          </cell>
          <cell r="C1786">
            <v>0</v>
          </cell>
          <cell r="D1786">
            <v>0</v>
          </cell>
          <cell r="E1786">
            <v>0</v>
          </cell>
          <cell r="F1786">
            <v>0</v>
          </cell>
          <cell r="G1786">
            <v>0</v>
          </cell>
          <cell r="H1786">
            <v>0</v>
          </cell>
          <cell r="I1786">
            <v>0</v>
          </cell>
          <cell r="J1786">
            <v>0</v>
          </cell>
          <cell r="K1786">
            <v>0</v>
          </cell>
          <cell r="L1786">
            <v>0</v>
          </cell>
          <cell r="M1786">
            <v>0</v>
          </cell>
          <cell r="N1786">
            <v>0</v>
          </cell>
        </row>
        <row r="1787">
          <cell r="A1787">
            <v>0</v>
          </cell>
          <cell r="B1787">
            <v>0</v>
          </cell>
          <cell r="C1787">
            <v>0</v>
          </cell>
          <cell r="D1787">
            <v>0</v>
          </cell>
          <cell r="E1787">
            <v>0</v>
          </cell>
          <cell r="F1787">
            <v>0</v>
          </cell>
          <cell r="G1787">
            <v>0</v>
          </cell>
          <cell r="H1787">
            <v>0</v>
          </cell>
          <cell r="I1787">
            <v>0</v>
          </cell>
          <cell r="J1787">
            <v>0</v>
          </cell>
          <cell r="K1787">
            <v>0</v>
          </cell>
          <cell r="L1787">
            <v>0</v>
          </cell>
          <cell r="M1787">
            <v>0</v>
          </cell>
          <cell r="N1787">
            <v>0</v>
          </cell>
        </row>
        <row r="1788">
          <cell r="A1788">
            <v>0</v>
          </cell>
          <cell r="B1788">
            <v>0</v>
          </cell>
          <cell r="C1788">
            <v>0</v>
          </cell>
          <cell r="D1788">
            <v>0</v>
          </cell>
          <cell r="E1788">
            <v>0</v>
          </cell>
          <cell r="F1788">
            <v>0</v>
          </cell>
          <cell r="G1788">
            <v>0</v>
          </cell>
          <cell r="H1788">
            <v>0</v>
          </cell>
          <cell r="I1788">
            <v>0</v>
          </cell>
          <cell r="J1788">
            <v>0</v>
          </cell>
          <cell r="K1788">
            <v>0</v>
          </cell>
          <cell r="L1788">
            <v>0</v>
          </cell>
          <cell r="M1788">
            <v>0</v>
          </cell>
          <cell r="N1788">
            <v>0</v>
          </cell>
        </row>
        <row r="1789">
          <cell r="A1789">
            <v>0</v>
          </cell>
          <cell r="B1789">
            <v>0</v>
          </cell>
          <cell r="C1789">
            <v>0</v>
          </cell>
          <cell r="D1789">
            <v>0</v>
          </cell>
          <cell r="E1789">
            <v>0</v>
          </cell>
          <cell r="F1789">
            <v>0</v>
          </cell>
          <cell r="G1789">
            <v>0</v>
          </cell>
          <cell r="H1789">
            <v>0</v>
          </cell>
          <cell r="I1789">
            <v>0</v>
          </cell>
          <cell r="J1789">
            <v>0</v>
          </cell>
          <cell r="K1789">
            <v>0</v>
          </cell>
          <cell r="L1789">
            <v>0</v>
          </cell>
          <cell r="M1789">
            <v>0</v>
          </cell>
          <cell r="N1789">
            <v>0</v>
          </cell>
        </row>
        <row r="1790">
          <cell r="A1790">
            <v>0</v>
          </cell>
          <cell r="B1790">
            <v>0</v>
          </cell>
          <cell r="C1790">
            <v>0</v>
          </cell>
          <cell r="D1790">
            <v>0</v>
          </cell>
          <cell r="E1790">
            <v>0</v>
          </cell>
          <cell r="F1790">
            <v>0</v>
          </cell>
          <cell r="G1790">
            <v>0</v>
          </cell>
          <cell r="H1790">
            <v>0</v>
          </cell>
          <cell r="I1790">
            <v>0</v>
          </cell>
          <cell r="J1790">
            <v>0</v>
          </cell>
          <cell r="K1790">
            <v>0</v>
          </cell>
          <cell r="L1790">
            <v>0</v>
          </cell>
          <cell r="M1790">
            <v>0</v>
          </cell>
          <cell r="N1790">
            <v>0</v>
          </cell>
        </row>
        <row r="1791">
          <cell r="A1791">
            <v>0</v>
          </cell>
          <cell r="B1791">
            <v>0</v>
          </cell>
          <cell r="C1791">
            <v>0</v>
          </cell>
          <cell r="D1791">
            <v>0</v>
          </cell>
          <cell r="E1791">
            <v>0</v>
          </cell>
          <cell r="F1791">
            <v>0</v>
          </cell>
          <cell r="G1791">
            <v>0</v>
          </cell>
          <cell r="H1791">
            <v>0</v>
          </cell>
          <cell r="I1791">
            <v>0</v>
          </cell>
          <cell r="J1791">
            <v>0</v>
          </cell>
          <cell r="K1791">
            <v>0</v>
          </cell>
          <cell r="L1791">
            <v>0</v>
          </cell>
          <cell r="M1791">
            <v>0</v>
          </cell>
          <cell r="N1791">
            <v>0</v>
          </cell>
        </row>
        <row r="1792">
          <cell r="A1792">
            <v>0</v>
          </cell>
          <cell r="B1792">
            <v>0</v>
          </cell>
          <cell r="C1792">
            <v>0</v>
          </cell>
          <cell r="D1792">
            <v>0</v>
          </cell>
          <cell r="E1792">
            <v>0</v>
          </cell>
          <cell r="F1792">
            <v>0</v>
          </cell>
          <cell r="G1792">
            <v>0</v>
          </cell>
          <cell r="H1792">
            <v>0</v>
          </cell>
          <cell r="I1792">
            <v>0</v>
          </cell>
          <cell r="J1792">
            <v>0</v>
          </cell>
          <cell r="K1792">
            <v>0</v>
          </cell>
          <cell r="L1792">
            <v>0</v>
          </cell>
          <cell r="M1792">
            <v>0</v>
          </cell>
          <cell r="N1792">
            <v>0</v>
          </cell>
        </row>
        <row r="1793">
          <cell r="A1793">
            <v>0</v>
          </cell>
          <cell r="B1793">
            <v>0</v>
          </cell>
          <cell r="C1793">
            <v>0</v>
          </cell>
          <cell r="D1793">
            <v>0</v>
          </cell>
          <cell r="E1793">
            <v>0</v>
          </cell>
          <cell r="F1793">
            <v>0</v>
          </cell>
          <cell r="G1793">
            <v>0</v>
          </cell>
          <cell r="H1793">
            <v>0</v>
          </cell>
          <cell r="I1793">
            <v>0</v>
          </cell>
          <cell r="J1793">
            <v>0</v>
          </cell>
          <cell r="K1793">
            <v>0</v>
          </cell>
          <cell r="L1793">
            <v>0</v>
          </cell>
          <cell r="M1793">
            <v>0</v>
          </cell>
          <cell r="N1793">
            <v>0</v>
          </cell>
        </row>
        <row r="1794">
          <cell r="A1794">
            <v>0</v>
          </cell>
          <cell r="B1794">
            <v>0</v>
          </cell>
          <cell r="C1794">
            <v>0</v>
          </cell>
          <cell r="D1794">
            <v>0</v>
          </cell>
          <cell r="E1794">
            <v>0</v>
          </cell>
          <cell r="F1794">
            <v>0</v>
          </cell>
          <cell r="G1794">
            <v>0</v>
          </cell>
          <cell r="H1794">
            <v>0</v>
          </cell>
          <cell r="I1794">
            <v>0</v>
          </cell>
          <cell r="J1794">
            <v>0</v>
          </cell>
          <cell r="K1794">
            <v>0</v>
          </cell>
          <cell r="L1794">
            <v>0</v>
          </cell>
          <cell r="M1794">
            <v>0</v>
          </cell>
          <cell r="N1794">
            <v>0</v>
          </cell>
        </row>
        <row r="1795">
          <cell r="A1795">
            <v>0</v>
          </cell>
          <cell r="B1795">
            <v>0</v>
          </cell>
          <cell r="C1795">
            <v>0</v>
          </cell>
          <cell r="D1795">
            <v>0</v>
          </cell>
          <cell r="E1795">
            <v>0</v>
          </cell>
          <cell r="F1795">
            <v>0</v>
          </cell>
          <cell r="G1795">
            <v>0</v>
          </cell>
          <cell r="H1795">
            <v>0</v>
          </cell>
          <cell r="I1795">
            <v>0</v>
          </cell>
          <cell r="J1795">
            <v>0</v>
          </cell>
          <cell r="K1795">
            <v>0</v>
          </cell>
          <cell r="L1795">
            <v>0</v>
          </cell>
          <cell r="M1795">
            <v>0</v>
          </cell>
          <cell r="N1795">
            <v>0</v>
          </cell>
        </row>
        <row r="1796">
          <cell r="A1796">
            <v>0</v>
          </cell>
          <cell r="B1796">
            <v>0</v>
          </cell>
          <cell r="C1796">
            <v>0</v>
          </cell>
          <cell r="D1796">
            <v>0</v>
          </cell>
          <cell r="E1796">
            <v>0</v>
          </cell>
          <cell r="F1796">
            <v>0</v>
          </cell>
          <cell r="G1796">
            <v>0</v>
          </cell>
          <cell r="H1796">
            <v>0</v>
          </cell>
          <cell r="I1796">
            <v>0</v>
          </cell>
          <cell r="J1796">
            <v>0</v>
          </cell>
          <cell r="K1796">
            <v>0</v>
          </cell>
          <cell r="L1796">
            <v>0</v>
          </cell>
          <cell r="M1796">
            <v>0</v>
          </cell>
          <cell r="N1796">
            <v>0</v>
          </cell>
        </row>
        <row r="1797">
          <cell r="A1797">
            <v>0</v>
          </cell>
          <cell r="B1797">
            <v>0</v>
          </cell>
          <cell r="C1797">
            <v>0</v>
          </cell>
          <cell r="D1797">
            <v>0</v>
          </cell>
          <cell r="E1797">
            <v>0</v>
          </cell>
          <cell r="F1797">
            <v>0</v>
          </cell>
          <cell r="G1797">
            <v>0</v>
          </cell>
          <cell r="H1797">
            <v>0</v>
          </cell>
          <cell r="I1797">
            <v>0</v>
          </cell>
          <cell r="J1797">
            <v>0</v>
          </cell>
          <cell r="K1797">
            <v>0</v>
          </cell>
          <cell r="L1797">
            <v>0</v>
          </cell>
          <cell r="M1797">
            <v>0</v>
          </cell>
          <cell r="N1797">
            <v>0</v>
          </cell>
        </row>
        <row r="1798">
          <cell r="A1798">
            <v>0</v>
          </cell>
          <cell r="B1798">
            <v>0</v>
          </cell>
          <cell r="C1798">
            <v>0</v>
          </cell>
          <cell r="D1798">
            <v>0</v>
          </cell>
          <cell r="E1798">
            <v>0</v>
          </cell>
          <cell r="F1798">
            <v>0</v>
          </cell>
          <cell r="G1798">
            <v>0</v>
          </cell>
          <cell r="H1798">
            <v>0</v>
          </cell>
          <cell r="I1798">
            <v>0</v>
          </cell>
          <cell r="J1798">
            <v>0</v>
          </cell>
          <cell r="K1798">
            <v>0</v>
          </cell>
          <cell r="L1798">
            <v>0</v>
          </cell>
          <cell r="M1798">
            <v>0</v>
          </cell>
          <cell r="N1798">
            <v>0</v>
          </cell>
        </row>
        <row r="1799">
          <cell r="A1799">
            <v>0</v>
          </cell>
          <cell r="B1799">
            <v>0</v>
          </cell>
          <cell r="C1799">
            <v>0</v>
          </cell>
          <cell r="D1799">
            <v>0</v>
          </cell>
          <cell r="E1799">
            <v>0</v>
          </cell>
          <cell r="F1799">
            <v>0</v>
          </cell>
          <cell r="G1799">
            <v>0</v>
          </cell>
          <cell r="H1799">
            <v>0</v>
          </cell>
          <cell r="I1799">
            <v>0</v>
          </cell>
          <cell r="J1799">
            <v>0</v>
          </cell>
          <cell r="K1799">
            <v>0</v>
          </cell>
          <cell r="L1799">
            <v>0</v>
          </cell>
          <cell r="M1799">
            <v>0</v>
          </cell>
          <cell r="N1799">
            <v>0</v>
          </cell>
        </row>
        <row r="1800">
          <cell r="A1800">
            <v>0</v>
          </cell>
          <cell r="B1800">
            <v>0</v>
          </cell>
          <cell r="C1800">
            <v>0</v>
          </cell>
          <cell r="D1800">
            <v>0</v>
          </cell>
          <cell r="E1800">
            <v>0</v>
          </cell>
          <cell r="F1800">
            <v>0</v>
          </cell>
          <cell r="G1800">
            <v>0</v>
          </cell>
          <cell r="H1800">
            <v>0</v>
          </cell>
          <cell r="I1800">
            <v>0</v>
          </cell>
          <cell r="J1800">
            <v>0</v>
          </cell>
          <cell r="K1800">
            <v>0</v>
          </cell>
          <cell r="L1800">
            <v>0</v>
          </cell>
          <cell r="M1800">
            <v>0</v>
          </cell>
          <cell r="N1800">
            <v>0</v>
          </cell>
        </row>
        <row r="1801">
          <cell r="A1801">
            <v>0</v>
          </cell>
          <cell r="B1801">
            <v>0</v>
          </cell>
          <cell r="C1801">
            <v>0</v>
          </cell>
          <cell r="D1801">
            <v>0</v>
          </cell>
          <cell r="E1801">
            <v>0</v>
          </cell>
          <cell r="F1801">
            <v>0</v>
          </cell>
          <cell r="G1801">
            <v>0</v>
          </cell>
          <cell r="H1801">
            <v>0</v>
          </cell>
          <cell r="I1801">
            <v>0</v>
          </cell>
          <cell r="J1801">
            <v>0</v>
          </cell>
          <cell r="K1801">
            <v>0</v>
          </cell>
          <cell r="L1801">
            <v>0</v>
          </cell>
          <cell r="M1801">
            <v>0</v>
          </cell>
          <cell r="N1801">
            <v>0</v>
          </cell>
        </row>
        <row r="1802">
          <cell r="A1802">
            <v>0</v>
          </cell>
          <cell r="B1802">
            <v>0</v>
          </cell>
          <cell r="C1802">
            <v>0</v>
          </cell>
          <cell r="D1802">
            <v>0</v>
          </cell>
          <cell r="E1802">
            <v>0</v>
          </cell>
          <cell r="F1802">
            <v>0</v>
          </cell>
          <cell r="G1802">
            <v>0</v>
          </cell>
          <cell r="H1802">
            <v>0</v>
          </cell>
          <cell r="I1802">
            <v>0</v>
          </cell>
          <cell r="J1802">
            <v>0</v>
          </cell>
          <cell r="K1802">
            <v>0</v>
          </cell>
          <cell r="L1802">
            <v>0</v>
          </cell>
          <cell r="M1802">
            <v>0</v>
          </cell>
          <cell r="N1802">
            <v>0</v>
          </cell>
        </row>
        <row r="1803">
          <cell r="A1803">
            <v>0</v>
          </cell>
          <cell r="B1803">
            <v>0</v>
          </cell>
          <cell r="C1803">
            <v>0</v>
          </cell>
          <cell r="D1803">
            <v>0</v>
          </cell>
          <cell r="E1803">
            <v>0</v>
          </cell>
          <cell r="F1803">
            <v>0</v>
          </cell>
          <cell r="G1803">
            <v>0</v>
          </cell>
          <cell r="H1803">
            <v>0</v>
          </cell>
          <cell r="I1803">
            <v>0</v>
          </cell>
          <cell r="J1803">
            <v>0</v>
          </cell>
          <cell r="K1803">
            <v>0</v>
          </cell>
          <cell r="L1803">
            <v>0</v>
          </cell>
          <cell r="M1803">
            <v>0</v>
          </cell>
          <cell r="N1803">
            <v>0</v>
          </cell>
        </row>
        <row r="1804">
          <cell r="A1804">
            <v>0</v>
          </cell>
          <cell r="B1804">
            <v>0</v>
          </cell>
          <cell r="C1804">
            <v>0</v>
          </cell>
          <cell r="D1804">
            <v>0</v>
          </cell>
          <cell r="E1804">
            <v>0</v>
          </cell>
          <cell r="F1804">
            <v>0</v>
          </cell>
          <cell r="G1804">
            <v>0</v>
          </cell>
          <cell r="H1804">
            <v>0</v>
          </cell>
          <cell r="I1804">
            <v>0</v>
          </cell>
          <cell r="J1804">
            <v>0</v>
          </cell>
          <cell r="K1804">
            <v>0</v>
          </cell>
          <cell r="L1804">
            <v>0</v>
          </cell>
          <cell r="M1804">
            <v>0</v>
          </cell>
          <cell r="N1804">
            <v>0</v>
          </cell>
        </row>
        <row r="1805">
          <cell r="A1805">
            <v>0</v>
          </cell>
          <cell r="B1805">
            <v>0</v>
          </cell>
          <cell r="C1805">
            <v>0</v>
          </cell>
          <cell r="D1805">
            <v>0</v>
          </cell>
          <cell r="E1805">
            <v>0</v>
          </cell>
          <cell r="F1805">
            <v>0</v>
          </cell>
          <cell r="G1805">
            <v>0</v>
          </cell>
          <cell r="H1805">
            <v>0</v>
          </cell>
          <cell r="I1805">
            <v>0</v>
          </cell>
          <cell r="J1805">
            <v>0</v>
          </cell>
          <cell r="K1805">
            <v>0</v>
          </cell>
          <cell r="L1805">
            <v>0</v>
          </cell>
          <cell r="M1805">
            <v>0</v>
          </cell>
          <cell r="N1805">
            <v>0</v>
          </cell>
        </row>
        <row r="1806">
          <cell r="A1806">
            <v>0</v>
          </cell>
          <cell r="B1806">
            <v>0</v>
          </cell>
          <cell r="C1806">
            <v>0</v>
          </cell>
          <cell r="D1806">
            <v>0</v>
          </cell>
          <cell r="E1806">
            <v>0</v>
          </cell>
          <cell r="F1806">
            <v>0</v>
          </cell>
          <cell r="G1806">
            <v>0</v>
          </cell>
          <cell r="H1806">
            <v>0</v>
          </cell>
          <cell r="I1806">
            <v>0</v>
          </cell>
          <cell r="J1806">
            <v>0</v>
          </cell>
          <cell r="K1806">
            <v>0</v>
          </cell>
          <cell r="L1806">
            <v>0</v>
          </cell>
          <cell r="M1806">
            <v>0</v>
          </cell>
          <cell r="N1806">
            <v>0</v>
          </cell>
        </row>
        <row r="1807">
          <cell r="A1807">
            <v>0</v>
          </cell>
          <cell r="B1807">
            <v>0</v>
          </cell>
          <cell r="C1807">
            <v>0</v>
          </cell>
          <cell r="D1807">
            <v>0</v>
          </cell>
          <cell r="E1807">
            <v>0</v>
          </cell>
          <cell r="F1807">
            <v>0</v>
          </cell>
          <cell r="G1807">
            <v>0</v>
          </cell>
          <cell r="H1807">
            <v>0</v>
          </cell>
          <cell r="I1807">
            <v>0</v>
          </cell>
          <cell r="J1807">
            <v>0</v>
          </cell>
          <cell r="K1807">
            <v>0</v>
          </cell>
          <cell r="L1807">
            <v>0</v>
          </cell>
          <cell r="M1807">
            <v>0</v>
          </cell>
          <cell r="N1807">
            <v>0</v>
          </cell>
        </row>
        <row r="1808">
          <cell r="A1808">
            <v>0</v>
          </cell>
          <cell r="B1808">
            <v>0</v>
          </cell>
          <cell r="C1808">
            <v>0</v>
          </cell>
          <cell r="D1808">
            <v>0</v>
          </cell>
          <cell r="E1808">
            <v>0</v>
          </cell>
          <cell r="F1808">
            <v>0</v>
          </cell>
          <cell r="G1808">
            <v>0</v>
          </cell>
          <cell r="H1808">
            <v>0</v>
          </cell>
          <cell r="I1808">
            <v>0</v>
          </cell>
          <cell r="J1808">
            <v>0</v>
          </cell>
          <cell r="K1808">
            <v>0</v>
          </cell>
          <cell r="L1808">
            <v>0</v>
          </cell>
          <cell r="M1808">
            <v>0</v>
          </cell>
          <cell r="N1808">
            <v>0</v>
          </cell>
        </row>
        <row r="1809">
          <cell r="A1809">
            <v>0</v>
          </cell>
          <cell r="B1809">
            <v>0</v>
          </cell>
          <cell r="C1809">
            <v>0</v>
          </cell>
          <cell r="D1809">
            <v>0</v>
          </cell>
          <cell r="E1809">
            <v>0</v>
          </cell>
          <cell r="F1809">
            <v>0</v>
          </cell>
          <cell r="G1809">
            <v>0</v>
          </cell>
          <cell r="H1809">
            <v>0</v>
          </cell>
          <cell r="I1809">
            <v>0</v>
          </cell>
          <cell r="J1809">
            <v>0</v>
          </cell>
          <cell r="K1809">
            <v>0</v>
          </cell>
          <cell r="L1809">
            <v>0</v>
          </cell>
          <cell r="M1809">
            <v>0</v>
          </cell>
          <cell r="N1809">
            <v>0</v>
          </cell>
        </row>
        <row r="1810">
          <cell r="A1810">
            <v>0</v>
          </cell>
          <cell r="B1810">
            <v>0</v>
          </cell>
          <cell r="C1810">
            <v>0</v>
          </cell>
          <cell r="D1810">
            <v>0</v>
          </cell>
          <cell r="E1810">
            <v>0</v>
          </cell>
          <cell r="F1810">
            <v>0</v>
          </cell>
          <cell r="G1810">
            <v>0</v>
          </cell>
          <cell r="H1810">
            <v>0</v>
          </cell>
          <cell r="I1810">
            <v>0</v>
          </cell>
          <cell r="J1810">
            <v>0</v>
          </cell>
          <cell r="K1810">
            <v>0</v>
          </cell>
          <cell r="L1810">
            <v>0</v>
          </cell>
          <cell r="M1810">
            <v>0</v>
          </cell>
          <cell r="N1810">
            <v>0</v>
          </cell>
        </row>
        <row r="1811">
          <cell r="A1811">
            <v>0</v>
          </cell>
          <cell r="B1811">
            <v>0</v>
          </cell>
          <cell r="C1811">
            <v>0</v>
          </cell>
          <cell r="D1811">
            <v>0</v>
          </cell>
          <cell r="E1811">
            <v>0</v>
          </cell>
          <cell r="F1811">
            <v>0</v>
          </cell>
          <cell r="G1811">
            <v>0</v>
          </cell>
          <cell r="H1811">
            <v>0</v>
          </cell>
          <cell r="I1811">
            <v>0</v>
          </cell>
          <cell r="J1811">
            <v>0</v>
          </cell>
          <cell r="K1811">
            <v>0</v>
          </cell>
          <cell r="L1811">
            <v>0</v>
          </cell>
          <cell r="M1811">
            <v>0</v>
          </cell>
          <cell r="N1811">
            <v>0</v>
          </cell>
        </row>
        <row r="1812">
          <cell r="A1812">
            <v>0</v>
          </cell>
          <cell r="B1812">
            <v>0</v>
          </cell>
          <cell r="C1812">
            <v>0</v>
          </cell>
          <cell r="D1812">
            <v>0</v>
          </cell>
          <cell r="E1812">
            <v>0</v>
          </cell>
          <cell r="F1812">
            <v>0</v>
          </cell>
          <cell r="G1812">
            <v>0</v>
          </cell>
          <cell r="H1812">
            <v>0</v>
          </cell>
          <cell r="I1812">
            <v>0</v>
          </cell>
          <cell r="J1812">
            <v>0</v>
          </cell>
          <cell r="K1812">
            <v>0</v>
          </cell>
          <cell r="L1812">
            <v>0</v>
          </cell>
          <cell r="M1812">
            <v>0</v>
          </cell>
          <cell r="N1812">
            <v>0</v>
          </cell>
        </row>
        <row r="1813">
          <cell r="A1813">
            <v>0</v>
          </cell>
          <cell r="B1813">
            <v>0</v>
          </cell>
          <cell r="C1813">
            <v>0</v>
          </cell>
          <cell r="D1813">
            <v>0</v>
          </cell>
          <cell r="E1813">
            <v>0</v>
          </cell>
          <cell r="F1813">
            <v>0</v>
          </cell>
          <cell r="G1813">
            <v>0</v>
          </cell>
          <cell r="H1813">
            <v>0</v>
          </cell>
          <cell r="I1813">
            <v>0</v>
          </cell>
          <cell r="J1813">
            <v>0</v>
          </cell>
          <cell r="K1813">
            <v>0</v>
          </cell>
          <cell r="L1813">
            <v>0</v>
          </cell>
          <cell r="M1813">
            <v>0</v>
          </cell>
          <cell r="N1813">
            <v>0</v>
          </cell>
        </row>
        <row r="1814">
          <cell r="A1814">
            <v>0</v>
          </cell>
          <cell r="B1814">
            <v>0</v>
          </cell>
          <cell r="C1814">
            <v>0</v>
          </cell>
          <cell r="D1814">
            <v>0</v>
          </cell>
          <cell r="E1814">
            <v>0</v>
          </cell>
          <cell r="F1814">
            <v>0</v>
          </cell>
          <cell r="G1814">
            <v>0</v>
          </cell>
          <cell r="H1814">
            <v>0</v>
          </cell>
          <cell r="I1814">
            <v>0</v>
          </cell>
          <cell r="J1814">
            <v>0</v>
          </cell>
          <cell r="K1814">
            <v>0</v>
          </cell>
          <cell r="L1814">
            <v>0</v>
          </cell>
          <cell r="M1814">
            <v>0</v>
          </cell>
          <cell r="N1814">
            <v>0</v>
          </cell>
        </row>
        <row r="1815">
          <cell r="A1815">
            <v>0</v>
          </cell>
          <cell r="B1815">
            <v>0</v>
          </cell>
          <cell r="C1815">
            <v>0</v>
          </cell>
          <cell r="D1815">
            <v>0</v>
          </cell>
          <cell r="E1815">
            <v>0</v>
          </cell>
          <cell r="F1815">
            <v>0</v>
          </cell>
          <cell r="G1815">
            <v>0</v>
          </cell>
          <cell r="H1815">
            <v>0</v>
          </cell>
          <cell r="I1815">
            <v>0</v>
          </cell>
          <cell r="J1815">
            <v>0</v>
          </cell>
          <cell r="K1815">
            <v>0</v>
          </cell>
          <cell r="L1815">
            <v>0</v>
          </cell>
          <cell r="M1815">
            <v>0</v>
          </cell>
          <cell r="N1815">
            <v>0</v>
          </cell>
        </row>
        <row r="1816">
          <cell r="A1816">
            <v>0</v>
          </cell>
          <cell r="B1816">
            <v>0</v>
          </cell>
          <cell r="C1816">
            <v>0</v>
          </cell>
          <cell r="D1816">
            <v>0</v>
          </cell>
          <cell r="E1816">
            <v>0</v>
          </cell>
          <cell r="F1816">
            <v>0</v>
          </cell>
          <cell r="G1816">
            <v>0</v>
          </cell>
          <cell r="H1816">
            <v>0</v>
          </cell>
          <cell r="I1816">
            <v>0</v>
          </cell>
          <cell r="J1816">
            <v>0</v>
          </cell>
          <cell r="K1816">
            <v>0</v>
          </cell>
          <cell r="L1816">
            <v>0</v>
          </cell>
          <cell r="M1816">
            <v>0</v>
          </cell>
          <cell r="N1816">
            <v>0</v>
          </cell>
        </row>
        <row r="1817">
          <cell r="A1817">
            <v>0</v>
          </cell>
          <cell r="B1817">
            <v>0</v>
          </cell>
          <cell r="C1817">
            <v>0</v>
          </cell>
          <cell r="D1817">
            <v>0</v>
          </cell>
          <cell r="E1817">
            <v>0</v>
          </cell>
          <cell r="F1817">
            <v>0</v>
          </cell>
          <cell r="G1817">
            <v>0</v>
          </cell>
          <cell r="H1817">
            <v>0</v>
          </cell>
          <cell r="I1817">
            <v>0</v>
          </cell>
          <cell r="J1817">
            <v>0</v>
          </cell>
          <cell r="K1817">
            <v>0</v>
          </cell>
          <cell r="L1817">
            <v>0</v>
          </cell>
          <cell r="M1817">
            <v>0</v>
          </cell>
          <cell r="N1817">
            <v>0</v>
          </cell>
        </row>
        <row r="1818">
          <cell r="A1818">
            <v>0</v>
          </cell>
          <cell r="B1818">
            <v>0</v>
          </cell>
          <cell r="C1818">
            <v>0</v>
          </cell>
          <cell r="D1818">
            <v>0</v>
          </cell>
          <cell r="E1818">
            <v>0</v>
          </cell>
          <cell r="F1818">
            <v>0</v>
          </cell>
          <cell r="G1818">
            <v>0</v>
          </cell>
          <cell r="H1818">
            <v>0</v>
          </cell>
          <cell r="I1818">
            <v>0</v>
          </cell>
          <cell r="J1818">
            <v>0</v>
          </cell>
          <cell r="K1818">
            <v>0</v>
          </cell>
          <cell r="L1818">
            <v>0</v>
          </cell>
          <cell r="M1818">
            <v>0</v>
          </cell>
          <cell r="N1818">
            <v>0</v>
          </cell>
        </row>
        <row r="1819">
          <cell r="A1819">
            <v>0</v>
          </cell>
          <cell r="B1819">
            <v>0</v>
          </cell>
          <cell r="C1819">
            <v>0</v>
          </cell>
          <cell r="D1819">
            <v>0</v>
          </cell>
          <cell r="E1819">
            <v>0</v>
          </cell>
          <cell r="F1819">
            <v>0</v>
          </cell>
          <cell r="G1819">
            <v>0</v>
          </cell>
          <cell r="H1819">
            <v>0</v>
          </cell>
          <cell r="I1819">
            <v>0</v>
          </cell>
          <cell r="J1819">
            <v>0</v>
          </cell>
          <cell r="K1819">
            <v>0</v>
          </cell>
          <cell r="L1819">
            <v>0</v>
          </cell>
          <cell r="M1819">
            <v>0</v>
          </cell>
          <cell r="N1819">
            <v>0</v>
          </cell>
        </row>
        <row r="1820">
          <cell r="A1820">
            <v>0</v>
          </cell>
          <cell r="B1820">
            <v>0</v>
          </cell>
          <cell r="C1820">
            <v>0</v>
          </cell>
          <cell r="D1820">
            <v>0</v>
          </cell>
          <cell r="E1820">
            <v>0</v>
          </cell>
          <cell r="F1820">
            <v>0</v>
          </cell>
          <cell r="G1820">
            <v>0</v>
          </cell>
          <cell r="H1820">
            <v>0</v>
          </cell>
          <cell r="I1820">
            <v>0</v>
          </cell>
          <cell r="J1820">
            <v>0</v>
          </cell>
          <cell r="K1820">
            <v>0</v>
          </cell>
          <cell r="L1820">
            <v>0</v>
          </cell>
          <cell r="M1820">
            <v>0</v>
          </cell>
          <cell r="N1820">
            <v>0</v>
          </cell>
        </row>
        <row r="1821">
          <cell r="A1821">
            <v>0</v>
          </cell>
          <cell r="B1821">
            <v>0</v>
          </cell>
          <cell r="C1821">
            <v>0</v>
          </cell>
          <cell r="D1821">
            <v>0</v>
          </cell>
          <cell r="E1821">
            <v>0</v>
          </cell>
          <cell r="F1821">
            <v>0</v>
          </cell>
          <cell r="G1821">
            <v>0</v>
          </cell>
          <cell r="H1821">
            <v>0</v>
          </cell>
          <cell r="I1821">
            <v>0</v>
          </cell>
          <cell r="J1821">
            <v>0</v>
          </cell>
          <cell r="K1821">
            <v>0</v>
          </cell>
          <cell r="L1821">
            <v>0</v>
          </cell>
          <cell r="M1821">
            <v>0</v>
          </cell>
          <cell r="N1821">
            <v>0</v>
          </cell>
        </row>
        <row r="1822">
          <cell r="A1822">
            <v>0</v>
          </cell>
          <cell r="B1822">
            <v>0</v>
          </cell>
          <cell r="C1822">
            <v>0</v>
          </cell>
          <cell r="D1822">
            <v>0</v>
          </cell>
          <cell r="E1822">
            <v>0</v>
          </cell>
          <cell r="F1822">
            <v>0</v>
          </cell>
          <cell r="G1822">
            <v>0</v>
          </cell>
          <cell r="H1822">
            <v>0</v>
          </cell>
          <cell r="I1822">
            <v>0</v>
          </cell>
          <cell r="J1822">
            <v>0</v>
          </cell>
          <cell r="K1822">
            <v>0</v>
          </cell>
          <cell r="L1822">
            <v>0</v>
          </cell>
          <cell r="M1822">
            <v>0</v>
          </cell>
          <cell r="N1822">
            <v>0</v>
          </cell>
        </row>
        <row r="1823">
          <cell r="A1823">
            <v>0</v>
          </cell>
          <cell r="B1823">
            <v>0</v>
          </cell>
          <cell r="C1823">
            <v>0</v>
          </cell>
          <cell r="D1823">
            <v>0</v>
          </cell>
          <cell r="E1823">
            <v>0</v>
          </cell>
          <cell r="F1823">
            <v>0</v>
          </cell>
          <cell r="G1823">
            <v>0</v>
          </cell>
          <cell r="H1823">
            <v>0</v>
          </cell>
          <cell r="I1823">
            <v>0</v>
          </cell>
          <cell r="J1823">
            <v>0</v>
          </cell>
          <cell r="K1823">
            <v>0</v>
          </cell>
          <cell r="L1823">
            <v>0</v>
          </cell>
          <cell r="M1823">
            <v>0</v>
          </cell>
          <cell r="N1823">
            <v>0</v>
          </cell>
        </row>
        <row r="1824">
          <cell r="A1824">
            <v>0</v>
          </cell>
          <cell r="B1824">
            <v>0</v>
          </cell>
          <cell r="C1824">
            <v>0</v>
          </cell>
          <cell r="D1824">
            <v>0</v>
          </cell>
          <cell r="E1824">
            <v>0</v>
          </cell>
          <cell r="F1824">
            <v>0</v>
          </cell>
          <cell r="G1824">
            <v>0</v>
          </cell>
          <cell r="H1824">
            <v>0</v>
          </cell>
          <cell r="I1824">
            <v>0</v>
          </cell>
          <cell r="J1824">
            <v>0</v>
          </cell>
          <cell r="K1824">
            <v>0</v>
          </cell>
          <cell r="L1824">
            <v>0</v>
          </cell>
          <cell r="M1824">
            <v>0</v>
          </cell>
          <cell r="N1824">
            <v>0</v>
          </cell>
        </row>
        <row r="1825">
          <cell r="A1825">
            <v>0</v>
          </cell>
          <cell r="B1825">
            <v>0</v>
          </cell>
          <cell r="C1825">
            <v>0</v>
          </cell>
          <cell r="D1825">
            <v>0</v>
          </cell>
          <cell r="E1825">
            <v>0</v>
          </cell>
          <cell r="F1825">
            <v>0</v>
          </cell>
          <cell r="G1825">
            <v>0</v>
          </cell>
          <cell r="H1825">
            <v>0</v>
          </cell>
          <cell r="I1825">
            <v>0</v>
          </cell>
          <cell r="J1825">
            <v>0</v>
          </cell>
          <cell r="K1825">
            <v>0</v>
          </cell>
          <cell r="L1825">
            <v>0</v>
          </cell>
          <cell r="M1825">
            <v>0</v>
          </cell>
          <cell r="N1825">
            <v>0</v>
          </cell>
        </row>
        <row r="1826">
          <cell r="A1826">
            <v>0</v>
          </cell>
          <cell r="B1826">
            <v>0</v>
          </cell>
          <cell r="C1826">
            <v>0</v>
          </cell>
          <cell r="D1826">
            <v>0</v>
          </cell>
          <cell r="E1826">
            <v>0</v>
          </cell>
          <cell r="F1826">
            <v>0</v>
          </cell>
          <cell r="G1826">
            <v>0</v>
          </cell>
          <cell r="H1826">
            <v>0</v>
          </cell>
          <cell r="I1826">
            <v>0</v>
          </cell>
          <cell r="J1826">
            <v>0</v>
          </cell>
          <cell r="K1826">
            <v>0</v>
          </cell>
          <cell r="L1826">
            <v>0</v>
          </cell>
          <cell r="M1826">
            <v>0</v>
          </cell>
          <cell r="N1826">
            <v>0</v>
          </cell>
        </row>
        <row r="1827">
          <cell r="A1827">
            <v>0</v>
          </cell>
          <cell r="B1827">
            <v>0</v>
          </cell>
          <cell r="C1827">
            <v>0</v>
          </cell>
          <cell r="D1827">
            <v>0</v>
          </cell>
          <cell r="E1827">
            <v>0</v>
          </cell>
          <cell r="F1827">
            <v>0</v>
          </cell>
          <cell r="G1827">
            <v>0</v>
          </cell>
          <cell r="H1827">
            <v>0</v>
          </cell>
          <cell r="I1827">
            <v>0</v>
          </cell>
          <cell r="J1827">
            <v>0</v>
          </cell>
          <cell r="K1827">
            <v>0</v>
          </cell>
          <cell r="L1827">
            <v>0</v>
          </cell>
          <cell r="M1827">
            <v>0</v>
          </cell>
          <cell r="N1827">
            <v>0</v>
          </cell>
        </row>
        <row r="1828">
          <cell r="A1828">
            <v>0</v>
          </cell>
          <cell r="B1828">
            <v>0</v>
          </cell>
          <cell r="C1828">
            <v>0</v>
          </cell>
          <cell r="D1828">
            <v>0</v>
          </cell>
          <cell r="E1828">
            <v>0</v>
          </cell>
          <cell r="F1828">
            <v>0</v>
          </cell>
          <cell r="G1828">
            <v>0</v>
          </cell>
          <cell r="H1828">
            <v>0</v>
          </cell>
          <cell r="I1828">
            <v>0</v>
          </cell>
          <cell r="J1828">
            <v>0</v>
          </cell>
          <cell r="K1828">
            <v>0</v>
          </cell>
          <cell r="L1828">
            <v>0</v>
          </cell>
          <cell r="M1828">
            <v>0</v>
          </cell>
          <cell r="N1828">
            <v>0</v>
          </cell>
        </row>
        <row r="1829">
          <cell r="A1829">
            <v>0</v>
          </cell>
          <cell r="B1829">
            <v>0</v>
          </cell>
          <cell r="C1829">
            <v>0</v>
          </cell>
          <cell r="D1829">
            <v>0</v>
          </cell>
          <cell r="E1829">
            <v>0</v>
          </cell>
          <cell r="F1829">
            <v>0</v>
          </cell>
          <cell r="G1829">
            <v>0</v>
          </cell>
          <cell r="H1829">
            <v>0</v>
          </cell>
          <cell r="I1829">
            <v>0</v>
          </cell>
          <cell r="J1829">
            <v>0</v>
          </cell>
          <cell r="K1829">
            <v>0</v>
          </cell>
          <cell r="L1829">
            <v>0</v>
          </cell>
          <cell r="M1829">
            <v>0</v>
          </cell>
          <cell r="N1829">
            <v>0</v>
          </cell>
        </row>
        <row r="1830">
          <cell r="A1830">
            <v>0</v>
          </cell>
          <cell r="B1830">
            <v>0</v>
          </cell>
          <cell r="C1830">
            <v>0</v>
          </cell>
          <cell r="D1830">
            <v>0</v>
          </cell>
          <cell r="E1830">
            <v>0</v>
          </cell>
          <cell r="F1830">
            <v>0</v>
          </cell>
          <cell r="G1830">
            <v>0</v>
          </cell>
          <cell r="H1830">
            <v>0</v>
          </cell>
          <cell r="I1830">
            <v>0</v>
          </cell>
          <cell r="J1830">
            <v>0</v>
          </cell>
          <cell r="K1830">
            <v>0</v>
          </cell>
          <cell r="L1830">
            <v>0</v>
          </cell>
          <cell r="M1830">
            <v>0</v>
          </cell>
          <cell r="N1830">
            <v>0</v>
          </cell>
        </row>
        <row r="1831">
          <cell r="A1831">
            <v>0</v>
          </cell>
          <cell r="B1831">
            <v>0</v>
          </cell>
          <cell r="C1831">
            <v>0</v>
          </cell>
          <cell r="D1831">
            <v>0</v>
          </cell>
          <cell r="E1831">
            <v>0</v>
          </cell>
          <cell r="F1831">
            <v>0</v>
          </cell>
          <cell r="G1831">
            <v>0</v>
          </cell>
          <cell r="H1831">
            <v>0</v>
          </cell>
          <cell r="I1831">
            <v>0</v>
          </cell>
          <cell r="J1831">
            <v>0</v>
          </cell>
          <cell r="K1831">
            <v>0</v>
          </cell>
          <cell r="L1831">
            <v>0</v>
          </cell>
          <cell r="M1831">
            <v>0</v>
          </cell>
          <cell r="N1831">
            <v>0</v>
          </cell>
        </row>
        <row r="1832">
          <cell r="A1832">
            <v>0</v>
          </cell>
          <cell r="B1832">
            <v>0</v>
          </cell>
          <cell r="C1832">
            <v>0</v>
          </cell>
          <cell r="D1832">
            <v>0</v>
          </cell>
          <cell r="E1832">
            <v>0</v>
          </cell>
          <cell r="F1832">
            <v>0</v>
          </cell>
          <cell r="G1832">
            <v>0</v>
          </cell>
          <cell r="H1832">
            <v>0</v>
          </cell>
          <cell r="I1832">
            <v>0</v>
          </cell>
          <cell r="J1832">
            <v>0</v>
          </cell>
          <cell r="K1832">
            <v>0</v>
          </cell>
          <cell r="L1832">
            <v>0</v>
          </cell>
          <cell r="M1832">
            <v>0</v>
          </cell>
          <cell r="N1832">
            <v>0</v>
          </cell>
        </row>
        <row r="1833">
          <cell r="A1833">
            <v>0</v>
          </cell>
          <cell r="B1833">
            <v>0</v>
          </cell>
          <cell r="C1833">
            <v>0</v>
          </cell>
          <cell r="D1833">
            <v>0</v>
          </cell>
          <cell r="E1833">
            <v>0</v>
          </cell>
          <cell r="F1833">
            <v>0</v>
          </cell>
          <cell r="G1833">
            <v>0</v>
          </cell>
          <cell r="H1833">
            <v>0</v>
          </cell>
          <cell r="I1833">
            <v>0</v>
          </cell>
          <cell r="J1833">
            <v>0</v>
          </cell>
          <cell r="K1833">
            <v>0</v>
          </cell>
          <cell r="L1833">
            <v>0</v>
          </cell>
          <cell r="M1833">
            <v>0</v>
          </cell>
          <cell r="N1833">
            <v>0</v>
          </cell>
        </row>
        <row r="1834">
          <cell r="A1834">
            <v>0</v>
          </cell>
          <cell r="B1834">
            <v>0</v>
          </cell>
          <cell r="C1834">
            <v>0</v>
          </cell>
          <cell r="D1834">
            <v>0</v>
          </cell>
          <cell r="E1834">
            <v>0</v>
          </cell>
          <cell r="F1834">
            <v>0</v>
          </cell>
          <cell r="G1834">
            <v>0</v>
          </cell>
          <cell r="H1834">
            <v>0</v>
          </cell>
          <cell r="I1834">
            <v>0</v>
          </cell>
          <cell r="J1834">
            <v>0</v>
          </cell>
          <cell r="K1834">
            <v>0</v>
          </cell>
          <cell r="L1834">
            <v>0</v>
          </cell>
          <cell r="M1834">
            <v>0</v>
          </cell>
          <cell r="N1834">
            <v>0</v>
          </cell>
        </row>
        <row r="1835">
          <cell r="A1835">
            <v>0</v>
          </cell>
          <cell r="B1835">
            <v>0</v>
          </cell>
          <cell r="C1835">
            <v>0</v>
          </cell>
          <cell r="D1835">
            <v>0</v>
          </cell>
          <cell r="E1835">
            <v>0</v>
          </cell>
          <cell r="F1835">
            <v>0</v>
          </cell>
          <cell r="G1835">
            <v>0</v>
          </cell>
          <cell r="H1835">
            <v>0</v>
          </cell>
          <cell r="I1835">
            <v>0</v>
          </cell>
          <cell r="J1835">
            <v>0</v>
          </cell>
          <cell r="K1835">
            <v>0</v>
          </cell>
          <cell r="L1835">
            <v>0</v>
          </cell>
          <cell r="M1835">
            <v>0</v>
          </cell>
          <cell r="N1835">
            <v>0</v>
          </cell>
        </row>
        <row r="1836">
          <cell r="A1836">
            <v>0</v>
          </cell>
          <cell r="B1836">
            <v>0</v>
          </cell>
          <cell r="C1836">
            <v>0</v>
          </cell>
          <cell r="D1836">
            <v>0</v>
          </cell>
          <cell r="E1836">
            <v>0</v>
          </cell>
          <cell r="F1836">
            <v>0</v>
          </cell>
          <cell r="G1836">
            <v>0</v>
          </cell>
          <cell r="H1836">
            <v>0</v>
          </cell>
          <cell r="I1836">
            <v>0</v>
          </cell>
          <cell r="J1836">
            <v>0</v>
          </cell>
          <cell r="K1836">
            <v>0</v>
          </cell>
          <cell r="L1836">
            <v>0</v>
          </cell>
          <cell r="M1836">
            <v>0</v>
          </cell>
          <cell r="N1836">
            <v>0</v>
          </cell>
        </row>
        <row r="1837">
          <cell r="A1837">
            <v>0</v>
          </cell>
          <cell r="B1837">
            <v>0</v>
          </cell>
          <cell r="C1837">
            <v>0</v>
          </cell>
          <cell r="D1837">
            <v>0</v>
          </cell>
          <cell r="E1837">
            <v>0</v>
          </cell>
          <cell r="F1837">
            <v>0</v>
          </cell>
          <cell r="G1837">
            <v>0</v>
          </cell>
          <cell r="H1837">
            <v>0</v>
          </cell>
          <cell r="I1837">
            <v>0</v>
          </cell>
          <cell r="J1837">
            <v>0</v>
          </cell>
          <cell r="K1837">
            <v>0</v>
          </cell>
          <cell r="L1837">
            <v>0</v>
          </cell>
          <cell r="M1837">
            <v>0</v>
          </cell>
          <cell r="N1837">
            <v>0</v>
          </cell>
        </row>
        <row r="1838">
          <cell r="A1838">
            <v>0</v>
          </cell>
          <cell r="B1838">
            <v>0</v>
          </cell>
          <cell r="C1838">
            <v>0</v>
          </cell>
          <cell r="D1838">
            <v>0</v>
          </cell>
          <cell r="E1838">
            <v>0</v>
          </cell>
          <cell r="F1838">
            <v>0</v>
          </cell>
          <cell r="G1838">
            <v>0</v>
          </cell>
          <cell r="H1838">
            <v>0</v>
          </cell>
          <cell r="I1838">
            <v>0</v>
          </cell>
          <cell r="J1838">
            <v>0</v>
          </cell>
          <cell r="K1838">
            <v>0</v>
          </cell>
          <cell r="L1838">
            <v>0</v>
          </cell>
          <cell r="M1838">
            <v>0</v>
          </cell>
          <cell r="N1838">
            <v>0</v>
          </cell>
        </row>
        <row r="1839">
          <cell r="A1839">
            <v>0</v>
          </cell>
          <cell r="B1839">
            <v>0</v>
          </cell>
          <cell r="C1839">
            <v>0</v>
          </cell>
          <cell r="D1839">
            <v>0</v>
          </cell>
          <cell r="E1839">
            <v>0</v>
          </cell>
          <cell r="F1839">
            <v>0</v>
          </cell>
          <cell r="G1839">
            <v>0</v>
          </cell>
          <cell r="H1839">
            <v>0</v>
          </cell>
          <cell r="I1839">
            <v>0</v>
          </cell>
          <cell r="J1839">
            <v>0</v>
          </cell>
          <cell r="K1839">
            <v>0</v>
          </cell>
          <cell r="L1839">
            <v>0</v>
          </cell>
          <cell r="M1839">
            <v>0</v>
          </cell>
          <cell r="N1839">
            <v>0</v>
          </cell>
        </row>
        <row r="1840">
          <cell r="A1840">
            <v>0</v>
          </cell>
          <cell r="B1840">
            <v>0</v>
          </cell>
          <cell r="C1840">
            <v>0</v>
          </cell>
          <cell r="D1840">
            <v>0</v>
          </cell>
          <cell r="E1840">
            <v>0</v>
          </cell>
          <cell r="F1840">
            <v>0</v>
          </cell>
          <cell r="G1840">
            <v>0</v>
          </cell>
          <cell r="H1840">
            <v>0</v>
          </cell>
          <cell r="I1840">
            <v>0</v>
          </cell>
          <cell r="J1840">
            <v>0</v>
          </cell>
          <cell r="K1840">
            <v>0</v>
          </cell>
          <cell r="L1840">
            <v>0</v>
          </cell>
          <cell r="M1840">
            <v>0</v>
          </cell>
          <cell r="N1840">
            <v>0</v>
          </cell>
        </row>
        <row r="1841">
          <cell r="A1841">
            <v>0</v>
          </cell>
          <cell r="B1841">
            <v>0</v>
          </cell>
          <cell r="C1841">
            <v>0</v>
          </cell>
          <cell r="D1841">
            <v>0</v>
          </cell>
          <cell r="E1841">
            <v>0</v>
          </cell>
          <cell r="F1841">
            <v>0</v>
          </cell>
          <cell r="G1841">
            <v>0</v>
          </cell>
          <cell r="H1841">
            <v>0</v>
          </cell>
          <cell r="I1841">
            <v>0</v>
          </cell>
          <cell r="J1841">
            <v>0</v>
          </cell>
          <cell r="K1841">
            <v>0</v>
          </cell>
          <cell r="L1841">
            <v>0</v>
          </cell>
          <cell r="M1841">
            <v>0</v>
          </cell>
          <cell r="N1841">
            <v>0</v>
          </cell>
        </row>
        <row r="1842">
          <cell r="A1842">
            <v>0</v>
          </cell>
          <cell r="B1842">
            <v>0</v>
          </cell>
          <cell r="C1842">
            <v>0</v>
          </cell>
          <cell r="D1842">
            <v>0</v>
          </cell>
          <cell r="E1842">
            <v>0</v>
          </cell>
          <cell r="F1842">
            <v>0</v>
          </cell>
          <cell r="G1842">
            <v>0</v>
          </cell>
          <cell r="H1842">
            <v>0</v>
          </cell>
          <cell r="I1842">
            <v>0</v>
          </cell>
          <cell r="J1842">
            <v>0</v>
          </cell>
          <cell r="K1842">
            <v>0</v>
          </cell>
          <cell r="L1842">
            <v>0</v>
          </cell>
          <cell r="M1842">
            <v>0</v>
          </cell>
          <cell r="N1842">
            <v>0</v>
          </cell>
        </row>
        <row r="1843">
          <cell r="A1843">
            <v>0</v>
          </cell>
          <cell r="B1843">
            <v>0</v>
          </cell>
          <cell r="C1843">
            <v>0</v>
          </cell>
          <cell r="D1843">
            <v>0</v>
          </cell>
          <cell r="E1843">
            <v>0</v>
          </cell>
          <cell r="F1843">
            <v>0</v>
          </cell>
          <cell r="G1843">
            <v>0</v>
          </cell>
          <cell r="H1843">
            <v>0</v>
          </cell>
          <cell r="I1843">
            <v>0</v>
          </cell>
          <cell r="J1843">
            <v>0</v>
          </cell>
          <cell r="K1843">
            <v>0</v>
          </cell>
          <cell r="L1843">
            <v>0</v>
          </cell>
          <cell r="M1843">
            <v>0</v>
          </cell>
          <cell r="N1843">
            <v>0</v>
          </cell>
        </row>
        <row r="1844">
          <cell r="A1844">
            <v>0</v>
          </cell>
          <cell r="B1844">
            <v>0</v>
          </cell>
          <cell r="C1844">
            <v>0</v>
          </cell>
          <cell r="D1844">
            <v>0</v>
          </cell>
          <cell r="E1844">
            <v>0</v>
          </cell>
          <cell r="F1844">
            <v>0</v>
          </cell>
          <cell r="G1844">
            <v>0</v>
          </cell>
          <cell r="H1844">
            <v>0</v>
          </cell>
          <cell r="I1844">
            <v>0</v>
          </cell>
          <cell r="J1844">
            <v>0</v>
          </cell>
          <cell r="K1844">
            <v>0</v>
          </cell>
          <cell r="L1844">
            <v>0</v>
          </cell>
          <cell r="M1844">
            <v>0</v>
          </cell>
          <cell r="N1844">
            <v>0</v>
          </cell>
        </row>
        <row r="1845">
          <cell r="A1845">
            <v>0</v>
          </cell>
          <cell r="B1845">
            <v>0</v>
          </cell>
          <cell r="C1845">
            <v>0</v>
          </cell>
          <cell r="D1845">
            <v>0</v>
          </cell>
          <cell r="E1845">
            <v>0</v>
          </cell>
          <cell r="F1845">
            <v>0</v>
          </cell>
          <cell r="G1845">
            <v>0</v>
          </cell>
          <cell r="H1845">
            <v>0</v>
          </cell>
          <cell r="I1845">
            <v>0</v>
          </cell>
          <cell r="J1845">
            <v>0</v>
          </cell>
          <cell r="K1845">
            <v>0</v>
          </cell>
          <cell r="L1845">
            <v>0</v>
          </cell>
          <cell r="M1845">
            <v>0</v>
          </cell>
          <cell r="N1845">
            <v>0</v>
          </cell>
        </row>
        <row r="1846">
          <cell r="A1846">
            <v>0</v>
          </cell>
          <cell r="B1846">
            <v>0</v>
          </cell>
          <cell r="C1846">
            <v>0</v>
          </cell>
          <cell r="D1846">
            <v>0</v>
          </cell>
          <cell r="E1846">
            <v>0</v>
          </cell>
          <cell r="F1846">
            <v>0</v>
          </cell>
          <cell r="G1846">
            <v>0</v>
          </cell>
          <cell r="H1846">
            <v>0</v>
          </cell>
          <cell r="I1846">
            <v>0</v>
          </cell>
          <cell r="J1846">
            <v>0</v>
          </cell>
          <cell r="K1846">
            <v>0</v>
          </cell>
          <cell r="L1846">
            <v>0</v>
          </cell>
          <cell r="M1846">
            <v>0</v>
          </cell>
          <cell r="N1846">
            <v>0</v>
          </cell>
        </row>
        <row r="1847">
          <cell r="A1847">
            <v>0</v>
          </cell>
          <cell r="B1847">
            <v>0</v>
          </cell>
          <cell r="C1847">
            <v>0</v>
          </cell>
          <cell r="D1847">
            <v>0</v>
          </cell>
          <cell r="E1847">
            <v>0</v>
          </cell>
          <cell r="F1847">
            <v>0</v>
          </cell>
          <cell r="G1847">
            <v>0</v>
          </cell>
          <cell r="H1847">
            <v>0</v>
          </cell>
          <cell r="I1847">
            <v>0</v>
          </cell>
          <cell r="J1847">
            <v>0</v>
          </cell>
          <cell r="K1847">
            <v>0</v>
          </cell>
          <cell r="L1847">
            <v>0</v>
          </cell>
          <cell r="M1847">
            <v>0</v>
          </cell>
          <cell r="N1847">
            <v>0</v>
          </cell>
        </row>
        <row r="1848">
          <cell r="A1848">
            <v>0</v>
          </cell>
          <cell r="B1848">
            <v>0</v>
          </cell>
          <cell r="C1848">
            <v>0</v>
          </cell>
          <cell r="D1848">
            <v>0</v>
          </cell>
          <cell r="E1848">
            <v>0</v>
          </cell>
          <cell r="F1848">
            <v>0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0</v>
          </cell>
          <cell r="L1848">
            <v>0</v>
          </cell>
          <cell r="M1848">
            <v>0</v>
          </cell>
          <cell r="N1848">
            <v>0</v>
          </cell>
        </row>
        <row r="1849">
          <cell r="A1849">
            <v>0</v>
          </cell>
          <cell r="B1849">
            <v>0</v>
          </cell>
          <cell r="C1849">
            <v>0</v>
          </cell>
          <cell r="D1849">
            <v>0</v>
          </cell>
          <cell r="E1849">
            <v>0</v>
          </cell>
          <cell r="F1849">
            <v>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0</v>
          </cell>
          <cell r="L1849">
            <v>0</v>
          </cell>
          <cell r="M1849">
            <v>0</v>
          </cell>
          <cell r="N1849">
            <v>0</v>
          </cell>
        </row>
        <row r="1850">
          <cell r="A1850">
            <v>0</v>
          </cell>
          <cell r="B1850">
            <v>0</v>
          </cell>
          <cell r="C1850">
            <v>0</v>
          </cell>
          <cell r="D1850">
            <v>0</v>
          </cell>
          <cell r="E1850">
            <v>0</v>
          </cell>
          <cell r="F1850">
            <v>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0</v>
          </cell>
          <cell r="L1850">
            <v>0</v>
          </cell>
          <cell r="M1850">
            <v>0</v>
          </cell>
          <cell r="N1850">
            <v>0</v>
          </cell>
        </row>
        <row r="1851">
          <cell r="A1851">
            <v>0</v>
          </cell>
          <cell r="B1851">
            <v>0</v>
          </cell>
          <cell r="C1851">
            <v>0</v>
          </cell>
          <cell r="D1851">
            <v>0</v>
          </cell>
          <cell r="E1851">
            <v>0</v>
          </cell>
          <cell r="F1851">
            <v>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0</v>
          </cell>
          <cell r="L1851">
            <v>0</v>
          </cell>
          <cell r="M1851">
            <v>0</v>
          </cell>
          <cell r="N1851">
            <v>0</v>
          </cell>
        </row>
        <row r="1852">
          <cell r="A1852">
            <v>0</v>
          </cell>
          <cell r="B1852">
            <v>0</v>
          </cell>
          <cell r="C1852">
            <v>0</v>
          </cell>
          <cell r="D1852">
            <v>0</v>
          </cell>
          <cell r="E1852">
            <v>0</v>
          </cell>
          <cell r="F1852">
            <v>0</v>
          </cell>
          <cell r="G1852">
            <v>0</v>
          </cell>
          <cell r="H1852">
            <v>0</v>
          </cell>
          <cell r="I1852">
            <v>0</v>
          </cell>
          <cell r="J1852">
            <v>0</v>
          </cell>
          <cell r="K1852">
            <v>0</v>
          </cell>
          <cell r="L1852">
            <v>0</v>
          </cell>
          <cell r="M1852">
            <v>0</v>
          </cell>
          <cell r="N1852">
            <v>0</v>
          </cell>
        </row>
        <row r="1853">
          <cell r="A1853">
            <v>0</v>
          </cell>
          <cell r="B1853">
            <v>0</v>
          </cell>
          <cell r="C1853">
            <v>0</v>
          </cell>
          <cell r="D1853">
            <v>0</v>
          </cell>
          <cell r="E1853">
            <v>0</v>
          </cell>
          <cell r="F1853">
            <v>0</v>
          </cell>
          <cell r="G1853">
            <v>0</v>
          </cell>
          <cell r="H1853">
            <v>0</v>
          </cell>
          <cell r="I1853">
            <v>0</v>
          </cell>
          <cell r="J1853">
            <v>0</v>
          </cell>
          <cell r="K1853">
            <v>0</v>
          </cell>
          <cell r="L1853">
            <v>0</v>
          </cell>
          <cell r="M1853">
            <v>0</v>
          </cell>
          <cell r="N1853">
            <v>0</v>
          </cell>
        </row>
        <row r="1854">
          <cell r="A1854">
            <v>0</v>
          </cell>
          <cell r="B1854">
            <v>0</v>
          </cell>
          <cell r="C1854">
            <v>0</v>
          </cell>
          <cell r="D1854">
            <v>0</v>
          </cell>
          <cell r="E1854">
            <v>0</v>
          </cell>
          <cell r="F1854">
            <v>0</v>
          </cell>
          <cell r="G1854">
            <v>0</v>
          </cell>
          <cell r="H1854">
            <v>0</v>
          </cell>
          <cell r="I1854">
            <v>0</v>
          </cell>
          <cell r="J1854">
            <v>0</v>
          </cell>
          <cell r="K1854">
            <v>0</v>
          </cell>
          <cell r="L1854">
            <v>0</v>
          </cell>
          <cell r="M1854">
            <v>0</v>
          </cell>
          <cell r="N1854">
            <v>0</v>
          </cell>
        </row>
        <row r="1855">
          <cell r="A1855">
            <v>0</v>
          </cell>
          <cell r="B1855">
            <v>0</v>
          </cell>
          <cell r="C1855">
            <v>0</v>
          </cell>
          <cell r="D1855">
            <v>0</v>
          </cell>
          <cell r="E1855">
            <v>0</v>
          </cell>
          <cell r="F1855">
            <v>0</v>
          </cell>
          <cell r="G1855">
            <v>0</v>
          </cell>
          <cell r="H1855">
            <v>0</v>
          </cell>
          <cell r="I1855">
            <v>0</v>
          </cell>
          <cell r="J1855">
            <v>0</v>
          </cell>
          <cell r="K1855">
            <v>0</v>
          </cell>
          <cell r="L1855">
            <v>0</v>
          </cell>
          <cell r="M1855">
            <v>0</v>
          </cell>
          <cell r="N1855">
            <v>0</v>
          </cell>
        </row>
        <row r="1856">
          <cell r="A1856">
            <v>0</v>
          </cell>
          <cell r="B1856">
            <v>0</v>
          </cell>
          <cell r="C1856">
            <v>0</v>
          </cell>
          <cell r="D1856">
            <v>0</v>
          </cell>
          <cell r="E1856">
            <v>0</v>
          </cell>
          <cell r="F1856">
            <v>0</v>
          </cell>
          <cell r="G1856">
            <v>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0</v>
          </cell>
          <cell r="M1856">
            <v>0</v>
          </cell>
          <cell r="N1856">
            <v>0</v>
          </cell>
        </row>
        <row r="1857">
          <cell r="A1857">
            <v>0</v>
          </cell>
          <cell r="B1857">
            <v>0</v>
          </cell>
          <cell r="C1857">
            <v>0</v>
          </cell>
          <cell r="D1857">
            <v>0</v>
          </cell>
          <cell r="E1857">
            <v>0</v>
          </cell>
          <cell r="F1857">
            <v>0</v>
          </cell>
          <cell r="G1857">
            <v>0</v>
          </cell>
          <cell r="H1857">
            <v>0</v>
          </cell>
          <cell r="I1857">
            <v>0</v>
          </cell>
          <cell r="J1857">
            <v>0</v>
          </cell>
          <cell r="K1857">
            <v>0</v>
          </cell>
          <cell r="L1857">
            <v>0</v>
          </cell>
          <cell r="M1857">
            <v>0</v>
          </cell>
          <cell r="N1857">
            <v>0</v>
          </cell>
        </row>
        <row r="1858">
          <cell r="A1858">
            <v>0</v>
          </cell>
          <cell r="B1858">
            <v>0</v>
          </cell>
          <cell r="C1858">
            <v>0</v>
          </cell>
          <cell r="D1858">
            <v>0</v>
          </cell>
          <cell r="E1858">
            <v>0</v>
          </cell>
          <cell r="F1858">
            <v>0</v>
          </cell>
          <cell r="G1858">
            <v>0</v>
          </cell>
          <cell r="H1858">
            <v>0</v>
          </cell>
          <cell r="I1858">
            <v>0</v>
          </cell>
          <cell r="J1858">
            <v>0</v>
          </cell>
          <cell r="K1858">
            <v>0</v>
          </cell>
          <cell r="L1858">
            <v>0</v>
          </cell>
          <cell r="M1858">
            <v>0</v>
          </cell>
          <cell r="N1858">
            <v>0</v>
          </cell>
        </row>
        <row r="1859">
          <cell r="A1859">
            <v>0</v>
          </cell>
          <cell r="B1859">
            <v>0</v>
          </cell>
          <cell r="C1859">
            <v>0</v>
          </cell>
          <cell r="D1859">
            <v>0</v>
          </cell>
          <cell r="E1859">
            <v>0</v>
          </cell>
          <cell r="F1859">
            <v>0</v>
          </cell>
          <cell r="G1859">
            <v>0</v>
          </cell>
          <cell r="H1859">
            <v>0</v>
          </cell>
          <cell r="I1859">
            <v>0</v>
          </cell>
          <cell r="J1859">
            <v>0</v>
          </cell>
          <cell r="K1859">
            <v>0</v>
          </cell>
          <cell r="L1859">
            <v>0</v>
          </cell>
          <cell r="M1859">
            <v>0</v>
          </cell>
          <cell r="N1859">
            <v>0</v>
          </cell>
        </row>
        <row r="1860">
          <cell r="A1860">
            <v>0</v>
          </cell>
          <cell r="B1860">
            <v>0</v>
          </cell>
          <cell r="C1860">
            <v>0</v>
          </cell>
          <cell r="D1860">
            <v>0</v>
          </cell>
          <cell r="E1860">
            <v>0</v>
          </cell>
          <cell r="F1860">
            <v>0</v>
          </cell>
          <cell r="G1860">
            <v>0</v>
          </cell>
          <cell r="H1860">
            <v>0</v>
          </cell>
          <cell r="I1860">
            <v>0</v>
          </cell>
          <cell r="J1860">
            <v>0</v>
          </cell>
          <cell r="K1860">
            <v>0</v>
          </cell>
          <cell r="L1860">
            <v>0</v>
          </cell>
          <cell r="M1860">
            <v>0</v>
          </cell>
          <cell r="N1860">
            <v>0</v>
          </cell>
        </row>
        <row r="1861">
          <cell r="A1861">
            <v>0</v>
          </cell>
          <cell r="B1861">
            <v>0</v>
          </cell>
          <cell r="C1861">
            <v>0</v>
          </cell>
          <cell r="D1861">
            <v>0</v>
          </cell>
          <cell r="E1861">
            <v>0</v>
          </cell>
          <cell r="F1861">
            <v>0</v>
          </cell>
          <cell r="G1861">
            <v>0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0</v>
          </cell>
          <cell r="N1861">
            <v>0</v>
          </cell>
        </row>
        <row r="1862">
          <cell r="A1862">
            <v>0</v>
          </cell>
          <cell r="B1862">
            <v>0</v>
          </cell>
          <cell r="C1862">
            <v>0</v>
          </cell>
          <cell r="D1862">
            <v>0</v>
          </cell>
          <cell r="E1862">
            <v>0</v>
          </cell>
          <cell r="F1862">
            <v>0</v>
          </cell>
          <cell r="G1862">
            <v>0</v>
          </cell>
          <cell r="H1862">
            <v>0</v>
          </cell>
          <cell r="I1862">
            <v>0</v>
          </cell>
          <cell r="J1862">
            <v>0</v>
          </cell>
          <cell r="K1862">
            <v>0</v>
          </cell>
          <cell r="L1862">
            <v>0</v>
          </cell>
          <cell r="M1862">
            <v>0</v>
          </cell>
          <cell r="N1862">
            <v>0</v>
          </cell>
        </row>
        <row r="1863">
          <cell r="A1863">
            <v>0</v>
          </cell>
          <cell r="B1863">
            <v>0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  <cell r="G1863">
            <v>0</v>
          </cell>
          <cell r="H1863">
            <v>0</v>
          </cell>
          <cell r="I1863">
            <v>0</v>
          </cell>
          <cell r="J1863">
            <v>0</v>
          </cell>
          <cell r="K1863">
            <v>0</v>
          </cell>
          <cell r="L1863">
            <v>0</v>
          </cell>
          <cell r="M1863">
            <v>0</v>
          </cell>
          <cell r="N1863">
            <v>0</v>
          </cell>
        </row>
        <row r="1864">
          <cell r="A1864">
            <v>0</v>
          </cell>
          <cell r="B1864">
            <v>0</v>
          </cell>
          <cell r="C1864">
            <v>0</v>
          </cell>
          <cell r="D1864">
            <v>0</v>
          </cell>
          <cell r="E1864">
            <v>0</v>
          </cell>
          <cell r="F1864">
            <v>0</v>
          </cell>
          <cell r="G1864">
            <v>0</v>
          </cell>
          <cell r="H1864">
            <v>0</v>
          </cell>
          <cell r="I1864">
            <v>0</v>
          </cell>
          <cell r="J1864">
            <v>0</v>
          </cell>
          <cell r="K1864">
            <v>0</v>
          </cell>
          <cell r="L1864">
            <v>0</v>
          </cell>
          <cell r="M1864">
            <v>0</v>
          </cell>
          <cell r="N1864">
            <v>0</v>
          </cell>
        </row>
        <row r="1865">
          <cell r="A1865">
            <v>0</v>
          </cell>
          <cell r="B1865">
            <v>0</v>
          </cell>
          <cell r="C1865">
            <v>0</v>
          </cell>
          <cell r="D1865">
            <v>0</v>
          </cell>
          <cell r="E1865">
            <v>0</v>
          </cell>
          <cell r="F1865">
            <v>0</v>
          </cell>
          <cell r="G1865">
            <v>0</v>
          </cell>
          <cell r="H1865">
            <v>0</v>
          </cell>
          <cell r="I1865">
            <v>0</v>
          </cell>
          <cell r="J1865">
            <v>0</v>
          </cell>
          <cell r="K1865">
            <v>0</v>
          </cell>
          <cell r="L1865">
            <v>0</v>
          </cell>
          <cell r="M1865">
            <v>0</v>
          </cell>
          <cell r="N1865">
            <v>0</v>
          </cell>
        </row>
        <row r="1866">
          <cell r="A1866">
            <v>0</v>
          </cell>
          <cell r="B1866">
            <v>0</v>
          </cell>
          <cell r="C1866">
            <v>0</v>
          </cell>
          <cell r="D1866">
            <v>0</v>
          </cell>
          <cell r="E1866">
            <v>0</v>
          </cell>
          <cell r="F1866">
            <v>0</v>
          </cell>
          <cell r="G1866">
            <v>0</v>
          </cell>
          <cell r="H1866">
            <v>0</v>
          </cell>
          <cell r="I1866">
            <v>0</v>
          </cell>
          <cell r="J1866">
            <v>0</v>
          </cell>
          <cell r="K1866">
            <v>0</v>
          </cell>
          <cell r="L1866">
            <v>0</v>
          </cell>
          <cell r="M1866">
            <v>0</v>
          </cell>
          <cell r="N1866">
            <v>0</v>
          </cell>
        </row>
        <row r="1867">
          <cell r="A1867">
            <v>0</v>
          </cell>
          <cell r="B1867">
            <v>0</v>
          </cell>
          <cell r="C1867">
            <v>0</v>
          </cell>
          <cell r="D1867">
            <v>0</v>
          </cell>
          <cell r="E1867">
            <v>0</v>
          </cell>
          <cell r="F1867">
            <v>0</v>
          </cell>
          <cell r="G1867">
            <v>0</v>
          </cell>
          <cell r="H1867">
            <v>0</v>
          </cell>
          <cell r="I1867">
            <v>0</v>
          </cell>
          <cell r="J1867">
            <v>0</v>
          </cell>
          <cell r="K1867">
            <v>0</v>
          </cell>
          <cell r="L1867">
            <v>0</v>
          </cell>
          <cell r="M1867">
            <v>0</v>
          </cell>
          <cell r="N1867">
            <v>0</v>
          </cell>
        </row>
        <row r="1868">
          <cell r="A1868">
            <v>0</v>
          </cell>
          <cell r="B1868">
            <v>0</v>
          </cell>
          <cell r="C1868">
            <v>0</v>
          </cell>
          <cell r="D1868">
            <v>0</v>
          </cell>
          <cell r="E1868">
            <v>0</v>
          </cell>
          <cell r="F1868">
            <v>0</v>
          </cell>
          <cell r="G1868">
            <v>0</v>
          </cell>
          <cell r="H1868">
            <v>0</v>
          </cell>
          <cell r="I1868">
            <v>0</v>
          </cell>
          <cell r="J1868">
            <v>0</v>
          </cell>
          <cell r="K1868">
            <v>0</v>
          </cell>
          <cell r="L1868">
            <v>0</v>
          </cell>
          <cell r="M1868">
            <v>0</v>
          </cell>
          <cell r="N1868">
            <v>0</v>
          </cell>
        </row>
        <row r="1869">
          <cell r="A1869">
            <v>0</v>
          </cell>
          <cell r="B1869">
            <v>0</v>
          </cell>
          <cell r="C1869">
            <v>0</v>
          </cell>
          <cell r="D1869">
            <v>0</v>
          </cell>
          <cell r="E1869">
            <v>0</v>
          </cell>
          <cell r="F1869">
            <v>0</v>
          </cell>
          <cell r="G1869">
            <v>0</v>
          </cell>
          <cell r="H1869">
            <v>0</v>
          </cell>
          <cell r="I1869">
            <v>0</v>
          </cell>
          <cell r="J1869">
            <v>0</v>
          </cell>
          <cell r="K1869">
            <v>0</v>
          </cell>
          <cell r="L1869">
            <v>0</v>
          </cell>
          <cell r="M1869">
            <v>0</v>
          </cell>
          <cell r="N1869">
            <v>0</v>
          </cell>
        </row>
        <row r="1870">
          <cell r="A1870">
            <v>0</v>
          </cell>
          <cell r="B1870">
            <v>0</v>
          </cell>
          <cell r="C1870">
            <v>0</v>
          </cell>
          <cell r="D1870">
            <v>0</v>
          </cell>
          <cell r="E1870">
            <v>0</v>
          </cell>
          <cell r="F1870">
            <v>0</v>
          </cell>
          <cell r="G1870">
            <v>0</v>
          </cell>
          <cell r="H1870">
            <v>0</v>
          </cell>
          <cell r="I1870">
            <v>0</v>
          </cell>
          <cell r="J1870">
            <v>0</v>
          </cell>
          <cell r="K1870">
            <v>0</v>
          </cell>
          <cell r="L1870">
            <v>0</v>
          </cell>
          <cell r="M1870">
            <v>0</v>
          </cell>
          <cell r="N1870">
            <v>0</v>
          </cell>
        </row>
        <row r="1871">
          <cell r="A1871">
            <v>0</v>
          </cell>
          <cell r="B1871">
            <v>0</v>
          </cell>
          <cell r="C1871">
            <v>0</v>
          </cell>
          <cell r="D1871">
            <v>0</v>
          </cell>
          <cell r="E1871">
            <v>0</v>
          </cell>
          <cell r="F1871">
            <v>0</v>
          </cell>
          <cell r="G1871">
            <v>0</v>
          </cell>
          <cell r="H1871">
            <v>0</v>
          </cell>
          <cell r="I1871">
            <v>0</v>
          </cell>
          <cell r="J1871">
            <v>0</v>
          </cell>
          <cell r="K1871">
            <v>0</v>
          </cell>
          <cell r="L1871">
            <v>0</v>
          </cell>
          <cell r="M1871">
            <v>0</v>
          </cell>
          <cell r="N1871">
            <v>0</v>
          </cell>
        </row>
        <row r="1872">
          <cell r="A1872">
            <v>0</v>
          </cell>
          <cell r="B1872">
            <v>0</v>
          </cell>
          <cell r="C1872">
            <v>0</v>
          </cell>
          <cell r="D1872">
            <v>0</v>
          </cell>
          <cell r="E1872">
            <v>0</v>
          </cell>
          <cell r="F1872">
            <v>0</v>
          </cell>
          <cell r="G1872">
            <v>0</v>
          </cell>
          <cell r="H1872">
            <v>0</v>
          </cell>
          <cell r="I1872">
            <v>0</v>
          </cell>
          <cell r="J1872">
            <v>0</v>
          </cell>
          <cell r="K1872">
            <v>0</v>
          </cell>
          <cell r="L1872">
            <v>0</v>
          </cell>
          <cell r="M1872">
            <v>0</v>
          </cell>
          <cell r="N1872">
            <v>0</v>
          </cell>
        </row>
        <row r="1873">
          <cell r="A1873">
            <v>0</v>
          </cell>
          <cell r="B1873">
            <v>0</v>
          </cell>
          <cell r="C1873">
            <v>0</v>
          </cell>
          <cell r="D1873">
            <v>0</v>
          </cell>
          <cell r="E1873">
            <v>0</v>
          </cell>
          <cell r="F1873">
            <v>0</v>
          </cell>
          <cell r="G1873">
            <v>0</v>
          </cell>
          <cell r="H1873">
            <v>0</v>
          </cell>
          <cell r="I1873">
            <v>0</v>
          </cell>
          <cell r="J1873">
            <v>0</v>
          </cell>
          <cell r="K1873">
            <v>0</v>
          </cell>
          <cell r="L1873">
            <v>0</v>
          </cell>
          <cell r="M1873">
            <v>0</v>
          </cell>
          <cell r="N1873">
            <v>0</v>
          </cell>
        </row>
        <row r="1874">
          <cell r="A1874">
            <v>0</v>
          </cell>
          <cell r="B1874">
            <v>0</v>
          </cell>
          <cell r="C1874">
            <v>0</v>
          </cell>
          <cell r="D1874">
            <v>0</v>
          </cell>
          <cell r="E1874">
            <v>0</v>
          </cell>
          <cell r="F1874">
            <v>0</v>
          </cell>
          <cell r="G1874">
            <v>0</v>
          </cell>
          <cell r="H1874">
            <v>0</v>
          </cell>
          <cell r="I1874">
            <v>0</v>
          </cell>
          <cell r="J1874">
            <v>0</v>
          </cell>
          <cell r="K1874">
            <v>0</v>
          </cell>
          <cell r="L1874">
            <v>0</v>
          </cell>
          <cell r="M1874">
            <v>0</v>
          </cell>
          <cell r="N1874">
            <v>0</v>
          </cell>
        </row>
        <row r="1875">
          <cell r="A1875">
            <v>0</v>
          </cell>
          <cell r="B1875">
            <v>0</v>
          </cell>
          <cell r="C1875">
            <v>0</v>
          </cell>
          <cell r="D1875">
            <v>0</v>
          </cell>
          <cell r="E1875">
            <v>0</v>
          </cell>
          <cell r="F1875">
            <v>0</v>
          </cell>
          <cell r="G1875">
            <v>0</v>
          </cell>
          <cell r="H1875">
            <v>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  <cell r="M1875">
            <v>0</v>
          </cell>
          <cell r="N1875">
            <v>0</v>
          </cell>
        </row>
        <row r="1876">
          <cell r="A1876">
            <v>0</v>
          </cell>
          <cell r="B1876">
            <v>0</v>
          </cell>
          <cell r="C1876">
            <v>0</v>
          </cell>
          <cell r="D1876">
            <v>0</v>
          </cell>
          <cell r="E1876">
            <v>0</v>
          </cell>
          <cell r="F1876">
            <v>0</v>
          </cell>
          <cell r="G1876">
            <v>0</v>
          </cell>
          <cell r="H1876">
            <v>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  <cell r="M1876">
            <v>0</v>
          </cell>
          <cell r="N1876">
            <v>0</v>
          </cell>
        </row>
        <row r="1877">
          <cell r="A1877">
            <v>0</v>
          </cell>
          <cell r="B1877">
            <v>0</v>
          </cell>
          <cell r="C1877">
            <v>0</v>
          </cell>
          <cell r="D1877">
            <v>0</v>
          </cell>
          <cell r="E1877">
            <v>0</v>
          </cell>
          <cell r="F1877">
            <v>0</v>
          </cell>
          <cell r="G1877">
            <v>0</v>
          </cell>
          <cell r="H1877">
            <v>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  <cell r="M1877">
            <v>0</v>
          </cell>
          <cell r="N1877">
            <v>0</v>
          </cell>
        </row>
        <row r="1878">
          <cell r="A1878">
            <v>0</v>
          </cell>
          <cell r="B1878">
            <v>0</v>
          </cell>
          <cell r="C1878">
            <v>0</v>
          </cell>
          <cell r="D1878">
            <v>0</v>
          </cell>
          <cell r="E1878">
            <v>0</v>
          </cell>
          <cell r="F1878">
            <v>0</v>
          </cell>
          <cell r="G1878">
            <v>0</v>
          </cell>
          <cell r="H1878">
            <v>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  <cell r="M1878">
            <v>0</v>
          </cell>
          <cell r="N1878">
            <v>0</v>
          </cell>
        </row>
        <row r="1879">
          <cell r="A1879">
            <v>0</v>
          </cell>
          <cell r="B1879">
            <v>0</v>
          </cell>
          <cell r="C1879">
            <v>0</v>
          </cell>
          <cell r="D1879">
            <v>0</v>
          </cell>
          <cell r="E1879">
            <v>0</v>
          </cell>
          <cell r="F1879">
            <v>0</v>
          </cell>
          <cell r="G1879">
            <v>0</v>
          </cell>
          <cell r="H1879">
            <v>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  <cell r="M1879">
            <v>0</v>
          </cell>
          <cell r="N1879">
            <v>0</v>
          </cell>
        </row>
        <row r="1880">
          <cell r="A1880">
            <v>0</v>
          </cell>
          <cell r="B1880">
            <v>0</v>
          </cell>
          <cell r="C1880">
            <v>0</v>
          </cell>
          <cell r="D1880">
            <v>0</v>
          </cell>
          <cell r="E1880">
            <v>0</v>
          </cell>
          <cell r="F1880">
            <v>0</v>
          </cell>
          <cell r="G1880">
            <v>0</v>
          </cell>
          <cell r="H1880">
            <v>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  <cell r="M1880">
            <v>0</v>
          </cell>
          <cell r="N1880">
            <v>0</v>
          </cell>
        </row>
        <row r="1881">
          <cell r="A1881">
            <v>0</v>
          </cell>
          <cell r="B1881">
            <v>0</v>
          </cell>
          <cell r="C1881">
            <v>0</v>
          </cell>
          <cell r="D1881">
            <v>0</v>
          </cell>
          <cell r="E1881">
            <v>0</v>
          </cell>
          <cell r="F1881">
            <v>0</v>
          </cell>
          <cell r="G1881">
            <v>0</v>
          </cell>
          <cell r="H1881">
            <v>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  <cell r="M1881">
            <v>0</v>
          </cell>
          <cell r="N1881">
            <v>0</v>
          </cell>
        </row>
        <row r="1882">
          <cell r="A1882">
            <v>0</v>
          </cell>
          <cell r="B1882">
            <v>0</v>
          </cell>
          <cell r="C1882">
            <v>0</v>
          </cell>
          <cell r="D1882">
            <v>0</v>
          </cell>
          <cell r="E1882">
            <v>0</v>
          </cell>
          <cell r="F1882">
            <v>0</v>
          </cell>
          <cell r="G1882">
            <v>0</v>
          </cell>
          <cell r="H1882">
            <v>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  <cell r="M1882">
            <v>0</v>
          </cell>
          <cell r="N1882">
            <v>0</v>
          </cell>
        </row>
        <row r="1883">
          <cell r="A1883">
            <v>0</v>
          </cell>
          <cell r="B1883">
            <v>0</v>
          </cell>
          <cell r="C1883">
            <v>0</v>
          </cell>
          <cell r="D1883">
            <v>0</v>
          </cell>
          <cell r="E1883">
            <v>0</v>
          </cell>
          <cell r="F1883">
            <v>0</v>
          </cell>
          <cell r="G1883">
            <v>0</v>
          </cell>
          <cell r="H1883">
            <v>0</v>
          </cell>
          <cell r="I1883">
            <v>0</v>
          </cell>
          <cell r="J1883">
            <v>0</v>
          </cell>
          <cell r="K1883">
            <v>0</v>
          </cell>
          <cell r="L1883">
            <v>0</v>
          </cell>
          <cell r="M1883">
            <v>0</v>
          </cell>
          <cell r="N1883">
            <v>0</v>
          </cell>
        </row>
        <row r="1884">
          <cell r="A1884">
            <v>0</v>
          </cell>
          <cell r="B1884">
            <v>0</v>
          </cell>
          <cell r="C1884">
            <v>0</v>
          </cell>
          <cell r="D1884">
            <v>0</v>
          </cell>
          <cell r="E1884">
            <v>0</v>
          </cell>
          <cell r="F1884">
            <v>0</v>
          </cell>
          <cell r="G1884">
            <v>0</v>
          </cell>
          <cell r="H1884">
            <v>0</v>
          </cell>
          <cell r="I1884">
            <v>0</v>
          </cell>
          <cell r="J1884">
            <v>0</v>
          </cell>
          <cell r="K1884">
            <v>0</v>
          </cell>
          <cell r="L1884">
            <v>0</v>
          </cell>
          <cell r="M1884">
            <v>0</v>
          </cell>
          <cell r="N1884">
            <v>0</v>
          </cell>
        </row>
        <row r="1885">
          <cell r="A1885">
            <v>0</v>
          </cell>
          <cell r="B1885">
            <v>0</v>
          </cell>
          <cell r="C1885">
            <v>0</v>
          </cell>
          <cell r="D1885">
            <v>0</v>
          </cell>
          <cell r="E1885">
            <v>0</v>
          </cell>
          <cell r="F1885">
            <v>0</v>
          </cell>
          <cell r="G1885">
            <v>0</v>
          </cell>
          <cell r="H1885">
            <v>0</v>
          </cell>
          <cell r="I1885">
            <v>0</v>
          </cell>
          <cell r="J1885">
            <v>0</v>
          </cell>
          <cell r="K1885">
            <v>0</v>
          </cell>
          <cell r="L1885">
            <v>0</v>
          </cell>
          <cell r="M1885">
            <v>0</v>
          </cell>
          <cell r="N1885">
            <v>0</v>
          </cell>
        </row>
        <row r="1886">
          <cell r="A1886">
            <v>0</v>
          </cell>
          <cell r="B1886">
            <v>0</v>
          </cell>
          <cell r="C1886">
            <v>0</v>
          </cell>
          <cell r="D1886">
            <v>0</v>
          </cell>
          <cell r="E1886">
            <v>0</v>
          </cell>
          <cell r="F1886">
            <v>0</v>
          </cell>
          <cell r="G1886">
            <v>0</v>
          </cell>
          <cell r="H1886">
            <v>0</v>
          </cell>
          <cell r="I1886">
            <v>0</v>
          </cell>
          <cell r="J1886">
            <v>0</v>
          </cell>
          <cell r="K1886">
            <v>0</v>
          </cell>
          <cell r="L1886">
            <v>0</v>
          </cell>
          <cell r="M1886">
            <v>0</v>
          </cell>
          <cell r="N1886">
            <v>0</v>
          </cell>
        </row>
        <row r="1887">
          <cell r="A1887">
            <v>0</v>
          </cell>
          <cell r="B1887">
            <v>0</v>
          </cell>
          <cell r="C1887">
            <v>0</v>
          </cell>
          <cell r="D1887">
            <v>0</v>
          </cell>
          <cell r="E1887">
            <v>0</v>
          </cell>
          <cell r="F1887">
            <v>0</v>
          </cell>
          <cell r="G1887">
            <v>0</v>
          </cell>
          <cell r="H1887">
            <v>0</v>
          </cell>
          <cell r="I1887">
            <v>0</v>
          </cell>
          <cell r="J1887">
            <v>0</v>
          </cell>
          <cell r="K1887">
            <v>0</v>
          </cell>
          <cell r="L1887">
            <v>0</v>
          </cell>
          <cell r="M1887">
            <v>0</v>
          </cell>
          <cell r="N1887">
            <v>0</v>
          </cell>
        </row>
        <row r="1888">
          <cell r="A1888">
            <v>0</v>
          </cell>
          <cell r="B1888">
            <v>0</v>
          </cell>
          <cell r="C1888">
            <v>0</v>
          </cell>
          <cell r="D1888">
            <v>0</v>
          </cell>
          <cell r="E1888">
            <v>0</v>
          </cell>
          <cell r="F1888">
            <v>0</v>
          </cell>
          <cell r="G1888">
            <v>0</v>
          </cell>
          <cell r="H1888">
            <v>0</v>
          </cell>
          <cell r="I1888">
            <v>0</v>
          </cell>
          <cell r="J1888">
            <v>0</v>
          </cell>
          <cell r="K1888">
            <v>0</v>
          </cell>
          <cell r="L1888">
            <v>0</v>
          </cell>
          <cell r="M1888">
            <v>0</v>
          </cell>
          <cell r="N1888">
            <v>0</v>
          </cell>
        </row>
        <row r="1889">
          <cell r="A1889">
            <v>0</v>
          </cell>
          <cell r="B1889">
            <v>0</v>
          </cell>
          <cell r="C1889">
            <v>0</v>
          </cell>
          <cell r="D1889">
            <v>0</v>
          </cell>
          <cell r="E1889">
            <v>0</v>
          </cell>
          <cell r="F1889">
            <v>0</v>
          </cell>
          <cell r="G1889">
            <v>0</v>
          </cell>
          <cell r="H1889">
            <v>0</v>
          </cell>
          <cell r="I1889">
            <v>0</v>
          </cell>
          <cell r="J1889">
            <v>0</v>
          </cell>
          <cell r="K1889">
            <v>0</v>
          </cell>
          <cell r="L1889">
            <v>0</v>
          </cell>
          <cell r="M1889">
            <v>0</v>
          </cell>
          <cell r="N1889">
            <v>0</v>
          </cell>
        </row>
        <row r="1890">
          <cell r="A1890">
            <v>0</v>
          </cell>
          <cell r="B1890">
            <v>0</v>
          </cell>
          <cell r="C1890">
            <v>0</v>
          </cell>
          <cell r="D1890">
            <v>0</v>
          </cell>
          <cell r="E1890">
            <v>0</v>
          </cell>
          <cell r="F1890">
            <v>0</v>
          </cell>
          <cell r="G1890">
            <v>0</v>
          </cell>
          <cell r="H1890">
            <v>0</v>
          </cell>
          <cell r="I1890">
            <v>0</v>
          </cell>
          <cell r="J1890">
            <v>0</v>
          </cell>
          <cell r="K1890">
            <v>0</v>
          </cell>
          <cell r="L1890">
            <v>0</v>
          </cell>
          <cell r="M1890">
            <v>0</v>
          </cell>
          <cell r="N1890">
            <v>0</v>
          </cell>
        </row>
        <row r="1891">
          <cell r="A1891">
            <v>0</v>
          </cell>
          <cell r="B1891">
            <v>0</v>
          </cell>
          <cell r="C1891">
            <v>0</v>
          </cell>
          <cell r="D1891">
            <v>0</v>
          </cell>
          <cell r="E1891">
            <v>0</v>
          </cell>
          <cell r="F1891">
            <v>0</v>
          </cell>
          <cell r="G1891">
            <v>0</v>
          </cell>
          <cell r="H1891">
            <v>0</v>
          </cell>
          <cell r="I1891">
            <v>0</v>
          </cell>
          <cell r="J1891">
            <v>0</v>
          </cell>
          <cell r="K1891">
            <v>0</v>
          </cell>
          <cell r="L1891">
            <v>0</v>
          </cell>
          <cell r="M1891">
            <v>0</v>
          </cell>
          <cell r="N1891">
            <v>0</v>
          </cell>
        </row>
        <row r="1892">
          <cell r="A1892">
            <v>0</v>
          </cell>
          <cell r="B1892">
            <v>0</v>
          </cell>
          <cell r="C1892">
            <v>0</v>
          </cell>
          <cell r="D1892">
            <v>0</v>
          </cell>
          <cell r="E1892">
            <v>0</v>
          </cell>
          <cell r="F1892">
            <v>0</v>
          </cell>
          <cell r="G1892">
            <v>0</v>
          </cell>
          <cell r="H1892">
            <v>0</v>
          </cell>
          <cell r="I1892">
            <v>0</v>
          </cell>
          <cell r="J1892">
            <v>0</v>
          </cell>
          <cell r="K1892">
            <v>0</v>
          </cell>
          <cell r="L1892">
            <v>0</v>
          </cell>
          <cell r="M1892">
            <v>0</v>
          </cell>
          <cell r="N1892">
            <v>0</v>
          </cell>
        </row>
        <row r="1893">
          <cell r="A1893">
            <v>0</v>
          </cell>
          <cell r="B1893">
            <v>0</v>
          </cell>
          <cell r="C1893">
            <v>0</v>
          </cell>
          <cell r="D1893">
            <v>0</v>
          </cell>
          <cell r="E1893">
            <v>0</v>
          </cell>
          <cell r="F1893">
            <v>0</v>
          </cell>
          <cell r="G1893">
            <v>0</v>
          </cell>
          <cell r="H1893">
            <v>0</v>
          </cell>
          <cell r="I1893">
            <v>0</v>
          </cell>
          <cell r="J1893">
            <v>0</v>
          </cell>
          <cell r="K1893">
            <v>0</v>
          </cell>
          <cell r="L1893">
            <v>0</v>
          </cell>
          <cell r="M1893">
            <v>0</v>
          </cell>
          <cell r="N1893">
            <v>0</v>
          </cell>
        </row>
        <row r="1894">
          <cell r="A1894">
            <v>0</v>
          </cell>
          <cell r="B1894">
            <v>0</v>
          </cell>
          <cell r="C1894">
            <v>0</v>
          </cell>
          <cell r="D1894">
            <v>0</v>
          </cell>
          <cell r="E1894">
            <v>0</v>
          </cell>
          <cell r="F1894">
            <v>0</v>
          </cell>
          <cell r="G1894">
            <v>0</v>
          </cell>
          <cell r="H1894">
            <v>0</v>
          </cell>
          <cell r="I1894">
            <v>0</v>
          </cell>
          <cell r="J1894">
            <v>0</v>
          </cell>
          <cell r="K1894">
            <v>0</v>
          </cell>
          <cell r="L1894">
            <v>0</v>
          </cell>
          <cell r="M1894">
            <v>0</v>
          </cell>
          <cell r="N1894">
            <v>0</v>
          </cell>
        </row>
        <row r="1895">
          <cell r="A1895">
            <v>0</v>
          </cell>
          <cell r="B1895">
            <v>0</v>
          </cell>
          <cell r="C1895">
            <v>0</v>
          </cell>
          <cell r="D1895">
            <v>0</v>
          </cell>
          <cell r="E1895">
            <v>0</v>
          </cell>
          <cell r="F1895">
            <v>0</v>
          </cell>
          <cell r="G1895">
            <v>0</v>
          </cell>
          <cell r="H1895">
            <v>0</v>
          </cell>
          <cell r="I1895">
            <v>0</v>
          </cell>
          <cell r="J1895">
            <v>0</v>
          </cell>
          <cell r="K1895">
            <v>0</v>
          </cell>
          <cell r="L1895">
            <v>0</v>
          </cell>
          <cell r="M1895">
            <v>0</v>
          </cell>
          <cell r="N1895">
            <v>0</v>
          </cell>
        </row>
        <row r="1896">
          <cell r="A1896">
            <v>0</v>
          </cell>
          <cell r="B1896">
            <v>0</v>
          </cell>
          <cell r="C1896">
            <v>0</v>
          </cell>
          <cell r="D1896">
            <v>0</v>
          </cell>
          <cell r="E1896">
            <v>0</v>
          </cell>
          <cell r="F1896">
            <v>0</v>
          </cell>
          <cell r="G1896">
            <v>0</v>
          </cell>
          <cell r="H1896">
            <v>0</v>
          </cell>
          <cell r="I1896">
            <v>0</v>
          </cell>
          <cell r="J1896">
            <v>0</v>
          </cell>
          <cell r="K1896">
            <v>0</v>
          </cell>
          <cell r="L1896">
            <v>0</v>
          </cell>
          <cell r="M1896">
            <v>0</v>
          </cell>
          <cell r="N1896">
            <v>0</v>
          </cell>
        </row>
        <row r="1897">
          <cell r="A1897">
            <v>0</v>
          </cell>
          <cell r="B1897">
            <v>0</v>
          </cell>
          <cell r="C1897">
            <v>0</v>
          </cell>
          <cell r="D1897">
            <v>0</v>
          </cell>
          <cell r="E1897">
            <v>0</v>
          </cell>
          <cell r="F1897">
            <v>0</v>
          </cell>
          <cell r="G1897">
            <v>0</v>
          </cell>
          <cell r="H1897">
            <v>0</v>
          </cell>
          <cell r="I1897">
            <v>0</v>
          </cell>
          <cell r="J1897">
            <v>0</v>
          </cell>
          <cell r="K1897">
            <v>0</v>
          </cell>
          <cell r="L1897">
            <v>0</v>
          </cell>
          <cell r="M1897">
            <v>0</v>
          </cell>
          <cell r="N1897">
            <v>0</v>
          </cell>
        </row>
        <row r="1898">
          <cell r="A1898">
            <v>0</v>
          </cell>
          <cell r="B1898">
            <v>0</v>
          </cell>
          <cell r="C1898">
            <v>0</v>
          </cell>
          <cell r="D1898">
            <v>0</v>
          </cell>
          <cell r="E1898">
            <v>0</v>
          </cell>
          <cell r="F1898">
            <v>0</v>
          </cell>
          <cell r="G1898">
            <v>0</v>
          </cell>
          <cell r="H1898">
            <v>0</v>
          </cell>
          <cell r="I1898">
            <v>0</v>
          </cell>
          <cell r="J1898">
            <v>0</v>
          </cell>
          <cell r="K1898">
            <v>0</v>
          </cell>
          <cell r="L1898">
            <v>0</v>
          </cell>
          <cell r="M1898">
            <v>0</v>
          </cell>
          <cell r="N1898">
            <v>0</v>
          </cell>
        </row>
        <row r="1899">
          <cell r="A1899">
            <v>0</v>
          </cell>
          <cell r="B1899">
            <v>0</v>
          </cell>
          <cell r="C1899">
            <v>0</v>
          </cell>
          <cell r="D1899">
            <v>0</v>
          </cell>
          <cell r="E1899">
            <v>0</v>
          </cell>
          <cell r="F1899">
            <v>0</v>
          </cell>
          <cell r="G1899">
            <v>0</v>
          </cell>
          <cell r="H1899">
            <v>0</v>
          </cell>
          <cell r="I1899">
            <v>0</v>
          </cell>
          <cell r="J1899">
            <v>0</v>
          </cell>
          <cell r="K1899">
            <v>0</v>
          </cell>
          <cell r="L1899">
            <v>0</v>
          </cell>
          <cell r="M1899">
            <v>0</v>
          </cell>
          <cell r="N1899">
            <v>0</v>
          </cell>
        </row>
        <row r="1900">
          <cell r="A1900">
            <v>0</v>
          </cell>
          <cell r="B1900">
            <v>0</v>
          </cell>
          <cell r="C1900">
            <v>0</v>
          </cell>
          <cell r="D1900">
            <v>0</v>
          </cell>
          <cell r="E1900">
            <v>0</v>
          </cell>
          <cell r="F1900">
            <v>0</v>
          </cell>
          <cell r="G1900">
            <v>0</v>
          </cell>
          <cell r="H1900">
            <v>0</v>
          </cell>
          <cell r="I1900">
            <v>0</v>
          </cell>
          <cell r="J1900">
            <v>0</v>
          </cell>
          <cell r="K1900">
            <v>0</v>
          </cell>
          <cell r="L1900">
            <v>0</v>
          </cell>
          <cell r="M1900">
            <v>0</v>
          </cell>
          <cell r="N1900">
            <v>0</v>
          </cell>
        </row>
        <row r="1901">
          <cell r="A1901">
            <v>0</v>
          </cell>
          <cell r="B1901">
            <v>0</v>
          </cell>
          <cell r="C1901">
            <v>0</v>
          </cell>
          <cell r="D1901">
            <v>0</v>
          </cell>
          <cell r="E1901">
            <v>0</v>
          </cell>
          <cell r="F1901">
            <v>0</v>
          </cell>
          <cell r="G1901">
            <v>0</v>
          </cell>
          <cell r="H1901">
            <v>0</v>
          </cell>
          <cell r="I1901">
            <v>0</v>
          </cell>
          <cell r="J1901">
            <v>0</v>
          </cell>
          <cell r="K1901">
            <v>0</v>
          </cell>
          <cell r="L1901">
            <v>0</v>
          </cell>
          <cell r="M1901">
            <v>0</v>
          </cell>
          <cell r="N1901">
            <v>0</v>
          </cell>
        </row>
        <row r="1902">
          <cell r="A1902">
            <v>0</v>
          </cell>
          <cell r="B1902">
            <v>0</v>
          </cell>
          <cell r="C1902">
            <v>0</v>
          </cell>
          <cell r="D1902">
            <v>0</v>
          </cell>
          <cell r="E1902">
            <v>0</v>
          </cell>
          <cell r="F1902">
            <v>0</v>
          </cell>
          <cell r="G1902">
            <v>0</v>
          </cell>
          <cell r="H1902">
            <v>0</v>
          </cell>
          <cell r="I1902">
            <v>0</v>
          </cell>
          <cell r="J1902">
            <v>0</v>
          </cell>
          <cell r="K1902">
            <v>0</v>
          </cell>
          <cell r="L1902">
            <v>0</v>
          </cell>
          <cell r="M1902">
            <v>0</v>
          </cell>
          <cell r="N1902">
            <v>0</v>
          </cell>
        </row>
        <row r="1903">
          <cell r="A1903">
            <v>0</v>
          </cell>
          <cell r="B1903">
            <v>0</v>
          </cell>
          <cell r="C1903">
            <v>0</v>
          </cell>
          <cell r="D1903">
            <v>0</v>
          </cell>
          <cell r="E1903">
            <v>0</v>
          </cell>
          <cell r="F1903">
            <v>0</v>
          </cell>
          <cell r="G1903">
            <v>0</v>
          </cell>
          <cell r="H1903">
            <v>0</v>
          </cell>
          <cell r="I1903">
            <v>0</v>
          </cell>
          <cell r="J1903">
            <v>0</v>
          </cell>
          <cell r="K1903">
            <v>0</v>
          </cell>
          <cell r="L1903">
            <v>0</v>
          </cell>
          <cell r="M1903">
            <v>0</v>
          </cell>
          <cell r="N1903">
            <v>0</v>
          </cell>
        </row>
        <row r="1904">
          <cell r="A1904">
            <v>0</v>
          </cell>
          <cell r="B1904">
            <v>0</v>
          </cell>
          <cell r="C1904">
            <v>0</v>
          </cell>
          <cell r="D1904">
            <v>0</v>
          </cell>
          <cell r="E1904">
            <v>0</v>
          </cell>
          <cell r="F1904">
            <v>0</v>
          </cell>
          <cell r="G1904">
            <v>0</v>
          </cell>
          <cell r="H1904">
            <v>0</v>
          </cell>
          <cell r="I1904">
            <v>0</v>
          </cell>
          <cell r="J1904">
            <v>0</v>
          </cell>
          <cell r="K1904">
            <v>0</v>
          </cell>
          <cell r="L1904">
            <v>0</v>
          </cell>
          <cell r="M1904">
            <v>0</v>
          </cell>
          <cell r="N1904">
            <v>0</v>
          </cell>
        </row>
        <row r="1905">
          <cell r="A1905">
            <v>0</v>
          </cell>
          <cell r="B1905">
            <v>0</v>
          </cell>
          <cell r="C1905">
            <v>0</v>
          </cell>
          <cell r="D1905">
            <v>0</v>
          </cell>
          <cell r="E1905">
            <v>0</v>
          </cell>
          <cell r="F1905">
            <v>0</v>
          </cell>
          <cell r="G1905">
            <v>0</v>
          </cell>
          <cell r="H1905">
            <v>0</v>
          </cell>
          <cell r="I1905">
            <v>0</v>
          </cell>
          <cell r="J1905">
            <v>0</v>
          </cell>
          <cell r="K1905">
            <v>0</v>
          </cell>
          <cell r="L1905">
            <v>0</v>
          </cell>
          <cell r="M1905">
            <v>0</v>
          </cell>
          <cell r="N1905">
            <v>0</v>
          </cell>
        </row>
        <row r="1906">
          <cell r="A1906">
            <v>0</v>
          </cell>
          <cell r="B1906">
            <v>0</v>
          </cell>
          <cell r="C1906">
            <v>0</v>
          </cell>
          <cell r="D1906">
            <v>0</v>
          </cell>
          <cell r="E1906">
            <v>0</v>
          </cell>
          <cell r="F1906">
            <v>0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  <cell r="K1906">
            <v>0</v>
          </cell>
          <cell r="L1906">
            <v>0</v>
          </cell>
          <cell r="M1906">
            <v>0</v>
          </cell>
          <cell r="N1906">
            <v>0</v>
          </cell>
        </row>
        <row r="1907">
          <cell r="A1907">
            <v>0</v>
          </cell>
          <cell r="B1907">
            <v>0</v>
          </cell>
          <cell r="C1907">
            <v>0</v>
          </cell>
          <cell r="D1907">
            <v>0</v>
          </cell>
          <cell r="E1907">
            <v>0</v>
          </cell>
          <cell r="F1907">
            <v>0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  <cell r="K1907">
            <v>0</v>
          </cell>
          <cell r="L1907">
            <v>0</v>
          </cell>
          <cell r="M1907">
            <v>0</v>
          </cell>
          <cell r="N1907">
            <v>0</v>
          </cell>
        </row>
        <row r="1908">
          <cell r="A1908">
            <v>0</v>
          </cell>
          <cell r="B1908">
            <v>0</v>
          </cell>
          <cell r="C1908">
            <v>0</v>
          </cell>
          <cell r="D1908">
            <v>0</v>
          </cell>
          <cell r="E1908">
            <v>0</v>
          </cell>
          <cell r="F1908">
            <v>0</v>
          </cell>
          <cell r="G1908">
            <v>0</v>
          </cell>
          <cell r="H1908">
            <v>0</v>
          </cell>
          <cell r="I1908">
            <v>0</v>
          </cell>
          <cell r="J1908">
            <v>0</v>
          </cell>
          <cell r="K1908">
            <v>0</v>
          </cell>
          <cell r="L1908">
            <v>0</v>
          </cell>
          <cell r="M1908">
            <v>0</v>
          </cell>
          <cell r="N1908">
            <v>0</v>
          </cell>
        </row>
        <row r="1909">
          <cell r="A1909">
            <v>0</v>
          </cell>
          <cell r="B1909">
            <v>0</v>
          </cell>
          <cell r="C1909">
            <v>0</v>
          </cell>
          <cell r="D1909">
            <v>0</v>
          </cell>
          <cell r="E1909">
            <v>0</v>
          </cell>
          <cell r="F1909">
            <v>0</v>
          </cell>
          <cell r="G1909">
            <v>0</v>
          </cell>
          <cell r="H1909">
            <v>0</v>
          </cell>
          <cell r="I1909">
            <v>0</v>
          </cell>
          <cell r="J1909">
            <v>0</v>
          </cell>
          <cell r="K1909">
            <v>0</v>
          </cell>
          <cell r="L1909">
            <v>0</v>
          </cell>
          <cell r="M1909">
            <v>0</v>
          </cell>
          <cell r="N1909">
            <v>0</v>
          </cell>
        </row>
        <row r="1910">
          <cell r="A1910">
            <v>0</v>
          </cell>
          <cell r="B1910">
            <v>0</v>
          </cell>
          <cell r="C1910">
            <v>0</v>
          </cell>
          <cell r="D1910">
            <v>0</v>
          </cell>
          <cell r="E1910">
            <v>0</v>
          </cell>
          <cell r="F1910">
            <v>0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  <cell r="K1910">
            <v>0</v>
          </cell>
          <cell r="L1910">
            <v>0</v>
          </cell>
          <cell r="M1910">
            <v>0</v>
          </cell>
          <cell r="N1910">
            <v>0</v>
          </cell>
        </row>
        <row r="1911">
          <cell r="A1911">
            <v>0</v>
          </cell>
          <cell r="B1911">
            <v>0</v>
          </cell>
          <cell r="C1911">
            <v>0</v>
          </cell>
          <cell r="D1911">
            <v>0</v>
          </cell>
          <cell r="E1911">
            <v>0</v>
          </cell>
          <cell r="F1911">
            <v>0</v>
          </cell>
          <cell r="G1911">
            <v>0</v>
          </cell>
          <cell r="H1911">
            <v>0</v>
          </cell>
          <cell r="I1911">
            <v>0</v>
          </cell>
          <cell r="J1911">
            <v>0</v>
          </cell>
          <cell r="K1911">
            <v>0</v>
          </cell>
          <cell r="L1911">
            <v>0</v>
          </cell>
          <cell r="M1911">
            <v>0</v>
          </cell>
          <cell r="N1911">
            <v>0</v>
          </cell>
        </row>
        <row r="1912">
          <cell r="A1912">
            <v>0</v>
          </cell>
          <cell r="B1912">
            <v>0</v>
          </cell>
          <cell r="C1912">
            <v>0</v>
          </cell>
          <cell r="D1912">
            <v>0</v>
          </cell>
          <cell r="E1912">
            <v>0</v>
          </cell>
          <cell r="F1912">
            <v>0</v>
          </cell>
          <cell r="G1912">
            <v>0</v>
          </cell>
          <cell r="H1912">
            <v>0</v>
          </cell>
          <cell r="I1912">
            <v>0</v>
          </cell>
          <cell r="J1912">
            <v>0</v>
          </cell>
          <cell r="K1912">
            <v>0</v>
          </cell>
          <cell r="L1912">
            <v>0</v>
          </cell>
          <cell r="M1912">
            <v>0</v>
          </cell>
          <cell r="N1912">
            <v>0</v>
          </cell>
        </row>
        <row r="1913">
          <cell r="A1913">
            <v>0</v>
          </cell>
          <cell r="B1913">
            <v>0</v>
          </cell>
          <cell r="C1913">
            <v>0</v>
          </cell>
          <cell r="D1913">
            <v>0</v>
          </cell>
          <cell r="E1913">
            <v>0</v>
          </cell>
          <cell r="F1913">
            <v>0</v>
          </cell>
          <cell r="G1913">
            <v>0</v>
          </cell>
          <cell r="H1913">
            <v>0</v>
          </cell>
          <cell r="I1913">
            <v>0</v>
          </cell>
          <cell r="J1913">
            <v>0</v>
          </cell>
          <cell r="K1913">
            <v>0</v>
          </cell>
          <cell r="L1913">
            <v>0</v>
          </cell>
          <cell r="M1913">
            <v>0</v>
          </cell>
          <cell r="N1913">
            <v>0</v>
          </cell>
        </row>
        <row r="1914">
          <cell r="A1914">
            <v>0</v>
          </cell>
          <cell r="B1914">
            <v>0</v>
          </cell>
          <cell r="C1914">
            <v>0</v>
          </cell>
          <cell r="D1914">
            <v>0</v>
          </cell>
          <cell r="E1914">
            <v>0</v>
          </cell>
          <cell r="F1914">
            <v>0</v>
          </cell>
          <cell r="G1914">
            <v>0</v>
          </cell>
          <cell r="H1914">
            <v>0</v>
          </cell>
          <cell r="I1914">
            <v>0</v>
          </cell>
          <cell r="J1914">
            <v>0</v>
          </cell>
          <cell r="K1914">
            <v>0</v>
          </cell>
          <cell r="L1914">
            <v>0</v>
          </cell>
          <cell r="M1914">
            <v>0</v>
          </cell>
          <cell r="N1914">
            <v>0</v>
          </cell>
        </row>
        <row r="1915">
          <cell r="A1915">
            <v>0</v>
          </cell>
          <cell r="B1915">
            <v>0</v>
          </cell>
          <cell r="C1915">
            <v>0</v>
          </cell>
          <cell r="D1915">
            <v>0</v>
          </cell>
          <cell r="E1915">
            <v>0</v>
          </cell>
          <cell r="F1915">
            <v>0</v>
          </cell>
          <cell r="G1915">
            <v>0</v>
          </cell>
          <cell r="H1915">
            <v>0</v>
          </cell>
          <cell r="I1915">
            <v>0</v>
          </cell>
          <cell r="J1915">
            <v>0</v>
          </cell>
          <cell r="K1915">
            <v>0</v>
          </cell>
          <cell r="L1915">
            <v>0</v>
          </cell>
          <cell r="M1915">
            <v>0</v>
          </cell>
          <cell r="N1915">
            <v>0</v>
          </cell>
        </row>
        <row r="1916">
          <cell r="A1916">
            <v>0</v>
          </cell>
          <cell r="B1916">
            <v>0</v>
          </cell>
          <cell r="C1916">
            <v>0</v>
          </cell>
          <cell r="D1916">
            <v>0</v>
          </cell>
          <cell r="E1916">
            <v>0</v>
          </cell>
          <cell r="F1916">
            <v>0</v>
          </cell>
          <cell r="G1916">
            <v>0</v>
          </cell>
          <cell r="H1916">
            <v>0</v>
          </cell>
          <cell r="I1916">
            <v>0</v>
          </cell>
          <cell r="J1916">
            <v>0</v>
          </cell>
          <cell r="K1916">
            <v>0</v>
          </cell>
          <cell r="L1916">
            <v>0</v>
          </cell>
          <cell r="M1916">
            <v>0</v>
          </cell>
          <cell r="N1916">
            <v>0</v>
          </cell>
        </row>
        <row r="1917">
          <cell r="A1917">
            <v>0</v>
          </cell>
          <cell r="B1917">
            <v>0</v>
          </cell>
          <cell r="C1917">
            <v>0</v>
          </cell>
          <cell r="D1917">
            <v>0</v>
          </cell>
          <cell r="E1917">
            <v>0</v>
          </cell>
          <cell r="F1917">
            <v>0</v>
          </cell>
          <cell r="G1917">
            <v>0</v>
          </cell>
          <cell r="H1917">
            <v>0</v>
          </cell>
          <cell r="I1917">
            <v>0</v>
          </cell>
          <cell r="J1917">
            <v>0</v>
          </cell>
          <cell r="K1917">
            <v>0</v>
          </cell>
          <cell r="L1917">
            <v>0</v>
          </cell>
          <cell r="M1917">
            <v>0</v>
          </cell>
          <cell r="N1917">
            <v>0</v>
          </cell>
        </row>
        <row r="1918">
          <cell r="A1918">
            <v>0</v>
          </cell>
          <cell r="B1918">
            <v>0</v>
          </cell>
          <cell r="C1918">
            <v>0</v>
          </cell>
          <cell r="D1918">
            <v>0</v>
          </cell>
          <cell r="E1918">
            <v>0</v>
          </cell>
          <cell r="F1918">
            <v>0</v>
          </cell>
          <cell r="G1918">
            <v>0</v>
          </cell>
          <cell r="H1918">
            <v>0</v>
          </cell>
          <cell r="I1918">
            <v>0</v>
          </cell>
          <cell r="J1918">
            <v>0</v>
          </cell>
          <cell r="K1918">
            <v>0</v>
          </cell>
          <cell r="L1918">
            <v>0</v>
          </cell>
          <cell r="M1918">
            <v>0</v>
          </cell>
          <cell r="N1918">
            <v>0</v>
          </cell>
        </row>
        <row r="1919">
          <cell r="A1919">
            <v>0</v>
          </cell>
          <cell r="B1919">
            <v>0</v>
          </cell>
          <cell r="C1919">
            <v>0</v>
          </cell>
          <cell r="D1919">
            <v>0</v>
          </cell>
          <cell r="E1919">
            <v>0</v>
          </cell>
          <cell r="F1919">
            <v>0</v>
          </cell>
          <cell r="G1919">
            <v>0</v>
          </cell>
          <cell r="H1919">
            <v>0</v>
          </cell>
          <cell r="I1919">
            <v>0</v>
          </cell>
          <cell r="J1919">
            <v>0</v>
          </cell>
          <cell r="K1919">
            <v>0</v>
          </cell>
          <cell r="L1919">
            <v>0</v>
          </cell>
          <cell r="M1919">
            <v>0</v>
          </cell>
          <cell r="N1919">
            <v>0</v>
          </cell>
        </row>
        <row r="1920">
          <cell r="A1920">
            <v>0</v>
          </cell>
          <cell r="B1920">
            <v>0</v>
          </cell>
          <cell r="C1920">
            <v>0</v>
          </cell>
          <cell r="D1920">
            <v>0</v>
          </cell>
          <cell r="E1920">
            <v>0</v>
          </cell>
          <cell r="F1920">
            <v>0</v>
          </cell>
          <cell r="G1920">
            <v>0</v>
          </cell>
          <cell r="H1920">
            <v>0</v>
          </cell>
          <cell r="I1920">
            <v>0</v>
          </cell>
          <cell r="J1920">
            <v>0</v>
          </cell>
          <cell r="K1920">
            <v>0</v>
          </cell>
          <cell r="L1920">
            <v>0</v>
          </cell>
          <cell r="M1920">
            <v>0</v>
          </cell>
          <cell r="N1920">
            <v>0</v>
          </cell>
        </row>
        <row r="1921">
          <cell r="A1921">
            <v>0</v>
          </cell>
          <cell r="B1921">
            <v>0</v>
          </cell>
          <cell r="C1921">
            <v>0</v>
          </cell>
          <cell r="D1921">
            <v>0</v>
          </cell>
          <cell r="E1921">
            <v>0</v>
          </cell>
          <cell r="F1921">
            <v>0</v>
          </cell>
          <cell r="G1921">
            <v>0</v>
          </cell>
          <cell r="H1921">
            <v>0</v>
          </cell>
          <cell r="I1921">
            <v>0</v>
          </cell>
          <cell r="J1921">
            <v>0</v>
          </cell>
          <cell r="K1921">
            <v>0</v>
          </cell>
          <cell r="L1921">
            <v>0</v>
          </cell>
          <cell r="M1921">
            <v>0</v>
          </cell>
          <cell r="N1921">
            <v>0</v>
          </cell>
        </row>
        <row r="1922">
          <cell r="A1922">
            <v>0</v>
          </cell>
          <cell r="B1922">
            <v>0</v>
          </cell>
          <cell r="C1922">
            <v>0</v>
          </cell>
          <cell r="D1922">
            <v>0</v>
          </cell>
          <cell r="E1922">
            <v>0</v>
          </cell>
          <cell r="F1922">
            <v>0</v>
          </cell>
          <cell r="G1922">
            <v>0</v>
          </cell>
          <cell r="H1922">
            <v>0</v>
          </cell>
          <cell r="I1922">
            <v>0</v>
          </cell>
          <cell r="J1922">
            <v>0</v>
          </cell>
          <cell r="K1922">
            <v>0</v>
          </cell>
          <cell r="L1922">
            <v>0</v>
          </cell>
          <cell r="M1922">
            <v>0</v>
          </cell>
          <cell r="N1922">
            <v>0</v>
          </cell>
        </row>
        <row r="1923">
          <cell r="A1923">
            <v>0</v>
          </cell>
          <cell r="B1923">
            <v>0</v>
          </cell>
          <cell r="C1923">
            <v>0</v>
          </cell>
          <cell r="D1923">
            <v>0</v>
          </cell>
          <cell r="E1923">
            <v>0</v>
          </cell>
          <cell r="F1923">
            <v>0</v>
          </cell>
          <cell r="G1923">
            <v>0</v>
          </cell>
          <cell r="H1923">
            <v>0</v>
          </cell>
          <cell r="I1923">
            <v>0</v>
          </cell>
          <cell r="J1923">
            <v>0</v>
          </cell>
          <cell r="K1923">
            <v>0</v>
          </cell>
          <cell r="L1923">
            <v>0</v>
          </cell>
          <cell r="M1923">
            <v>0</v>
          </cell>
          <cell r="N1923">
            <v>0</v>
          </cell>
        </row>
        <row r="1924">
          <cell r="A1924">
            <v>0</v>
          </cell>
          <cell r="B1924">
            <v>0</v>
          </cell>
          <cell r="C1924">
            <v>0</v>
          </cell>
          <cell r="D1924">
            <v>0</v>
          </cell>
          <cell r="E1924">
            <v>0</v>
          </cell>
          <cell r="F1924">
            <v>0</v>
          </cell>
          <cell r="G1924">
            <v>0</v>
          </cell>
          <cell r="H1924">
            <v>0</v>
          </cell>
          <cell r="I1924">
            <v>0</v>
          </cell>
          <cell r="J1924">
            <v>0</v>
          </cell>
          <cell r="K1924">
            <v>0</v>
          </cell>
          <cell r="L1924">
            <v>0</v>
          </cell>
          <cell r="M1924">
            <v>0</v>
          </cell>
          <cell r="N1924">
            <v>0</v>
          </cell>
        </row>
        <row r="1925">
          <cell r="A1925">
            <v>0</v>
          </cell>
          <cell r="B1925">
            <v>0</v>
          </cell>
          <cell r="C1925">
            <v>0</v>
          </cell>
          <cell r="D1925">
            <v>0</v>
          </cell>
          <cell r="E1925">
            <v>0</v>
          </cell>
          <cell r="F1925">
            <v>0</v>
          </cell>
          <cell r="G1925">
            <v>0</v>
          </cell>
          <cell r="H1925">
            <v>0</v>
          </cell>
          <cell r="I1925">
            <v>0</v>
          </cell>
          <cell r="J1925">
            <v>0</v>
          </cell>
          <cell r="K1925">
            <v>0</v>
          </cell>
          <cell r="L1925">
            <v>0</v>
          </cell>
          <cell r="M1925">
            <v>0</v>
          </cell>
          <cell r="N1925">
            <v>0</v>
          </cell>
        </row>
        <row r="1926">
          <cell r="A1926">
            <v>0</v>
          </cell>
          <cell r="B1926">
            <v>0</v>
          </cell>
          <cell r="C1926">
            <v>0</v>
          </cell>
          <cell r="D1926">
            <v>0</v>
          </cell>
          <cell r="E1926">
            <v>0</v>
          </cell>
          <cell r="F1926">
            <v>0</v>
          </cell>
          <cell r="G1926">
            <v>0</v>
          </cell>
          <cell r="H1926">
            <v>0</v>
          </cell>
          <cell r="I1926">
            <v>0</v>
          </cell>
          <cell r="J1926">
            <v>0</v>
          </cell>
          <cell r="K1926">
            <v>0</v>
          </cell>
          <cell r="L1926">
            <v>0</v>
          </cell>
          <cell r="M1926">
            <v>0</v>
          </cell>
          <cell r="N1926">
            <v>0</v>
          </cell>
        </row>
        <row r="1927">
          <cell r="A1927">
            <v>0</v>
          </cell>
          <cell r="B1927">
            <v>0</v>
          </cell>
          <cell r="C1927">
            <v>0</v>
          </cell>
          <cell r="D1927">
            <v>0</v>
          </cell>
          <cell r="E1927">
            <v>0</v>
          </cell>
          <cell r="F1927">
            <v>0</v>
          </cell>
          <cell r="G1927">
            <v>0</v>
          </cell>
          <cell r="H1927">
            <v>0</v>
          </cell>
          <cell r="I1927">
            <v>0</v>
          </cell>
          <cell r="J1927">
            <v>0</v>
          </cell>
          <cell r="K1927">
            <v>0</v>
          </cell>
          <cell r="L1927">
            <v>0</v>
          </cell>
          <cell r="M1927">
            <v>0</v>
          </cell>
          <cell r="N1927">
            <v>0</v>
          </cell>
        </row>
        <row r="1928">
          <cell r="A1928">
            <v>0</v>
          </cell>
          <cell r="B1928">
            <v>0</v>
          </cell>
          <cell r="C1928">
            <v>0</v>
          </cell>
          <cell r="D1928">
            <v>0</v>
          </cell>
          <cell r="E1928">
            <v>0</v>
          </cell>
          <cell r="F1928">
            <v>0</v>
          </cell>
          <cell r="G1928">
            <v>0</v>
          </cell>
          <cell r="H1928">
            <v>0</v>
          </cell>
          <cell r="I1928">
            <v>0</v>
          </cell>
          <cell r="J1928">
            <v>0</v>
          </cell>
          <cell r="K1928">
            <v>0</v>
          </cell>
          <cell r="L1928">
            <v>0</v>
          </cell>
          <cell r="M1928">
            <v>0</v>
          </cell>
          <cell r="N1928">
            <v>0</v>
          </cell>
        </row>
        <row r="1929">
          <cell r="A1929">
            <v>0</v>
          </cell>
          <cell r="B1929">
            <v>0</v>
          </cell>
          <cell r="C1929">
            <v>0</v>
          </cell>
          <cell r="D1929">
            <v>0</v>
          </cell>
          <cell r="E1929">
            <v>0</v>
          </cell>
          <cell r="F1929">
            <v>0</v>
          </cell>
          <cell r="G1929">
            <v>0</v>
          </cell>
          <cell r="H1929">
            <v>0</v>
          </cell>
          <cell r="I1929">
            <v>0</v>
          </cell>
          <cell r="J1929">
            <v>0</v>
          </cell>
          <cell r="K1929">
            <v>0</v>
          </cell>
          <cell r="L1929">
            <v>0</v>
          </cell>
          <cell r="M1929">
            <v>0</v>
          </cell>
          <cell r="N1929">
            <v>0</v>
          </cell>
        </row>
        <row r="1930">
          <cell r="A1930">
            <v>0</v>
          </cell>
          <cell r="B1930">
            <v>0</v>
          </cell>
          <cell r="C1930">
            <v>0</v>
          </cell>
          <cell r="D1930">
            <v>0</v>
          </cell>
          <cell r="E1930">
            <v>0</v>
          </cell>
          <cell r="F1930">
            <v>0</v>
          </cell>
          <cell r="G1930">
            <v>0</v>
          </cell>
          <cell r="H1930">
            <v>0</v>
          </cell>
          <cell r="I1930">
            <v>0</v>
          </cell>
          <cell r="J1930">
            <v>0</v>
          </cell>
          <cell r="K1930">
            <v>0</v>
          </cell>
          <cell r="L1930">
            <v>0</v>
          </cell>
          <cell r="M1930">
            <v>0</v>
          </cell>
          <cell r="N1930">
            <v>0</v>
          </cell>
        </row>
        <row r="1931">
          <cell r="A1931">
            <v>0</v>
          </cell>
          <cell r="B1931">
            <v>0</v>
          </cell>
          <cell r="C1931">
            <v>0</v>
          </cell>
          <cell r="D1931">
            <v>0</v>
          </cell>
          <cell r="E1931">
            <v>0</v>
          </cell>
          <cell r="F1931">
            <v>0</v>
          </cell>
          <cell r="G1931">
            <v>0</v>
          </cell>
          <cell r="H1931">
            <v>0</v>
          </cell>
          <cell r="I1931">
            <v>0</v>
          </cell>
          <cell r="J1931">
            <v>0</v>
          </cell>
          <cell r="K1931">
            <v>0</v>
          </cell>
          <cell r="L1931">
            <v>0</v>
          </cell>
          <cell r="M1931">
            <v>0</v>
          </cell>
          <cell r="N1931">
            <v>0</v>
          </cell>
        </row>
        <row r="1932">
          <cell r="A1932">
            <v>0</v>
          </cell>
          <cell r="B1932">
            <v>0</v>
          </cell>
          <cell r="C1932">
            <v>0</v>
          </cell>
          <cell r="D1932">
            <v>0</v>
          </cell>
          <cell r="E1932">
            <v>0</v>
          </cell>
          <cell r="F1932">
            <v>0</v>
          </cell>
          <cell r="G1932">
            <v>0</v>
          </cell>
          <cell r="H1932">
            <v>0</v>
          </cell>
          <cell r="I1932">
            <v>0</v>
          </cell>
          <cell r="J1932">
            <v>0</v>
          </cell>
          <cell r="K1932">
            <v>0</v>
          </cell>
          <cell r="L1932">
            <v>0</v>
          </cell>
          <cell r="M1932">
            <v>0</v>
          </cell>
          <cell r="N1932">
            <v>0</v>
          </cell>
        </row>
        <row r="1933">
          <cell r="A1933">
            <v>0</v>
          </cell>
          <cell r="B1933">
            <v>0</v>
          </cell>
          <cell r="C1933">
            <v>0</v>
          </cell>
          <cell r="D1933">
            <v>0</v>
          </cell>
          <cell r="E1933">
            <v>0</v>
          </cell>
          <cell r="F1933">
            <v>0</v>
          </cell>
          <cell r="G1933">
            <v>0</v>
          </cell>
          <cell r="H1933">
            <v>0</v>
          </cell>
          <cell r="I1933">
            <v>0</v>
          </cell>
          <cell r="J1933">
            <v>0</v>
          </cell>
          <cell r="K1933">
            <v>0</v>
          </cell>
          <cell r="L1933">
            <v>0</v>
          </cell>
          <cell r="M1933">
            <v>0</v>
          </cell>
          <cell r="N1933">
            <v>0</v>
          </cell>
        </row>
        <row r="1934">
          <cell r="A1934">
            <v>0</v>
          </cell>
          <cell r="B1934">
            <v>0</v>
          </cell>
          <cell r="C1934">
            <v>0</v>
          </cell>
          <cell r="D1934">
            <v>0</v>
          </cell>
          <cell r="E1934">
            <v>0</v>
          </cell>
          <cell r="F1934">
            <v>0</v>
          </cell>
          <cell r="G1934">
            <v>0</v>
          </cell>
          <cell r="H1934">
            <v>0</v>
          </cell>
          <cell r="I1934">
            <v>0</v>
          </cell>
          <cell r="J1934">
            <v>0</v>
          </cell>
          <cell r="K1934">
            <v>0</v>
          </cell>
          <cell r="L1934">
            <v>0</v>
          </cell>
          <cell r="M1934">
            <v>0</v>
          </cell>
          <cell r="N1934">
            <v>0</v>
          </cell>
        </row>
        <row r="1935">
          <cell r="A1935">
            <v>0</v>
          </cell>
          <cell r="B1935">
            <v>0</v>
          </cell>
          <cell r="C1935">
            <v>0</v>
          </cell>
          <cell r="D1935">
            <v>0</v>
          </cell>
          <cell r="E1935">
            <v>0</v>
          </cell>
          <cell r="F1935">
            <v>0</v>
          </cell>
          <cell r="G1935">
            <v>0</v>
          </cell>
          <cell r="H1935">
            <v>0</v>
          </cell>
          <cell r="I1935">
            <v>0</v>
          </cell>
          <cell r="J1935">
            <v>0</v>
          </cell>
          <cell r="K1935">
            <v>0</v>
          </cell>
          <cell r="L1935">
            <v>0</v>
          </cell>
          <cell r="M1935">
            <v>0</v>
          </cell>
          <cell r="N1935">
            <v>0</v>
          </cell>
        </row>
        <row r="1936">
          <cell r="A1936">
            <v>0</v>
          </cell>
          <cell r="B1936">
            <v>0</v>
          </cell>
          <cell r="C1936">
            <v>0</v>
          </cell>
          <cell r="D1936">
            <v>0</v>
          </cell>
          <cell r="E1936">
            <v>0</v>
          </cell>
          <cell r="F1936">
            <v>0</v>
          </cell>
          <cell r="G1936">
            <v>0</v>
          </cell>
          <cell r="H1936">
            <v>0</v>
          </cell>
          <cell r="I1936">
            <v>0</v>
          </cell>
          <cell r="J1936">
            <v>0</v>
          </cell>
          <cell r="K1936">
            <v>0</v>
          </cell>
          <cell r="L1936">
            <v>0</v>
          </cell>
          <cell r="M1936">
            <v>0</v>
          </cell>
          <cell r="N1936">
            <v>0</v>
          </cell>
        </row>
        <row r="1937">
          <cell r="A1937">
            <v>0</v>
          </cell>
          <cell r="B1937">
            <v>0</v>
          </cell>
          <cell r="C1937">
            <v>0</v>
          </cell>
          <cell r="D1937">
            <v>0</v>
          </cell>
          <cell r="E1937">
            <v>0</v>
          </cell>
          <cell r="F1937">
            <v>0</v>
          </cell>
          <cell r="G1937">
            <v>0</v>
          </cell>
          <cell r="H1937">
            <v>0</v>
          </cell>
          <cell r="I1937">
            <v>0</v>
          </cell>
          <cell r="J1937">
            <v>0</v>
          </cell>
          <cell r="K1937">
            <v>0</v>
          </cell>
          <cell r="L1937">
            <v>0</v>
          </cell>
          <cell r="M1937">
            <v>0</v>
          </cell>
          <cell r="N1937">
            <v>0</v>
          </cell>
        </row>
        <row r="1938">
          <cell r="A1938">
            <v>0</v>
          </cell>
          <cell r="B1938">
            <v>0</v>
          </cell>
          <cell r="C1938">
            <v>0</v>
          </cell>
          <cell r="D1938">
            <v>0</v>
          </cell>
          <cell r="E1938">
            <v>0</v>
          </cell>
          <cell r="F1938">
            <v>0</v>
          </cell>
          <cell r="G1938">
            <v>0</v>
          </cell>
          <cell r="H1938">
            <v>0</v>
          </cell>
          <cell r="I1938">
            <v>0</v>
          </cell>
          <cell r="J1938">
            <v>0</v>
          </cell>
          <cell r="K1938">
            <v>0</v>
          </cell>
          <cell r="L1938">
            <v>0</v>
          </cell>
          <cell r="M1938">
            <v>0</v>
          </cell>
          <cell r="N1938">
            <v>0</v>
          </cell>
        </row>
        <row r="1939">
          <cell r="A1939">
            <v>0</v>
          </cell>
          <cell r="B1939">
            <v>0</v>
          </cell>
          <cell r="C1939">
            <v>0</v>
          </cell>
          <cell r="D1939">
            <v>0</v>
          </cell>
          <cell r="E1939">
            <v>0</v>
          </cell>
          <cell r="F1939">
            <v>0</v>
          </cell>
          <cell r="G1939">
            <v>0</v>
          </cell>
          <cell r="H1939">
            <v>0</v>
          </cell>
          <cell r="I1939">
            <v>0</v>
          </cell>
          <cell r="J1939">
            <v>0</v>
          </cell>
          <cell r="K1939">
            <v>0</v>
          </cell>
          <cell r="L1939">
            <v>0</v>
          </cell>
          <cell r="M1939">
            <v>0</v>
          </cell>
          <cell r="N1939">
            <v>0</v>
          </cell>
        </row>
        <row r="1940">
          <cell r="A1940">
            <v>0</v>
          </cell>
          <cell r="B1940">
            <v>0</v>
          </cell>
          <cell r="C1940">
            <v>0</v>
          </cell>
          <cell r="D1940">
            <v>0</v>
          </cell>
          <cell r="E1940">
            <v>0</v>
          </cell>
          <cell r="F1940">
            <v>0</v>
          </cell>
          <cell r="G1940">
            <v>0</v>
          </cell>
          <cell r="H1940">
            <v>0</v>
          </cell>
          <cell r="I1940">
            <v>0</v>
          </cell>
          <cell r="J1940">
            <v>0</v>
          </cell>
          <cell r="K1940">
            <v>0</v>
          </cell>
          <cell r="L1940">
            <v>0</v>
          </cell>
          <cell r="M1940">
            <v>0</v>
          </cell>
          <cell r="N1940">
            <v>0</v>
          </cell>
        </row>
        <row r="1941">
          <cell r="A1941">
            <v>0</v>
          </cell>
          <cell r="B1941">
            <v>0</v>
          </cell>
          <cell r="C1941">
            <v>0</v>
          </cell>
          <cell r="D1941">
            <v>0</v>
          </cell>
          <cell r="E1941">
            <v>0</v>
          </cell>
          <cell r="F1941">
            <v>0</v>
          </cell>
          <cell r="G1941">
            <v>0</v>
          </cell>
          <cell r="H1941">
            <v>0</v>
          </cell>
          <cell r="I1941">
            <v>0</v>
          </cell>
          <cell r="J1941">
            <v>0</v>
          </cell>
          <cell r="K1941">
            <v>0</v>
          </cell>
          <cell r="L1941">
            <v>0</v>
          </cell>
          <cell r="M1941">
            <v>0</v>
          </cell>
          <cell r="N1941">
            <v>0</v>
          </cell>
        </row>
        <row r="1942">
          <cell r="A1942">
            <v>0</v>
          </cell>
          <cell r="B1942">
            <v>0</v>
          </cell>
          <cell r="C1942">
            <v>0</v>
          </cell>
          <cell r="D1942">
            <v>0</v>
          </cell>
          <cell r="E1942">
            <v>0</v>
          </cell>
          <cell r="F1942">
            <v>0</v>
          </cell>
          <cell r="G1942">
            <v>0</v>
          </cell>
          <cell r="H1942">
            <v>0</v>
          </cell>
          <cell r="I1942">
            <v>0</v>
          </cell>
          <cell r="J1942">
            <v>0</v>
          </cell>
          <cell r="K1942">
            <v>0</v>
          </cell>
          <cell r="L1942">
            <v>0</v>
          </cell>
          <cell r="M1942">
            <v>0</v>
          </cell>
          <cell r="N1942">
            <v>0</v>
          </cell>
        </row>
        <row r="1943">
          <cell r="A1943">
            <v>0</v>
          </cell>
          <cell r="B1943">
            <v>0</v>
          </cell>
          <cell r="C1943">
            <v>0</v>
          </cell>
          <cell r="D1943">
            <v>0</v>
          </cell>
          <cell r="E1943">
            <v>0</v>
          </cell>
          <cell r="F1943">
            <v>0</v>
          </cell>
          <cell r="G1943">
            <v>0</v>
          </cell>
          <cell r="H1943">
            <v>0</v>
          </cell>
          <cell r="I1943">
            <v>0</v>
          </cell>
          <cell r="J1943">
            <v>0</v>
          </cell>
          <cell r="K1943">
            <v>0</v>
          </cell>
          <cell r="L1943">
            <v>0</v>
          </cell>
          <cell r="M1943">
            <v>0</v>
          </cell>
          <cell r="N1943">
            <v>0</v>
          </cell>
        </row>
        <row r="1944">
          <cell r="A1944">
            <v>0</v>
          </cell>
          <cell r="B1944">
            <v>0</v>
          </cell>
          <cell r="C1944">
            <v>0</v>
          </cell>
          <cell r="D1944">
            <v>0</v>
          </cell>
          <cell r="E1944">
            <v>0</v>
          </cell>
          <cell r="F1944">
            <v>0</v>
          </cell>
          <cell r="G1944">
            <v>0</v>
          </cell>
          <cell r="H1944">
            <v>0</v>
          </cell>
          <cell r="I1944">
            <v>0</v>
          </cell>
          <cell r="J1944">
            <v>0</v>
          </cell>
          <cell r="K1944">
            <v>0</v>
          </cell>
          <cell r="L1944">
            <v>0</v>
          </cell>
          <cell r="M1944">
            <v>0</v>
          </cell>
          <cell r="N1944">
            <v>0</v>
          </cell>
        </row>
        <row r="1945">
          <cell r="A1945">
            <v>0</v>
          </cell>
          <cell r="B1945">
            <v>0</v>
          </cell>
          <cell r="C1945">
            <v>0</v>
          </cell>
          <cell r="D1945">
            <v>0</v>
          </cell>
          <cell r="E1945">
            <v>0</v>
          </cell>
          <cell r="F1945">
            <v>0</v>
          </cell>
          <cell r="G1945">
            <v>0</v>
          </cell>
          <cell r="H1945">
            <v>0</v>
          </cell>
          <cell r="I1945">
            <v>0</v>
          </cell>
          <cell r="J1945">
            <v>0</v>
          </cell>
          <cell r="K1945">
            <v>0</v>
          </cell>
          <cell r="L1945">
            <v>0</v>
          </cell>
          <cell r="M1945">
            <v>0</v>
          </cell>
          <cell r="N1945">
            <v>0</v>
          </cell>
        </row>
        <row r="1946">
          <cell r="A1946">
            <v>0</v>
          </cell>
          <cell r="B1946">
            <v>0</v>
          </cell>
          <cell r="C1946">
            <v>0</v>
          </cell>
          <cell r="D1946">
            <v>0</v>
          </cell>
          <cell r="E1946">
            <v>0</v>
          </cell>
          <cell r="F1946">
            <v>0</v>
          </cell>
          <cell r="G1946">
            <v>0</v>
          </cell>
          <cell r="H1946">
            <v>0</v>
          </cell>
          <cell r="I1946">
            <v>0</v>
          </cell>
          <cell r="J1946">
            <v>0</v>
          </cell>
          <cell r="K1946">
            <v>0</v>
          </cell>
          <cell r="L1946">
            <v>0</v>
          </cell>
          <cell r="M1946">
            <v>0</v>
          </cell>
          <cell r="N1946">
            <v>0</v>
          </cell>
        </row>
        <row r="1947">
          <cell r="A1947">
            <v>0</v>
          </cell>
          <cell r="B1947">
            <v>0</v>
          </cell>
          <cell r="C1947">
            <v>0</v>
          </cell>
          <cell r="D1947">
            <v>0</v>
          </cell>
          <cell r="E1947">
            <v>0</v>
          </cell>
          <cell r="F1947">
            <v>0</v>
          </cell>
          <cell r="G1947">
            <v>0</v>
          </cell>
          <cell r="H1947">
            <v>0</v>
          </cell>
          <cell r="I1947">
            <v>0</v>
          </cell>
          <cell r="J1947">
            <v>0</v>
          </cell>
          <cell r="K1947">
            <v>0</v>
          </cell>
          <cell r="L1947">
            <v>0</v>
          </cell>
          <cell r="M1947">
            <v>0</v>
          </cell>
          <cell r="N1947">
            <v>0</v>
          </cell>
        </row>
        <row r="1948">
          <cell r="A1948">
            <v>0</v>
          </cell>
          <cell r="B1948">
            <v>0</v>
          </cell>
          <cell r="C1948">
            <v>0</v>
          </cell>
          <cell r="D1948">
            <v>0</v>
          </cell>
          <cell r="E1948">
            <v>0</v>
          </cell>
          <cell r="F1948">
            <v>0</v>
          </cell>
          <cell r="G1948">
            <v>0</v>
          </cell>
          <cell r="H1948">
            <v>0</v>
          </cell>
          <cell r="I1948">
            <v>0</v>
          </cell>
          <cell r="J1948">
            <v>0</v>
          </cell>
          <cell r="K1948">
            <v>0</v>
          </cell>
          <cell r="L1948">
            <v>0</v>
          </cell>
          <cell r="M1948">
            <v>0</v>
          </cell>
          <cell r="N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0</v>
          </cell>
          <cell r="G1949">
            <v>0</v>
          </cell>
          <cell r="H1949">
            <v>0</v>
          </cell>
          <cell r="I1949">
            <v>0</v>
          </cell>
          <cell r="J1949">
            <v>0</v>
          </cell>
          <cell r="K1949">
            <v>0</v>
          </cell>
          <cell r="L1949">
            <v>0</v>
          </cell>
          <cell r="M1949">
            <v>0</v>
          </cell>
          <cell r="N1949">
            <v>0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  <cell r="G1950">
            <v>0</v>
          </cell>
          <cell r="H1950">
            <v>0</v>
          </cell>
          <cell r="I1950">
            <v>0</v>
          </cell>
          <cell r="J1950">
            <v>0</v>
          </cell>
          <cell r="K1950">
            <v>0</v>
          </cell>
          <cell r="L1950">
            <v>0</v>
          </cell>
          <cell r="M1950">
            <v>0</v>
          </cell>
          <cell r="N1950">
            <v>0</v>
          </cell>
        </row>
        <row r="1951">
          <cell r="A1951">
            <v>0</v>
          </cell>
          <cell r="B1951">
            <v>0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  <cell r="G1951">
            <v>0</v>
          </cell>
          <cell r="H1951">
            <v>0</v>
          </cell>
          <cell r="I1951">
            <v>0</v>
          </cell>
          <cell r="J1951">
            <v>0</v>
          </cell>
          <cell r="K1951">
            <v>0</v>
          </cell>
          <cell r="L1951">
            <v>0</v>
          </cell>
          <cell r="M1951">
            <v>0</v>
          </cell>
          <cell r="N1951">
            <v>0</v>
          </cell>
        </row>
        <row r="1952">
          <cell r="A1952">
            <v>0</v>
          </cell>
          <cell r="B1952">
            <v>0</v>
          </cell>
          <cell r="C1952">
            <v>0</v>
          </cell>
          <cell r="D1952">
            <v>0</v>
          </cell>
          <cell r="E1952">
            <v>0</v>
          </cell>
          <cell r="F1952">
            <v>0</v>
          </cell>
          <cell r="G1952">
            <v>0</v>
          </cell>
          <cell r="H1952">
            <v>0</v>
          </cell>
          <cell r="I1952">
            <v>0</v>
          </cell>
          <cell r="J1952">
            <v>0</v>
          </cell>
          <cell r="K1952">
            <v>0</v>
          </cell>
          <cell r="L1952">
            <v>0</v>
          </cell>
          <cell r="M1952">
            <v>0</v>
          </cell>
          <cell r="N1952">
            <v>0</v>
          </cell>
        </row>
        <row r="1953">
          <cell r="A1953">
            <v>0</v>
          </cell>
          <cell r="B1953">
            <v>0</v>
          </cell>
          <cell r="C1953">
            <v>0</v>
          </cell>
          <cell r="D1953">
            <v>0</v>
          </cell>
          <cell r="E1953">
            <v>0</v>
          </cell>
          <cell r="F1953">
            <v>0</v>
          </cell>
          <cell r="G1953">
            <v>0</v>
          </cell>
          <cell r="H1953">
            <v>0</v>
          </cell>
          <cell r="I1953">
            <v>0</v>
          </cell>
          <cell r="J1953">
            <v>0</v>
          </cell>
          <cell r="K1953">
            <v>0</v>
          </cell>
          <cell r="L1953">
            <v>0</v>
          </cell>
          <cell r="M1953">
            <v>0</v>
          </cell>
          <cell r="N1953">
            <v>0</v>
          </cell>
        </row>
        <row r="1954">
          <cell r="A1954">
            <v>0</v>
          </cell>
          <cell r="B1954">
            <v>0</v>
          </cell>
          <cell r="C1954">
            <v>0</v>
          </cell>
          <cell r="D1954">
            <v>0</v>
          </cell>
          <cell r="E1954">
            <v>0</v>
          </cell>
          <cell r="F1954">
            <v>0</v>
          </cell>
          <cell r="G1954">
            <v>0</v>
          </cell>
          <cell r="H1954">
            <v>0</v>
          </cell>
          <cell r="I1954">
            <v>0</v>
          </cell>
          <cell r="J1954">
            <v>0</v>
          </cell>
          <cell r="K1954">
            <v>0</v>
          </cell>
          <cell r="L1954">
            <v>0</v>
          </cell>
          <cell r="M1954">
            <v>0</v>
          </cell>
          <cell r="N1954">
            <v>0</v>
          </cell>
        </row>
        <row r="1955">
          <cell r="A1955">
            <v>0</v>
          </cell>
          <cell r="B1955">
            <v>0</v>
          </cell>
          <cell r="C1955">
            <v>0</v>
          </cell>
          <cell r="D1955">
            <v>0</v>
          </cell>
          <cell r="E1955">
            <v>0</v>
          </cell>
          <cell r="F1955">
            <v>0</v>
          </cell>
          <cell r="G1955">
            <v>0</v>
          </cell>
          <cell r="H1955">
            <v>0</v>
          </cell>
          <cell r="I1955">
            <v>0</v>
          </cell>
          <cell r="J1955">
            <v>0</v>
          </cell>
          <cell r="K1955">
            <v>0</v>
          </cell>
          <cell r="L1955">
            <v>0</v>
          </cell>
          <cell r="M1955">
            <v>0</v>
          </cell>
          <cell r="N1955">
            <v>0</v>
          </cell>
        </row>
        <row r="1956">
          <cell r="A1956">
            <v>0</v>
          </cell>
          <cell r="B1956">
            <v>0</v>
          </cell>
          <cell r="C1956">
            <v>0</v>
          </cell>
          <cell r="D1956">
            <v>0</v>
          </cell>
          <cell r="E1956">
            <v>0</v>
          </cell>
          <cell r="F1956">
            <v>0</v>
          </cell>
          <cell r="G1956">
            <v>0</v>
          </cell>
          <cell r="H1956">
            <v>0</v>
          </cell>
          <cell r="I1956">
            <v>0</v>
          </cell>
          <cell r="J1956">
            <v>0</v>
          </cell>
          <cell r="K1956">
            <v>0</v>
          </cell>
          <cell r="L1956">
            <v>0</v>
          </cell>
          <cell r="M1956">
            <v>0</v>
          </cell>
          <cell r="N1956">
            <v>0</v>
          </cell>
        </row>
        <row r="1957">
          <cell r="A1957">
            <v>0</v>
          </cell>
          <cell r="B1957">
            <v>0</v>
          </cell>
          <cell r="C1957">
            <v>0</v>
          </cell>
          <cell r="D1957">
            <v>0</v>
          </cell>
          <cell r="E1957">
            <v>0</v>
          </cell>
          <cell r="F1957">
            <v>0</v>
          </cell>
          <cell r="G1957">
            <v>0</v>
          </cell>
          <cell r="H1957">
            <v>0</v>
          </cell>
          <cell r="I1957">
            <v>0</v>
          </cell>
          <cell r="J1957">
            <v>0</v>
          </cell>
          <cell r="K1957">
            <v>0</v>
          </cell>
          <cell r="L1957">
            <v>0</v>
          </cell>
          <cell r="M1957">
            <v>0</v>
          </cell>
          <cell r="N1957">
            <v>0</v>
          </cell>
        </row>
        <row r="1958">
          <cell r="A1958">
            <v>0</v>
          </cell>
          <cell r="B1958">
            <v>0</v>
          </cell>
          <cell r="C1958">
            <v>0</v>
          </cell>
          <cell r="D1958">
            <v>0</v>
          </cell>
          <cell r="E1958">
            <v>0</v>
          </cell>
          <cell r="F1958">
            <v>0</v>
          </cell>
          <cell r="G1958">
            <v>0</v>
          </cell>
          <cell r="H1958">
            <v>0</v>
          </cell>
          <cell r="I1958">
            <v>0</v>
          </cell>
          <cell r="J1958">
            <v>0</v>
          </cell>
          <cell r="K1958">
            <v>0</v>
          </cell>
          <cell r="L1958">
            <v>0</v>
          </cell>
          <cell r="M1958">
            <v>0</v>
          </cell>
          <cell r="N1958">
            <v>0</v>
          </cell>
        </row>
        <row r="1959">
          <cell r="A1959">
            <v>0</v>
          </cell>
          <cell r="B1959">
            <v>0</v>
          </cell>
          <cell r="C1959">
            <v>0</v>
          </cell>
          <cell r="D1959">
            <v>0</v>
          </cell>
          <cell r="E1959">
            <v>0</v>
          </cell>
          <cell r="F1959">
            <v>0</v>
          </cell>
          <cell r="G1959">
            <v>0</v>
          </cell>
          <cell r="H1959">
            <v>0</v>
          </cell>
          <cell r="I1959">
            <v>0</v>
          </cell>
          <cell r="J1959">
            <v>0</v>
          </cell>
          <cell r="K1959">
            <v>0</v>
          </cell>
          <cell r="L1959">
            <v>0</v>
          </cell>
          <cell r="M1959">
            <v>0</v>
          </cell>
          <cell r="N1959">
            <v>0</v>
          </cell>
        </row>
        <row r="1960">
          <cell r="A1960">
            <v>0</v>
          </cell>
          <cell r="B1960">
            <v>0</v>
          </cell>
          <cell r="C1960">
            <v>0</v>
          </cell>
          <cell r="D1960">
            <v>0</v>
          </cell>
          <cell r="E1960">
            <v>0</v>
          </cell>
          <cell r="F1960">
            <v>0</v>
          </cell>
          <cell r="G1960">
            <v>0</v>
          </cell>
          <cell r="H1960">
            <v>0</v>
          </cell>
          <cell r="I1960">
            <v>0</v>
          </cell>
          <cell r="J1960">
            <v>0</v>
          </cell>
          <cell r="K1960">
            <v>0</v>
          </cell>
          <cell r="L1960">
            <v>0</v>
          </cell>
          <cell r="M1960">
            <v>0</v>
          </cell>
          <cell r="N1960">
            <v>0</v>
          </cell>
        </row>
        <row r="1961">
          <cell r="A1961">
            <v>0</v>
          </cell>
          <cell r="B1961">
            <v>0</v>
          </cell>
          <cell r="C1961">
            <v>0</v>
          </cell>
          <cell r="D1961">
            <v>0</v>
          </cell>
          <cell r="E1961">
            <v>0</v>
          </cell>
          <cell r="F1961">
            <v>0</v>
          </cell>
          <cell r="G1961">
            <v>0</v>
          </cell>
          <cell r="H1961">
            <v>0</v>
          </cell>
          <cell r="I1961">
            <v>0</v>
          </cell>
          <cell r="J1961">
            <v>0</v>
          </cell>
          <cell r="K1961">
            <v>0</v>
          </cell>
          <cell r="L1961">
            <v>0</v>
          </cell>
          <cell r="M1961">
            <v>0</v>
          </cell>
          <cell r="N1961">
            <v>0</v>
          </cell>
        </row>
        <row r="1962">
          <cell r="A1962">
            <v>0</v>
          </cell>
          <cell r="B1962">
            <v>0</v>
          </cell>
          <cell r="C1962">
            <v>0</v>
          </cell>
          <cell r="D1962">
            <v>0</v>
          </cell>
          <cell r="E1962">
            <v>0</v>
          </cell>
          <cell r="F1962">
            <v>0</v>
          </cell>
          <cell r="G1962">
            <v>0</v>
          </cell>
          <cell r="H1962">
            <v>0</v>
          </cell>
          <cell r="I1962">
            <v>0</v>
          </cell>
          <cell r="J1962">
            <v>0</v>
          </cell>
          <cell r="K1962">
            <v>0</v>
          </cell>
          <cell r="L1962">
            <v>0</v>
          </cell>
          <cell r="M1962">
            <v>0</v>
          </cell>
          <cell r="N1962">
            <v>0</v>
          </cell>
        </row>
        <row r="1963">
          <cell r="A1963">
            <v>0</v>
          </cell>
          <cell r="B1963">
            <v>0</v>
          </cell>
          <cell r="C1963">
            <v>0</v>
          </cell>
          <cell r="D1963">
            <v>0</v>
          </cell>
          <cell r="E1963">
            <v>0</v>
          </cell>
          <cell r="F1963">
            <v>0</v>
          </cell>
          <cell r="G1963">
            <v>0</v>
          </cell>
          <cell r="H1963">
            <v>0</v>
          </cell>
          <cell r="I1963">
            <v>0</v>
          </cell>
          <cell r="J1963">
            <v>0</v>
          </cell>
          <cell r="K1963">
            <v>0</v>
          </cell>
          <cell r="L1963">
            <v>0</v>
          </cell>
          <cell r="M1963">
            <v>0</v>
          </cell>
          <cell r="N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0</v>
          </cell>
          <cell r="G1964">
            <v>0</v>
          </cell>
          <cell r="H1964">
            <v>0</v>
          </cell>
          <cell r="I1964">
            <v>0</v>
          </cell>
          <cell r="J1964">
            <v>0</v>
          </cell>
          <cell r="K1964">
            <v>0</v>
          </cell>
          <cell r="L1964">
            <v>0</v>
          </cell>
          <cell r="M1964">
            <v>0</v>
          </cell>
          <cell r="N1964">
            <v>0</v>
          </cell>
        </row>
        <row r="1965">
          <cell r="A1965">
            <v>0</v>
          </cell>
          <cell r="B1965">
            <v>0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  <cell r="G1965">
            <v>0</v>
          </cell>
          <cell r="H1965">
            <v>0</v>
          </cell>
          <cell r="I1965">
            <v>0</v>
          </cell>
          <cell r="J1965">
            <v>0</v>
          </cell>
          <cell r="K1965">
            <v>0</v>
          </cell>
          <cell r="L1965">
            <v>0</v>
          </cell>
          <cell r="M1965">
            <v>0</v>
          </cell>
          <cell r="N1965">
            <v>0</v>
          </cell>
        </row>
        <row r="1966">
          <cell r="A1966">
            <v>0</v>
          </cell>
          <cell r="B1966">
            <v>0</v>
          </cell>
          <cell r="C1966">
            <v>0</v>
          </cell>
          <cell r="D1966">
            <v>0</v>
          </cell>
          <cell r="E1966">
            <v>0</v>
          </cell>
          <cell r="F1966">
            <v>0</v>
          </cell>
          <cell r="G1966">
            <v>0</v>
          </cell>
          <cell r="H1966">
            <v>0</v>
          </cell>
          <cell r="I1966">
            <v>0</v>
          </cell>
          <cell r="J1966">
            <v>0</v>
          </cell>
          <cell r="K1966">
            <v>0</v>
          </cell>
          <cell r="L1966">
            <v>0</v>
          </cell>
          <cell r="M1966">
            <v>0</v>
          </cell>
          <cell r="N1966">
            <v>0</v>
          </cell>
        </row>
        <row r="1967">
          <cell r="A1967">
            <v>0</v>
          </cell>
          <cell r="B1967">
            <v>0</v>
          </cell>
          <cell r="C1967">
            <v>0</v>
          </cell>
          <cell r="D1967">
            <v>0</v>
          </cell>
          <cell r="E1967">
            <v>0</v>
          </cell>
          <cell r="F1967">
            <v>0</v>
          </cell>
          <cell r="G1967">
            <v>0</v>
          </cell>
          <cell r="H1967">
            <v>0</v>
          </cell>
          <cell r="I1967">
            <v>0</v>
          </cell>
          <cell r="J1967">
            <v>0</v>
          </cell>
          <cell r="K1967">
            <v>0</v>
          </cell>
          <cell r="L1967">
            <v>0</v>
          </cell>
          <cell r="M1967">
            <v>0</v>
          </cell>
          <cell r="N1967">
            <v>0</v>
          </cell>
        </row>
        <row r="1968">
          <cell r="A1968">
            <v>0</v>
          </cell>
          <cell r="B1968">
            <v>0</v>
          </cell>
          <cell r="C1968">
            <v>0</v>
          </cell>
          <cell r="D1968">
            <v>0</v>
          </cell>
          <cell r="E1968">
            <v>0</v>
          </cell>
          <cell r="F1968">
            <v>0</v>
          </cell>
          <cell r="G1968">
            <v>0</v>
          </cell>
          <cell r="H1968">
            <v>0</v>
          </cell>
          <cell r="I1968">
            <v>0</v>
          </cell>
          <cell r="J1968">
            <v>0</v>
          </cell>
          <cell r="K1968">
            <v>0</v>
          </cell>
          <cell r="L1968">
            <v>0</v>
          </cell>
          <cell r="M1968">
            <v>0</v>
          </cell>
          <cell r="N1968">
            <v>0</v>
          </cell>
        </row>
        <row r="1969">
          <cell r="A1969">
            <v>0</v>
          </cell>
          <cell r="B1969">
            <v>0</v>
          </cell>
          <cell r="C1969">
            <v>0</v>
          </cell>
          <cell r="D1969">
            <v>0</v>
          </cell>
          <cell r="E1969">
            <v>0</v>
          </cell>
          <cell r="F1969">
            <v>0</v>
          </cell>
          <cell r="G1969">
            <v>0</v>
          </cell>
          <cell r="H1969">
            <v>0</v>
          </cell>
          <cell r="I1969">
            <v>0</v>
          </cell>
          <cell r="J1969">
            <v>0</v>
          </cell>
          <cell r="K1969">
            <v>0</v>
          </cell>
          <cell r="L1969">
            <v>0</v>
          </cell>
          <cell r="M1969">
            <v>0</v>
          </cell>
          <cell r="N1969">
            <v>0</v>
          </cell>
        </row>
        <row r="1970">
          <cell r="A1970">
            <v>0</v>
          </cell>
          <cell r="B1970">
            <v>0</v>
          </cell>
          <cell r="C1970">
            <v>0</v>
          </cell>
          <cell r="D1970">
            <v>0</v>
          </cell>
          <cell r="E1970">
            <v>0</v>
          </cell>
          <cell r="F1970">
            <v>0</v>
          </cell>
          <cell r="G1970">
            <v>0</v>
          </cell>
          <cell r="H1970">
            <v>0</v>
          </cell>
          <cell r="I1970">
            <v>0</v>
          </cell>
          <cell r="J1970">
            <v>0</v>
          </cell>
          <cell r="K1970">
            <v>0</v>
          </cell>
          <cell r="L1970">
            <v>0</v>
          </cell>
          <cell r="M1970">
            <v>0</v>
          </cell>
          <cell r="N1970">
            <v>0</v>
          </cell>
        </row>
        <row r="1971">
          <cell r="A1971">
            <v>0</v>
          </cell>
          <cell r="B1971">
            <v>0</v>
          </cell>
          <cell r="C1971">
            <v>0</v>
          </cell>
          <cell r="D1971">
            <v>0</v>
          </cell>
          <cell r="E1971">
            <v>0</v>
          </cell>
          <cell r="F1971">
            <v>0</v>
          </cell>
          <cell r="G1971">
            <v>0</v>
          </cell>
          <cell r="H1971">
            <v>0</v>
          </cell>
          <cell r="I1971">
            <v>0</v>
          </cell>
          <cell r="J1971">
            <v>0</v>
          </cell>
          <cell r="K1971">
            <v>0</v>
          </cell>
          <cell r="L1971">
            <v>0</v>
          </cell>
          <cell r="M1971">
            <v>0</v>
          </cell>
          <cell r="N1971">
            <v>0</v>
          </cell>
        </row>
        <row r="1972">
          <cell r="A1972">
            <v>0</v>
          </cell>
          <cell r="B1972">
            <v>0</v>
          </cell>
          <cell r="C1972">
            <v>0</v>
          </cell>
          <cell r="D1972">
            <v>0</v>
          </cell>
          <cell r="E1972">
            <v>0</v>
          </cell>
          <cell r="F1972">
            <v>0</v>
          </cell>
          <cell r="G1972">
            <v>0</v>
          </cell>
          <cell r="H1972">
            <v>0</v>
          </cell>
          <cell r="I1972">
            <v>0</v>
          </cell>
          <cell r="J1972">
            <v>0</v>
          </cell>
          <cell r="K1972">
            <v>0</v>
          </cell>
          <cell r="L1972">
            <v>0</v>
          </cell>
          <cell r="M1972">
            <v>0</v>
          </cell>
          <cell r="N1972">
            <v>0</v>
          </cell>
        </row>
        <row r="1973">
          <cell r="A1973">
            <v>0</v>
          </cell>
          <cell r="B1973">
            <v>0</v>
          </cell>
          <cell r="C1973">
            <v>0</v>
          </cell>
          <cell r="D1973">
            <v>0</v>
          </cell>
          <cell r="E1973">
            <v>0</v>
          </cell>
          <cell r="F1973">
            <v>0</v>
          </cell>
          <cell r="G1973">
            <v>0</v>
          </cell>
          <cell r="H1973">
            <v>0</v>
          </cell>
          <cell r="I1973">
            <v>0</v>
          </cell>
          <cell r="J1973">
            <v>0</v>
          </cell>
          <cell r="K1973">
            <v>0</v>
          </cell>
          <cell r="L1973">
            <v>0</v>
          </cell>
          <cell r="M1973">
            <v>0</v>
          </cell>
          <cell r="N1973">
            <v>0</v>
          </cell>
        </row>
        <row r="1974">
          <cell r="A1974">
            <v>0</v>
          </cell>
          <cell r="B1974">
            <v>0</v>
          </cell>
          <cell r="C1974">
            <v>0</v>
          </cell>
          <cell r="D1974">
            <v>0</v>
          </cell>
          <cell r="E1974">
            <v>0</v>
          </cell>
          <cell r="F1974">
            <v>0</v>
          </cell>
          <cell r="G1974">
            <v>0</v>
          </cell>
          <cell r="H1974">
            <v>0</v>
          </cell>
          <cell r="I1974">
            <v>0</v>
          </cell>
          <cell r="J1974">
            <v>0</v>
          </cell>
          <cell r="K1974">
            <v>0</v>
          </cell>
          <cell r="L1974">
            <v>0</v>
          </cell>
          <cell r="M1974">
            <v>0</v>
          </cell>
          <cell r="N1974">
            <v>0</v>
          </cell>
        </row>
        <row r="1975">
          <cell r="A1975">
            <v>0</v>
          </cell>
          <cell r="B1975">
            <v>0</v>
          </cell>
          <cell r="C1975">
            <v>0</v>
          </cell>
          <cell r="D1975">
            <v>0</v>
          </cell>
          <cell r="E1975">
            <v>0</v>
          </cell>
          <cell r="F1975">
            <v>0</v>
          </cell>
          <cell r="G1975">
            <v>0</v>
          </cell>
          <cell r="H1975">
            <v>0</v>
          </cell>
          <cell r="I1975">
            <v>0</v>
          </cell>
          <cell r="J1975">
            <v>0</v>
          </cell>
          <cell r="K1975">
            <v>0</v>
          </cell>
          <cell r="L1975">
            <v>0</v>
          </cell>
          <cell r="M1975">
            <v>0</v>
          </cell>
          <cell r="N1975">
            <v>0</v>
          </cell>
        </row>
        <row r="1976">
          <cell r="A1976">
            <v>0</v>
          </cell>
          <cell r="B1976">
            <v>0</v>
          </cell>
          <cell r="C1976">
            <v>0</v>
          </cell>
          <cell r="D1976">
            <v>0</v>
          </cell>
          <cell r="E1976">
            <v>0</v>
          </cell>
          <cell r="F1976">
            <v>0</v>
          </cell>
          <cell r="G1976">
            <v>0</v>
          </cell>
          <cell r="H1976">
            <v>0</v>
          </cell>
          <cell r="I1976">
            <v>0</v>
          </cell>
          <cell r="J1976">
            <v>0</v>
          </cell>
          <cell r="K1976">
            <v>0</v>
          </cell>
          <cell r="L1976">
            <v>0</v>
          </cell>
          <cell r="M1976">
            <v>0</v>
          </cell>
          <cell r="N1976">
            <v>0</v>
          </cell>
        </row>
        <row r="1977">
          <cell r="A1977">
            <v>0</v>
          </cell>
          <cell r="B1977">
            <v>0</v>
          </cell>
          <cell r="C1977">
            <v>0</v>
          </cell>
          <cell r="D1977">
            <v>0</v>
          </cell>
          <cell r="E1977">
            <v>0</v>
          </cell>
          <cell r="F1977">
            <v>0</v>
          </cell>
          <cell r="G1977">
            <v>0</v>
          </cell>
          <cell r="H1977">
            <v>0</v>
          </cell>
          <cell r="I1977">
            <v>0</v>
          </cell>
          <cell r="J1977">
            <v>0</v>
          </cell>
          <cell r="K1977">
            <v>0</v>
          </cell>
          <cell r="L1977">
            <v>0</v>
          </cell>
          <cell r="M1977">
            <v>0</v>
          </cell>
          <cell r="N1977">
            <v>0</v>
          </cell>
        </row>
        <row r="1978">
          <cell r="A1978">
            <v>0</v>
          </cell>
          <cell r="B1978">
            <v>0</v>
          </cell>
          <cell r="C1978">
            <v>0</v>
          </cell>
          <cell r="D1978">
            <v>0</v>
          </cell>
          <cell r="E1978">
            <v>0</v>
          </cell>
          <cell r="F1978">
            <v>0</v>
          </cell>
          <cell r="G1978">
            <v>0</v>
          </cell>
          <cell r="H1978">
            <v>0</v>
          </cell>
          <cell r="I1978">
            <v>0</v>
          </cell>
          <cell r="J1978">
            <v>0</v>
          </cell>
          <cell r="K1978">
            <v>0</v>
          </cell>
          <cell r="L1978">
            <v>0</v>
          </cell>
          <cell r="M1978">
            <v>0</v>
          </cell>
          <cell r="N1978">
            <v>0</v>
          </cell>
        </row>
        <row r="1979">
          <cell r="A1979">
            <v>0</v>
          </cell>
          <cell r="B1979">
            <v>0</v>
          </cell>
          <cell r="C1979">
            <v>0</v>
          </cell>
          <cell r="D1979">
            <v>0</v>
          </cell>
          <cell r="E1979">
            <v>0</v>
          </cell>
          <cell r="F1979">
            <v>0</v>
          </cell>
          <cell r="G1979">
            <v>0</v>
          </cell>
          <cell r="H1979">
            <v>0</v>
          </cell>
          <cell r="I1979">
            <v>0</v>
          </cell>
          <cell r="J1979">
            <v>0</v>
          </cell>
          <cell r="K1979">
            <v>0</v>
          </cell>
          <cell r="L1979">
            <v>0</v>
          </cell>
          <cell r="M1979">
            <v>0</v>
          </cell>
          <cell r="N1979">
            <v>0</v>
          </cell>
        </row>
        <row r="1980">
          <cell r="A1980">
            <v>0</v>
          </cell>
          <cell r="B1980">
            <v>0</v>
          </cell>
          <cell r="C1980">
            <v>0</v>
          </cell>
          <cell r="D1980">
            <v>0</v>
          </cell>
          <cell r="E1980">
            <v>0</v>
          </cell>
          <cell r="F1980">
            <v>0</v>
          </cell>
          <cell r="G1980">
            <v>0</v>
          </cell>
          <cell r="H1980">
            <v>0</v>
          </cell>
          <cell r="I1980">
            <v>0</v>
          </cell>
          <cell r="J1980">
            <v>0</v>
          </cell>
          <cell r="K1980">
            <v>0</v>
          </cell>
          <cell r="L1980">
            <v>0</v>
          </cell>
          <cell r="M1980">
            <v>0</v>
          </cell>
          <cell r="N1980">
            <v>0</v>
          </cell>
        </row>
        <row r="1981">
          <cell r="A1981">
            <v>0</v>
          </cell>
          <cell r="B1981">
            <v>0</v>
          </cell>
          <cell r="C1981">
            <v>0</v>
          </cell>
          <cell r="D1981">
            <v>0</v>
          </cell>
          <cell r="E1981">
            <v>0</v>
          </cell>
          <cell r="F1981">
            <v>0</v>
          </cell>
          <cell r="G1981">
            <v>0</v>
          </cell>
          <cell r="H1981">
            <v>0</v>
          </cell>
          <cell r="I1981">
            <v>0</v>
          </cell>
          <cell r="J1981">
            <v>0</v>
          </cell>
          <cell r="K1981">
            <v>0</v>
          </cell>
          <cell r="L1981">
            <v>0</v>
          </cell>
          <cell r="M1981">
            <v>0</v>
          </cell>
          <cell r="N1981">
            <v>0</v>
          </cell>
        </row>
        <row r="1982">
          <cell r="A1982">
            <v>0</v>
          </cell>
          <cell r="B1982">
            <v>0</v>
          </cell>
          <cell r="C1982">
            <v>0</v>
          </cell>
          <cell r="D1982">
            <v>0</v>
          </cell>
          <cell r="E1982">
            <v>0</v>
          </cell>
          <cell r="F1982">
            <v>0</v>
          </cell>
          <cell r="G1982">
            <v>0</v>
          </cell>
          <cell r="H1982">
            <v>0</v>
          </cell>
          <cell r="I1982">
            <v>0</v>
          </cell>
          <cell r="J1982">
            <v>0</v>
          </cell>
          <cell r="K1982">
            <v>0</v>
          </cell>
          <cell r="L1982">
            <v>0</v>
          </cell>
          <cell r="M1982">
            <v>0</v>
          </cell>
          <cell r="N1982">
            <v>0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0</v>
          </cell>
          <cell r="G1983">
            <v>0</v>
          </cell>
          <cell r="H1983">
            <v>0</v>
          </cell>
          <cell r="I1983">
            <v>0</v>
          </cell>
          <cell r="J1983">
            <v>0</v>
          </cell>
          <cell r="K1983">
            <v>0</v>
          </cell>
          <cell r="L1983">
            <v>0</v>
          </cell>
          <cell r="M1983">
            <v>0</v>
          </cell>
          <cell r="N1983">
            <v>0</v>
          </cell>
        </row>
        <row r="1984">
          <cell r="A1984">
            <v>0</v>
          </cell>
          <cell r="B1984">
            <v>0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  <cell r="G1984">
            <v>0</v>
          </cell>
          <cell r="H1984">
            <v>0</v>
          </cell>
          <cell r="I1984">
            <v>0</v>
          </cell>
          <cell r="J1984">
            <v>0</v>
          </cell>
          <cell r="K1984">
            <v>0</v>
          </cell>
          <cell r="L1984">
            <v>0</v>
          </cell>
          <cell r="M1984">
            <v>0</v>
          </cell>
          <cell r="N1984">
            <v>0</v>
          </cell>
        </row>
        <row r="1985">
          <cell r="A1985">
            <v>0</v>
          </cell>
          <cell r="B1985">
            <v>0</v>
          </cell>
          <cell r="C1985">
            <v>0</v>
          </cell>
          <cell r="D1985">
            <v>0</v>
          </cell>
          <cell r="E1985">
            <v>0</v>
          </cell>
          <cell r="F1985">
            <v>0</v>
          </cell>
          <cell r="G1985">
            <v>0</v>
          </cell>
          <cell r="H1985">
            <v>0</v>
          </cell>
          <cell r="I1985">
            <v>0</v>
          </cell>
          <cell r="J1985">
            <v>0</v>
          </cell>
          <cell r="K1985">
            <v>0</v>
          </cell>
          <cell r="L1985">
            <v>0</v>
          </cell>
          <cell r="M1985">
            <v>0</v>
          </cell>
          <cell r="N1985">
            <v>0</v>
          </cell>
        </row>
        <row r="1986">
          <cell r="A1986">
            <v>0</v>
          </cell>
          <cell r="B1986">
            <v>0</v>
          </cell>
          <cell r="C1986">
            <v>0</v>
          </cell>
          <cell r="D1986">
            <v>0</v>
          </cell>
          <cell r="E1986">
            <v>0</v>
          </cell>
          <cell r="F1986">
            <v>0</v>
          </cell>
          <cell r="G1986">
            <v>0</v>
          </cell>
          <cell r="H1986">
            <v>0</v>
          </cell>
          <cell r="I1986">
            <v>0</v>
          </cell>
          <cell r="J1986">
            <v>0</v>
          </cell>
          <cell r="K1986">
            <v>0</v>
          </cell>
          <cell r="L1986">
            <v>0</v>
          </cell>
          <cell r="M1986">
            <v>0</v>
          </cell>
          <cell r="N1986">
            <v>0</v>
          </cell>
        </row>
        <row r="1987">
          <cell r="A1987">
            <v>0</v>
          </cell>
          <cell r="B1987">
            <v>0</v>
          </cell>
          <cell r="C1987">
            <v>0</v>
          </cell>
          <cell r="D1987">
            <v>0</v>
          </cell>
          <cell r="E1987">
            <v>0</v>
          </cell>
          <cell r="F1987">
            <v>0</v>
          </cell>
          <cell r="G1987">
            <v>0</v>
          </cell>
          <cell r="H1987">
            <v>0</v>
          </cell>
          <cell r="I1987">
            <v>0</v>
          </cell>
          <cell r="J1987">
            <v>0</v>
          </cell>
          <cell r="K1987">
            <v>0</v>
          </cell>
          <cell r="L1987">
            <v>0</v>
          </cell>
          <cell r="M1987">
            <v>0</v>
          </cell>
          <cell r="N1987">
            <v>0</v>
          </cell>
        </row>
        <row r="1988">
          <cell r="A1988">
            <v>0</v>
          </cell>
          <cell r="B1988">
            <v>0</v>
          </cell>
          <cell r="C1988">
            <v>0</v>
          </cell>
          <cell r="D1988">
            <v>0</v>
          </cell>
          <cell r="E1988">
            <v>0</v>
          </cell>
          <cell r="F1988">
            <v>0</v>
          </cell>
          <cell r="G1988">
            <v>0</v>
          </cell>
          <cell r="H1988">
            <v>0</v>
          </cell>
          <cell r="I1988">
            <v>0</v>
          </cell>
          <cell r="J1988">
            <v>0</v>
          </cell>
          <cell r="K1988">
            <v>0</v>
          </cell>
          <cell r="L1988">
            <v>0</v>
          </cell>
          <cell r="M1988">
            <v>0</v>
          </cell>
          <cell r="N1988">
            <v>0</v>
          </cell>
        </row>
        <row r="1989">
          <cell r="A1989">
            <v>0</v>
          </cell>
          <cell r="B1989">
            <v>0</v>
          </cell>
          <cell r="C1989">
            <v>0</v>
          </cell>
          <cell r="D1989">
            <v>0</v>
          </cell>
          <cell r="E1989">
            <v>0</v>
          </cell>
          <cell r="F1989">
            <v>0</v>
          </cell>
          <cell r="G1989">
            <v>0</v>
          </cell>
          <cell r="H1989">
            <v>0</v>
          </cell>
          <cell r="I1989">
            <v>0</v>
          </cell>
          <cell r="J1989">
            <v>0</v>
          </cell>
          <cell r="K1989">
            <v>0</v>
          </cell>
          <cell r="L1989">
            <v>0</v>
          </cell>
          <cell r="M1989">
            <v>0</v>
          </cell>
          <cell r="N1989">
            <v>0</v>
          </cell>
        </row>
        <row r="1990">
          <cell r="A1990">
            <v>0</v>
          </cell>
          <cell r="B1990">
            <v>0</v>
          </cell>
          <cell r="C1990">
            <v>0</v>
          </cell>
          <cell r="D1990">
            <v>0</v>
          </cell>
          <cell r="E1990">
            <v>0</v>
          </cell>
          <cell r="F1990">
            <v>0</v>
          </cell>
          <cell r="G1990">
            <v>0</v>
          </cell>
          <cell r="H1990">
            <v>0</v>
          </cell>
          <cell r="I1990">
            <v>0</v>
          </cell>
          <cell r="J1990">
            <v>0</v>
          </cell>
          <cell r="K1990">
            <v>0</v>
          </cell>
          <cell r="L1990">
            <v>0</v>
          </cell>
          <cell r="M1990">
            <v>0</v>
          </cell>
          <cell r="N1990">
            <v>0</v>
          </cell>
        </row>
        <row r="1991">
          <cell r="A1991">
            <v>0</v>
          </cell>
          <cell r="B1991">
            <v>0</v>
          </cell>
          <cell r="C1991">
            <v>0</v>
          </cell>
          <cell r="D1991">
            <v>0</v>
          </cell>
          <cell r="E1991">
            <v>0</v>
          </cell>
          <cell r="F1991">
            <v>0</v>
          </cell>
          <cell r="G1991">
            <v>0</v>
          </cell>
          <cell r="H1991">
            <v>0</v>
          </cell>
          <cell r="I1991">
            <v>0</v>
          </cell>
          <cell r="J1991">
            <v>0</v>
          </cell>
          <cell r="K1991">
            <v>0</v>
          </cell>
          <cell r="L1991">
            <v>0</v>
          </cell>
          <cell r="M1991">
            <v>0</v>
          </cell>
          <cell r="N1991">
            <v>0</v>
          </cell>
        </row>
        <row r="1992">
          <cell r="A1992">
            <v>0</v>
          </cell>
          <cell r="B1992">
            <v>0</v>
          </cell>
          <cell r="C1992">
            <v>0</v>
          </cell>
          <cell r="D1992">
            <v>0</v>
          </cell>
          <cell r="E1992">
            <v>0</v>
          </cell>
          <cell r="F1992">
            <v>0</v>
          </cell>
          <cell r="G1992">
            <v>0</v>
          </cell>
          <cell r="H1992">
            <v>0</v>
          </cell>
          <cell r="I1992">
            <v>0</v>
          </cell>
          <cell r="J1992">
            <v>0</v>
          </cell>
          <cell r="K1992">
            <v>0</v>
          </cell>
          <cell r="L1992">
            <v>0</v>
          </cell>
          <cell r="M1992">
            <v>0</v>
          </cell>
          <cell r="N1992">
            <v>0</v>
          </cell>
        </row>
        <row r="1993">
          <cell r="A1993">
            <v>0</v>
          </cell>
          <cell r="B1993">
            <v>0</v>
          </cell>
          <cell r="C1993">
            <v>0</v>
          </cell>
          <cell r="D1993">
            <v>0</v>
          </cell>
          <cell r="E1993">
            <v>0</v>
          </cell>
          <cell r="F1993">
            <v>0</v>
          </cell>
          <cell r="G1993">
            <v>0</v>
          </cell>
          <cell r="H1993">
            <v>0</v>
          </cell>
          <cell r="I1993">
            <v>0</v>
          </cell>
          <cell r="J1993">
            <v>0</v>
          </cell>
          <cell r="K1993">
            <v>0</v>
          </cell>
          <cell r="L1993">
            <v>0</v>
          </cell>
          <cell r="M1993">
            <v>0</v>
          </cell>
          <cell r="N1993">
            <v>0</v>
          </cell>
        </row>
        <row r="1994">
          <cell r="A1994">
            <v>0</v>
          </cell>
          <cell r="B1994">
            <v>0</v>
          </cell>
          <cell r="C1994">
            <v>0</v>
          </cell>
          <cell r="D1994">
            <v>0</v>
          </cell>
          <cell r="E1994">
            <v>0</v>
          </cell>
          <cell r="F1994">
            <v>0</v>
          </cell>
          <cell r="G1994">
            <v>0</v>
          </cell>
          <cell r="H1994">
            <v>0</v>
          </cell>
          <cell r="I1994">
            <v>0</v>
          </cell>
          <cell r="J1994">
            <v>0</v>
          </cell>
          <cell r="K1994">
            <v>0</v>
          </cell>
          <cell r="L1994">
            <v>0</v>
          </cell>
          <cell r="M1994">
            <v>0</v>
          </cell>
          <cell r="N1994">
            <v>0</v>
          </cell>
        </row>
        <row r="1995">
          <cell r="A1995">
            <v>0</v>
          </cell>
          <cell r="B1995">
            <v>0</v>
          </cell>
          <cell r="C1995">
            <v>0</v>
          </cell>
          <cell r="D1995">
            <v>0</v>
          </cell>
          <cell r="E1995">
            <v>0</v>
          </cell>
          <cell r="F1995">
            <v>0</v>
          </cell>
          <cell r="G1995">
            <v>0</v>
          </cell>
          <cell r="H1995">
            <v>0</v>
          </cell>
          <cell r="I1995">
            <v>0</v>
          </cell>
          <cell r="J1995">
            <v>0</v>
          </cell>
          <cell r="K1995">
            <v>0</v>
          </cell>
          <cell r="L1995">
            <v>0</v>
          </cell>
          <cell r="M1995">
            <v>0</v>
          </cell>
          <cell r="N1995">
            <v>0</v>
          </cell>
        </row>
        <row r="1996">
          <cell r="A1996">
            <v>0</v>
          </cell>
          <cell r="B1996">
            <v>0</v>
          </cell>
          <cell r="C1996">
            <v>0</v>
          </cell>
          <cell r="D1996">
            <v>0</v>
          </cell>
          <cell r="E1996">
            <v>0</v>
          </cell>
          <cell r="F1996">
            <v>0</v>
          </cell>
          <cell r="G1996">
            <v>0</v>
          </cell>
          <cell r="H1996">
            <v>0</v>
          </cell>
          <cell r="I1996">
            <v>0</v>
          </cell>
          <cell r="J1996">
            <v>0</v>
          </cell>
          <cell r="K1996">
            <v>0</v>
          </cell>
          <cell r="L1996">
            <v>0</v>
          </cell>
          <cell r="M1996">
            <v>0</v>
          </cell>
          <cell r="N1996">
            <v>0</v>
          </cell>
        </row>
        <row r="1997">
          <cell r="A1997">
            <v>0</v>
          </cell>
          <cell r="B1997">
            <v>0</v>
          </cell>
          <cell r="C1997">
            <v>0</v>
          </cell>
          <cell r="D1997">
            <v>0</v>
          </cell>
          <cell r="E1997">
            <v>0</v>
          </cell>
          <cell r="F1997">
            <v>0</v>
          </cell>
          <cell r="G1997">
            <v>0</v>
          </cell>
          <cell r="H1997">
            <v>0</v>
          </cell>
          <cell r="I1997">
            <v>0</v>
          </cell>
          <cell r="J1997">
            <v>0</v>
          </cell>
          <cell r="K1997">
            <v>0</v>
          </cell>
          <cell r="L1997">
            <v>0</v>
          </cell>
          <cell r="M1997">
            <v>0</v>
          </cell>
          <cell r="N1997">
            <v>0</v>
          </cell>
        </row>
        <row r="1998">
          <cell r="A1998">
            <v>0</v>
          </cell>
          <cell r="B1998">
            <v>0</v>
          </cell>
          <cell r="C1998">
            <v>0</v>
          </cell>
          <cell r="D1998">
            <v>0</v>
          </cell>
          <cell r="E1998">
            <v>0</v>
          </cell>
          <cell r="F1998">
            <v>0</v>
          </cell>
          <cell r="G1998">
            <v>0</v>
          </cell>
          <cell r="H1998">
            <v>0</v>
          </cell>
          <cell r="I1998">
            <v>0</v>
          </cell>
          <cell r="J1998">
            <v>0</v>
          </cell>
          <cell r="K1998">
            <v>0</v>
          </cell>
          <cell r="L1998">
            <v>0</v>
          </cell>
          <cell r="M1998">
            <v>0</v>
          </cell>
          <cell r="N1998">
            <v>0</v>
          </cell>
        </row>
        <row r="1999">
          <cell r="A1999">
            <v>0</v>
          </cell>
          <cell r="B1999">
            <v>0</v>
          </cell>
          <cell r="C1999">
            <v>0</v>
          </cell>
          <cell r="D1999">
            <v>0</v>
          </cell>
          <cell r="E1999">
            <v>0</v>
          </cell>
          <cell r="F1999">
            <v>0</v>
          </cell>
          <cell r="G1999">
            <v>0</v>
          </cell>
          <cell r="H1999">
            <v>0</v>
          </cell>
          <cell r="I1999">
            <v>0</v>
          </cell>
          <cell r="J1999">
            <v>0</v>
          </cell>
          <cell r="K1999">
            <v>0</v>
          </cell>
          <cell r="L1999">
            <v>0</v>
          </cell>
          <cell r="M1999">
            <v>0</v>
          </cell>
          <cell r="N1999">
            <v>0</v>
          </cell>
        </row>
        <row r="2000">
          <cell r="A2000">
            <v>0</v>
          </cell>
          <cell r="B2000">
            <v>0</v>
          </cell>
          <cell r="C2000">
            <v>0</v>
          </cell>
          <cell r="D2000">
            <v>0</v>
          </cell>
          <cell r="E2000">
            <v>0</v>
          </cell>
          <cell r="F2000">
            <v>0</v>
          </cell>
          <cell r="G2000">
            <v>0</v>
          </cell>
          <cell r="H2000">
            <v>0</v>
          </cell>
          <cell r="I2000">
            <v>0</v>
          </cell>
          <cell r="J2000">
            <v>0</v>
          </cell>
          <cell r="K2000">
            <v>0</v>
          </cell>
          <cell r="L2000">
            <v>0</v>
          </cell>
          <cell r="M2000">
            <v>0</v>
          </cell>
          <cell r="N2000">
            <v>0</v>
          </cell>
        </row>
        <row r="2001">
          <cell r="A2001">
            <v>0</v>
          </cell>
          <cell r="B2001">
            <v>0</v>
          </cell>
          <cell r="C2001">
            <v>0</v>
          </cell>
          <cell r="D2001">
            <v>0</v>
          </cell>
          <cell r="E2001">
            <v>0</v>
          </cell>
          <cell r="F2001">
            <v>0</v>
          </cell>
          <cell r="G2001">
            <v>0</v>
          </cell>
          <cell r="H2001">
            <v>0</v>
          </cell>
          <cell r="I2001">
            <v>0</v>
          </cell>
          <cell r="J2001">
            <v>0</v>
          </cell>
          <cell r="K2001">
            <v>0</v>
          </cell>
          <cell r="L2001">
            <v>0</v>
          </cell>
          <cell r="M2001">
            <v>0</v>
          </cell>
          <cell r="N2001">
            <v>0</v>
          </cell>
        </row>
        <row r="2002">
          <cell r="A2002">
            <v>0</v>
          </cell>
          <cell r="B2002">
            <v>0</v>
          </cell>
          <cell r="C2002">
            <v>0</v>
          </cell>
          <cell r="D2002">
            <v>0</v>
          </cell>
          <cell r="E2002">
            <v>0</v>
          </cell>
          <cell r="F2002">
            <v>0</v>
          </cell>
          <cell r="G2002">
            <v>0</v>
          </cell>
          <cell r="H2002">
            <v>0</v>
          </cell>
          <cell r="I2002">
            <v>0</v>
          </cell>
          <cell r="J2002">
            <v>0</v>
          </cell>
          <cell r="K2002">
            <v>0</v>
          </cell>
          <cell r="L2002">
            <v>0</v>
          </cell>
          <cell r="M2002">
            <v>0</v>
          </cell>
          <cell r="N2002">
            <v>0</v>
          </cell>
        </row>
        <row r="2003">
          <cell r="A2003">
            <v>0</v>
          </cell>
          <cell r="B2003">
            <v>0</v>
          </cell>
          <cell r="C2003">
            <v>0</v>
          </cell>
          <cell r="D2003">
            <v>0</v>
          </cell>
          <cell r="E2003">
            <v>0</v>
          </cell>
          <cell r="F2003">
            <v>0</v>
          </cell>
          <cell r="G2003">
            <v>0</v>
          </cell>
          <cell r="H2003">
            <v>0</v>
          </cell>
          <cell r="I2003">
            <v>0</v>
          </cell>
          <cell r="J2003">
            <v>0</v>
          </cell>
          <cell r="K2003">
            <v>0</v>
          </cell>
          <cell r="L2003">
            <v>0</v>
          </cell>
          <cell r="M2003">
            <v>0</v>
          </cell>
          <cell r="N2003">
            <v>0</v>
          </cell>
        </row>
        <row r="2004">
          <cell r="A2004">
            <v>0</v>
          </cell>
          <cell r="B2004">
            <v>0</v>
          </cell>
          <cell r="C2004">
            <v>0</v>
          </cell>
          <cell r="D2004">
            <v>0</v>
          </cell>
          <cell r="E2004">
            <v>0</v>
          </cell>
          <cell r="F2004">
            <v>0</v>
          </cell>
          <cell r="G2004">
            <v>0</v>
          </cell>
          <cell r="H2004">
            <v>0</v>
          </cell>
          <cell r="I2004">
            <v>0</v>
          </cell>
          <cell r="J2004">
            <v>0</v>
          </cell>
          <cell r="K2004">
            <v>0</v>
          </cell>
          <cell r="L2004">
            <v>0</v>
          </cell>
          <cell r="M2004">
            <v>0</v>
          </cell>
          <cell r="N2004">
            <v>0</v>
          </cell>
        </row>
        <row r="2005">
          <cell r="A2005">
            <v>0</v>
          </cell>
          <cell r="B2005">
            <v>0</v>
          </cell>
          <cell r="C2005">
            <v>0</v>
          </cell>
          <cell r="D2005">
            <v>0</v>
          </cell>
          <cell r="E2005">
            <v>0</v>
          </cell>
          <cell r="F2005">
            <v>0</v>
          </cell>
          <cell r="G2005">
            <v>0</v>
          </cell>
          <cell r="H2005">
            <v>0</v>
          </cell>
          <cell r="I2005">
            <v>0</v>
          </cell>
          <cell r="J2005">
            <v>0</v>
          </cell>
          <cell r="K2005">
            <v>0</v>
          </cell>
          <cell r="L2005">
            <v>0</v>
          </cell>
          <cell r="M2005">
            <v>0</v>
          </cell>
          <cell r="N2005">
            <v>0</v>
          </cell>
        </row>
        <row r="2006">
          <cell r="A2006">
            <v>0</v>
          </cell>
          <cell r="B2006">
            <v>0</v>
          </cell>
          <cell r="C2006">
            <v>0</v>
          </cell>
          <cell r="D2006">
            <v>0</v>
          </cell>
          <cell r="E2006">
            <v>0</v>
          </cell>
          <cell r="F2006">
            <v>0</v>
          </cell>
          <cell r="G2006">
            <v>0</v>
          </cell>
          <cell r="H2006">
            <v>0</v>
          </cell>
          <cell r="I2006">
            <v>0</v>
          </cell>
          <cell r="J2006">
            <v>0</v>
          </cell>
          <cell r="K2006">
            <v>0</v>
          </cell>
          <cell r="L2006">
            <v>0</v>
          </cell>
          <cell r="M2006">
            <v>0</v>
          </cell>
          <cell r="N2006">
            <v>0</v>
          </cell>
        </row>
        <row r="2007">
          <cell r="A2007">
            <v>0</v>
          </cell>
          <cell r="B2007">
            <v>0</v>
          </cell>
          <cell r="C2007">
            <v>0</v>
          </cell>
          <cell r="D2007">
            <v>0</v>
          </cell>
          <cell r="E2007">
            <v>0</v>
          </cell>
          <cell r="F2007">
            <v>0</v>
          </cell>
          <cell r="G2007">
            <v>0</v>
          </cell>
          <cell r="H2007">
            <v>0</v>
          </cell>
          <cell r="I2007">
            <v>0</v>
          </cell>
          <cell r="J2007">
            <v>0</v>
          </cell>
          <cell r="K2007">
            <v>0</v>
          </cell>
          <cell r="L2007">
            <v>0</v>
          </cell>
          <cell r="M2007">
            <v>0</v>
          </cell>
          <cell r="N2007">
            <v>0</v>
          </cell>
        </row>
        <row r="2008">
          <cell r="A2008">
            <v>0</v>
          </cell>
          <cell r="B2008">
            <v>0</v>
          </cell>
          <cell r="C2008">
            <v>0</v>
          </cell>
          <cell r="D2008">
            <v>0</v>
          </cell>
          <cell r="E2008">
            <v>0</v>
          </cell>
          <cell r="F2008">
            <v>0</v>
          </cell>
          <cell r="G2008">
            <v>0</v>
          </cell>
          <cell r="H2008">
            <v>0</v>
          </cell>
          <cell r="I2008">
            <v>0</v>
          </cell>
          <cell r="J2008">
            <v>0</v>
          </cell>
          <cell r="K2008">
            <v>0</v>
          </cell>
          <cell r="L2008">
            <v>0</v>
          </cell>
          <cell r="M2008">
            <v>0</v>
          </cell>
          <cell r="N2008">
            <v>0</v>
          </cell>
        </row>
        <row r="2009">
          <cell r="A2009">
            <v>0</v>
          </cell>
          <cell r="B2009">
            <v>0</v>
          </cell>
          <cell r="C2009">
            <v>0</v>
          </cell>
          <cell r="D2009">
            <v>0</v>
          </cell>
          <cell r="E2009">
            <v>0</v>
          </cell>
          <cell r="F2009">
            <v>0</v>
          </cell>
          <cell r="G2009">
            <v>0</v>
          </cell>
          <cell r="H2009">
            <v>0</v>
          </cell>
          <cell r="I2009">
            <v>0</v>
          </cell>
          <cell r="J2009">
            <v>0</v>
          </cell>
          <cell r="K2009">
            <v>0</v>
          </cell>
          <cell r="L2009">
            <v>0</v>
          </cell>
          <cell r="M2009">
            <v>0</v>
          </cell>
          <cell r="N2009">
            <v>0</v>
          </cell>
        </row>
        <row r="2010">
          <cell r="A2010">
            <v>0</v>
          </cell>
          <cell r="B2010">
            <v>0</v>
          </cell>
          <cell r="C2010">
            <v>0</v>
          </cell>
          <cell r="D2010">
            <v>0</v>
          </cell>
          <cell r="E2010">
            <v>0</v>
          </cell>
          <cell r="F2010">
            <v>0</v>
          </cell>
          <cell r="G2010">
            <v>0</v>
          </cell>
          <cell r="H2010">
            <v>0</v>
          </cell>
          <cell r="I2010">
            <v>0</v>
          </cell>
          <cell r="J2010">
            <v>0</v>
          </cell>
          <cell r="K2010">
            <v>0</v>
          </cell>
          <cell r="L2010">
            <v>0</v>
          </cell>
          <cell r="M2010">
            <v>0</v>
          </cell>
          <cell r="N2010">
            <v>0</v>
          </cell>
        </row>
        <row r="2011">
          <cell r="A2011">
            <v>0</v>
          </cell>
          <cell r="B2011">
            <v>0</v>
          </cell>
          <cell r="C2011">
            <v>0</v>
          </cell>
          <cell r="D2011">
            <v>0</v>
          </cell>
          <cell r="E2011">
            <v>0</v>
          </cell>
          <cell r="F2011">
            <v>0</v>
          </cell>
          <cell r="G2011">
            <v>0</v>
          </cell>
          <cell r="H2011">
            <v>0</v>
          </cell>
          <cell r="I2011">
            <v>0</v>
          </cell>
          <cell r="J2011">
            <v>0</v>
          </cell>
          <cell r="K2011">
            <v>0</v>
          </cell>
          <cell r="L2011">
            <v>0</v>
          </cell>
          <cell r="M2011">
            <v>0</v>
          </cell>
          <cell r="N2011">
            <v>0</v>
          </cell>
        </row>
        <row r="2012">
          <cell r="A2012">
            <v>0</v>
          </cell>
          <cell r="B2012">
            <v>0</v>
          </cell>
          <cell r="C2012">
            <v>0</v>
          </cell>
          <cell r="D2012">
            <v>0</v>
          </cell>
          <cell r="E2012">
            <v>0</v>
          </cell>
          <cell r="F2012">
            <v>0</v>
          </cell>
          <cell r="G2012">
            <v>0</v>
          </cell>
          <cell r="H2012">
            <v>0</v>
          </cell>
          <cell r="I2012">
            <v>0</v>
          </cell>
          <cell r="J2012">
            <v>0</v>
          </cell>
          <cell r="K2012">
            <v>0</v>
          </cell>
          <cell r="L2012">
            <v>0</v>
          </cell>
          <cell r="M2012">
            <v>0</v>
          </cell>
          <cell r="N2012">
            <v>0</v>
          </cell>
        </row>
        <row r="2013">
          <cell r="A2013">
            <v>0</v>
          </cell>
          <cell r="B2013">
            <v>0</v>
          </cell>
          <cell r="C2013">
            <v>0</v>
          </cell>
          <cell r="D2013">
            <v>0</v>
          </cell>
          <cell r="E2013">
            <v>0</v>
          </cell>
          <cell r="F2013">
            <v>0</v>
          </cell>
          <cell r="G2013">
            <v>0</v>
          </cell>
          <cell r="H2013">
            <v>0</v>
          </cell>
          <cell r="I2013">
            <v>0</v>
          </cell>
          <cell r="J2013">
            <v>0</v>
          </cell>
          <cell r="K2013">
            <v>0</v>
          </cell>
          <cell r="L2013">
            <v>0</v>
          </cell>
          <cell r="M2013">
            <v>0</v>
          </cell>
          <cell r="N2013">
            <v>0</v>
          </cell>
        </row>
        <row r="2014">
          <cell r="A2014">
            <v>0</v>
          </cell>
          <cell r="B2014">
            <v>0</v>
          </cell>
          <cell r="C2014">
            <v>0</v>
          </cell>
          <cell r="D2014">
            <v>0</v>
          </cell>
          <cell r="E2014">
            <v>0</v>
          </cell>
          <cell r="F2014">
            <v>0</v>
          </cell>
          <cell r="G2014">
            <v>0</v>
          </cell>
          <cell r="H2014">
            <v>0</v>
          </cell>
          <cell r="I2014">
            <v>0</v>
          </cell>
          <cell r="J2014">
            <v>0</v>
          </cell>
          <cell r="K2014">
            <v>0</v>
          </cell>
          <cell r="L2014">
            <v>0</v>
          </cell>
          <cell r="M2014">
            <v>0</v>
          </cell>
          <cell r="N2014">
            <v>0</v>
          </cell>
        </row>
        <row r="2015">
          <cell r="A2015">
            <v>0</v>
          </cell>
          <cell r="B2015">
            <v>0</v>
          </cell>
          <cell r="C2015">
            <v>0</v>
          </cell>
          <cell r="D2015">
            <v>0</v>
          </cell>
          <cell r="E2015">
            <v>0</v>
          </cell>
          <cell r="F2015">
            <v>0</v>
          </cell>
          <cell r="G2015">
            <v>0</v>
          </cell>
          <cell r="H2015">
            <v>0</v>
          </cell>
          <cell r="I2015">
            <v>0</v>
          </cell>
          <cell r="J2015">
            <v>0</v>
          </cell>
          <cell r="K2015">
            <v>0</v>
          </cell>
          <cell r="L2015">
            <v>0</v>
          </cell>
          <cell r="M2015">
            <v>0</v>
          </cell>
          <cell r="N2015">
            <v>0</v>
          </cell>
        </row>
        <row r="2016">
          <cell r="A2016">
            <v>0</v>
          </cell>
          <cell r="B2016">
            <v>0</v>
          </cell>
          <cell r="C2016">
            <v>0</v>
          </cell>
          <cell r="D2016">
            <v>0</v>
          </cell>
          <cell r="E2016">
            <v>0</v>
          </cell>
          <cell r="F2016">
            <v>0</v>
          </cell>
          <cell r="G2016">
            <v>0</v>
          </cell>
          <cell r="H2016">
            <v>0</v>
          </cell>
          <cell r="I2016">
            <v>0</v>
          </cell>
          <cell r="J2016">
            <v>0</v>
          </cell>
          <cell r="K2016">
            <v>0</v>
          </cell>
          <cell r="L2016">
            <v>0</v>
          </cell>
          <cell r="M2016">
            <v>0</v>
          </cell>
          <cell r="N2016">
            <v>0</v>
          </cell>
        </row>
        <row r="2017">
          <cell r="A2017">
            <v>0</v>
          </cell>
          <cell r="B2017">
            <v>0</v>
          </cell>
          <cell r="C2017">
            <v>0</v>
          </cell>
          <cell r="D2017">
            <v>0</v>
          </cell>
          <cell r="E2017">
            <v>0</v>
          </cell>
          <cell r="F2017">
            <v>0</v>
          </cell>
          <cell r="G2017">
            <v>0</v>
          </cell>
          <cell r="H2017">
            <v>0</v>
          </cell>
          <cell r="I2017">
            <v>0</v>
          </cell>
          <cell r="J2017">
            <v>0</v>
          </cell>
          <cell r="K2017">
            <v>0</v>
          </cell>
          <cell r="L2017">
            <v>0</v>
          </cell>
          <cell r="M2017">
            <v>0</v>
          </cell>
          <cell r="N2017">
            <v>0</v>
          </cell>
        </row>
        <row r="2018">
          <cell r="A2018">
            <v>0</v>
          </cell>
          <cell r="B2018">
            <v>0</v>
          </cell>
          <cell r="C2018">
            <v>0</v>
          </cell>
          <cell r="D2018">
            <v>0</v>
          </cell>
          <cell r="E2018">
            <v>0</v>
          </cell>
          <cell r="F2018">
            <v>0</v>
          </cell>
          <cell r="G2018">
            <v>0</v>
          </cell>
          <cell r="H2018">
            <v>0</v>
          </cell>
          <cell r="I2018">
            <v>0</v>
          </cell>
          <cell r="J2018">
            <v>0</v>
          </cell>
          <cell r="K2018">
            <v>0</v>
          </cell>
          <cell r="L2018">
            <v>0</v>
          </cell>
          <cell r="M2018">
            <v>0</v>
          </cell>
          <cell r="N2018">
            <v>0</v>
          </cell>
        </row>
        <row r="2019">
          <cell r="A2019">
            <v>0</v>
          </cell>
          <cell r="B2019">
            <v>0</v>
          </cell>
          <cell r="C2019">
            <v>0</v>
          </cell>
          <cell r="D2019">
            <v>0</v>
          </cell>
          <cell r="E2019">
            <v>0</v>
          </cell>
          <cell r="F2019">
            <v>0</v>
          </cell>
          <cell r="G2019">
            <v>0</v>
          </cell>
          <cell r="H2019">
            <v>0</v>
          </cell>
          <cell r="I2019">
            <v>0</v>
          </cell>
          <cell r="J2019">
            <v>0</v>
          </cell>
          <cell r="K2019">
            <v>0</v>
          </cell>
          <cell r="L2019">
            <v>0</v>
          </cell>
          <cell r="M2019">
            <v>0</v>
          </cell>
          <cell r="N2019">
            <v>0</v>
          </cell>
        </row>
        <row r="2020">
          <cell r="A2020">
            <v>0</v>
          </cell>
          <cell r="B2020">
            <v>0</v>
          </cell>
          <cell r="C2020">
            <v>0</v>
          </cell>
          <cell r="D2020">
            <v>0</v>
          </cell>
          <cell r="E2020">
            <v>0</v>
          </cell>
          <cell r="F2020">
            <v>0</v>
          </cell>
          <cell r="G2020">
            <v>0</v>
          </cell>
          <cell r="H2020">
            <v>0</v>
          </cell>
          <cell r="I2020">
            <v>0</v>
          </cell>
          <cell r="J2020">
            <v>0</v>
          </cell>
          <cell r="K2020">
            <v>0</v>
          </cell>
          <cell r="L2020">
            <v>0</v>
          </cell>
          <cell r="M2020">
            <v>0</v>
          </cell>
          <cell r="N2020">
            <v>0</v>
          </cell>
        </row>
        <row r="2021">
          <cell r="A2021">
            <v>0</v>
          </cell>
          <cell r="B2021">
            <v>0</v>
          </cell>
          <cell r="C2021">
            <v>0</v>
          </cell>
          <cell r="D2021">
            <v>0</v>
          </cell>
          <cell r="E2021">
            <v>0</v>
          </cell>
          <cell r="F2021">
            <v>0</v>
          </cell>
          <cell r="G2021">
            <v>0</v>
          </cell>
          <cell r="H2021">
            <v>0</v>
          </cell>
          <cell r="I2021">
            <v>0</v>
          </cell>
          <cell r="J2021">
            <v>0</v>
          </cell>
          <cell r="K2021">
            <v>0</v>
          </cell>
          <cell r="L2021">
            <v>0</v>
          </cell>
          <cell r="M2021">
            <v>0</v>
          </cell>
          <cell r="N2021">
            <v>0</v>
          </cell>
        </row>
        <row r="2022">
          <cell r="A2022">
            <v>0</v>
          </cell>
          <cell r="B2022">
            <v>0</v>
          </cell>
          <cell r="C2022">
            <v>0</v>
          </cell>
          <cell r="D2022">
            <v>0</v>
          </cell>
          <cell r="E2022">
            <v>0</v>
          </cell>
          <cell r="F2022">
            <v>0</v>
          </cell>
          <cell r="G2022">
            <v>0</v>
          </cell>
          <cell r="H2022">
            <v>0</v>
          </cell>
          <cell r="I2022">
            <v>0</v>
          </cell>
          <cell r="J2022">
            <v>0</v>
          </cell>
          <cell r="K2022">
            <v>0</v>
          </cell>
          <cell r="L2022">
            <v>0</v>
          </cell>
          <cell r="M2022">
            <v>0</v>
          </cell>
          <cell r="N2022">
            <v>0</v>
          </cell>
        </row>
        <row r="2023">
          <cell r="A2023">
            <v>0</v>
          </cell>
          <cell r="B2023">
            <v>0</v>
          </cell>
          <cell r="C2023">
            <v>0</v>
          </cell>
          <cell r="D2023">
            <v>0</v>
          </cell>
          <cell r="E2023">
            <v>0</v>
          </cell>
          <cell r="F2023">
            <v>0</v>
          </cell>
          <cell r="G2023">
            <v>0</v>
          </cell>
          <cell r="H2023">
            <v>0</v>
          </cell>
          <cell r="I2023">
            <v>0</v>
          </cell>
          <cell r="J2023">
            <v>0</v>
          </cell>
          <cell r="K2023">
            <v>0</v>
          </cell>
          <cell r="L2023">
            <v>0</v>
          </cell>
          <cell r="M2023">
            <v>0</v>
          </cell>
          <cell r="N2023">
            <v>0</v>
          </cell>
        </row>
        <row r="2024">
          <cell r="A2024">
            <v>0</v>
          </cell>
          <cell r="B2024">
            <v>0</v>
          </cell>
          <cell r="C2024">
            <v>0</v>
          </cell>
          <cell r="D2024">
            <v>0</v>
          </cell>
          <cell r="E2024">
            <v>0</v>
          </cell>
          <cell r="F2024">
            <v>0</v>
          </cell>
          <cell r="G2024">
            <v>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0</v>
          </cell>
          <cell r="N2024">
            <v>0</v>
          </cell>
        </row>
        <row r="2025">
          <cell r="A2025">
            <v>0</v>
          </cell>
          <cell r="B2025">
            <v>0</v>
          </cell>
          <cell r="C2025">
            <v>0</v>
          </cell>
          <cell r="D2025">
            <v>0</v>
          </cell>
          <cell r="E2025">
            <v>0</v>
          </cell>
          <cell r="F2025">
            <v>0</v>
          </cell>
          <cell r="G2025">
            <v>0</v>
          </cell>
          <cell r="H2025">
            <v>0</v>
          </cell>
          <cell r="I2025">
            <v>0</v>
          </cell>
          <cell r="J2025">
            <v>0</v>
          </cell>
          <cell r="K2025">
            <v>0</v>
          </cell>
          <cell r="L2025">
            <v>0</v>
          </cell>
          <cell r="M2025">
            <v>0</v>
          </cell>
          <cell r="N2025">
            <v>0</v>
          </cell>
        </row>
        <row r="2026">
          <cell r="A2026">
            <v>0</v>
          </cell>
          <cell r="B2026">
            <v>0</v>
          </cell>
          <cell r="C2026">
            <v>0</v>
          </cell>
          <cell r="D2026">
            <v>0</v>
          </cell>
          <cell r="E2026">
            <v>0</v>
          </cell>
          <cell r="F2026">
            <v>0</v>
          </cell>
          <cell r="G2026">
            <v>0</v>
          </cell>
          <cell r="H2026">
            <v>0</v>
          </cell>
          <cell r="I2026">
            <v>0</v>
          </cell>
          <cell r="J2026">
            <v>0</v>
          </cell>
          <cell r="K2026">
            <v>0</v>
          </cell>
          <cell r="L2026">
            <v>0</v>
          </cell>
          <cell r="M2026">
            <v>0</v>
          </cell>
          <cell r="N2026">
            <v>0</v>
          </cell>
        </row>
        <row r="2027">
          <cell r="A2027">
            <v>0</v>
          </cell>
          <cell r="B2027">
            <v>0</v>
          </cell>
          <cell r="C2027">
            <v>0</v>
          </cell>
          <cell r="D2027">
            <v>0</v>
          </cell>
          <cell r="E2027">
            <v>0</v>
          </cell>
          <cell r="F2027">
            <v>0</v>
          </cell>
          <cell r="G2027">
            <v>0</v>
          </cell>
          <cell r="H2027">
            <v>0</v>
          </cell>
          <cell r="I2027">
            <v>0</v>
          </cell>
          <cell r="J2027">
            <v>0</v>
          </cell>
          <cell r="K2027">
            <v>0</v>
          </cell>
          <cell r="L2027">
            <v>0</v>
          </cell>
          <cell r="M2027">
            <v>0</v>
          </cell>
          <cell r="N2027">
            <v>0</v>
          </cell>
        </row>
        <row r="2028">
          <cell r="A2028">
            <v>0</v>
          </cell>
          <cell r="B2028">
            <v>0</v>
          </cell>
          <cell r="C2028">
            <v>0</v>
          </cell>
          <cell r="D2028">
            <v>0</v>
          </cell>
          <cell r="E2028">
            <v>0</v>
          </cell>
          <cell r="F2028">
            <v>0</v>
          </cell>
          <cell r="G2028">
            <v>0</v>
          </cell>
          <cell r="H2028">
            <v>0</v>
          </cell>
          <cell r="I2028">
            <v>0</v>
          </cell>
          <cell r="J2028">
            <v>0</v>
          </cell>
          <cell r="K2028">
            <v>0</v>
          </cell>
          <cell r="L2028">
            <v>0</v>
          </cell>
          <cell r="M2028">
            <v>0</v>
          </cell>
          <cell r="N2028">
            <v>0</v>
          </cell>
        </row>
        <row r="2029">
          <cell r="A2029">
            <v>0</v>
          </cell>
          <cell r="B2029">
            <v>0</v>
          </cell>
          <cell r="C2029">
            <v>0</v>
          </cell>
          <cell r="D2029">
            <v>0</v>
          </cell>
          <cell r="E2029">
            <v>0</v>
          </cell>
          <cell r="F2029">
            <v>0</v>
          </cell>
          <cell r="G2029">
            <v>0</v>
          </cell>
          <cell r="H2029">
            <v>0</v>
          </cell>
          <cell r="I2029">
            <v>0</v>
          </cell>
          <cell r="J2029">
            <v>0</v>
          </cell>
          <cell r="K2029">
            <v>0</v>
          </cell>
          <cell r="L2029">
            <v>0</v>
          </cell>
          <cell r="M2029">
            <v>0</v>
          </cell>
          <cell r="N2029">
            <v>0</v>
          </cell>
        </row>
        <row r="2030">
          <cell r="A2030">
            <v>0</v>
          </cell>
          <cell r="B2030">
            <v>0</v>
          </cell>
          <cell r="C2030">
            <v>0</v>
          </cell>
          <cell r="D2030">
            <v>0</v>
          </cell>
          <cell r="E2030">
            <v>0</v>
          </cell>
          <cell r="F2030">
            <v>0</v>
          </cell>
          <cell r="G2030">
            <v>0</v>
          </cell>
          <cell r="H2030">
            <v>0</v>
          </cell>
          <cell r="I2030">
            <v>0</v>
          </cell>
          <cell r="J2030">
            <v>0</v>
          </cell>
          <cell r="K2030">
            <v>0</v>
          </cell>
          <cell r="L2030">
            <v>0</v>
          </cell>
          <cell r="M2030">
            <v>0</v>
          </cell>
          <cell r="N2030">
            <v>0</v>
          </cell>
        </row>
        <row r="2031">
          <cell r="A2031">
            <v>0</v>
          </cell>
          <cell r="B2031">
            <v>0</v>
          </cell>
          <cell r="C2031">
            <v>0</v>
          </cell>
          <cell r="D2031">
            <v>0</v>
          </cell>
          <cell r="E2031">
            <v>0</v>
          </cell>
          <cell r="F2031">
            <v>0</v>
          </cell>
          <cell r="G2031">
            <v>0</v>
          </cell>
          <cell r="H2031">
            <v>0</v>
          </cell>
          <cell r="I2031">
            <v>0</v>
          </cell>
          <cell r="J2031">
            <v>0</v>
          </cell>
          <cell r="K2031">
            <v>0</v>
          </cell>
          <cell r="L2031">
            <v>0</v>
          </cell>
          <cell r="M2031">
            <v>0</v>
          </cell>
          <cell r="N2031">
            <v>0</v>
          </cell>
        </row>
        <row r="2032">
          <cell r="A2032">
            <v>0</v>
          </cell>
          <cell r="B2032">
            <v>0</v>
          </cell>
          <cell r="C2032">
            <v>0</v>
          </cell>
          <cell r="D2032">
            <v>0</v>
          </cell>
          <cell r="E2032">
            <v>0</v>
          </cell>
          <cell r="F2032">
            <v>0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  <cell r="K2032">
            <v>0</v>
          </cell>
          <cell r="L2032">
            <v>0</v>
          </cell>
          <cell r="M2032">
            <v>0</v>
          </cell>
          <cell r="N2032">
            <v>0</v>
          </cell>
        </row>
        <row r="2033">
          <cell r="A2033">
            <v>0</v>
          </cell>
          <cell r="B2033">
            <v>0</v>
          </cell>
          <cell r="C2033">
            <v>0</v>
          </cell>
          <cell r="D2033">
            <v>0</v>
          </cell>
          <cell r="E2033">
            <v>0</v>
          </cell>
          <cell r="F2033">
            <v>0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  <cell r="K2033">
            <v>0</v>
          </cell>
          <cell r="L2033">
            <v>0</v>
          </cell>
          <cell r="M2033">
            <v>0</v>
          </cell>
          <cell r="N2033">
            <v>0</v>
          </cell>
        </row>
        <row r="2034">
          <cell r="A2034">
            <v>0</v>
          </cell>
          <cell r="B2034">
            <v>0</v>
          </cell>
          <cell r="C2034">
            <v>0</v>
          </cell>
          <cell r="D2034">
            <v>0</v>
          </cell>
          <cell r="E2034">
            <v>0</v>
          </cell>
          <cell r="F2034">
            <v>0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  <cell r="K2034">
            <v>0</v>
          </cell>
          <cell r="L2034">
            <v>0</v>
          </cell>
          <cell r="M2034">
            <v>0</v>
          </cell>
          <cell r="N2034">
            <v>0</v>
          </cell>
        </row>
        <row r="2035">
          <cell r="A2035">
            <v>0</v>
          </cell>
          <cell r="B2035">
            <v>0</v>
          </cell>
          <cell r="C2035">
            <v>0</v>
          </cell>
          <cell r="D2035">
            <v>0</v>
          </cell>
          <cell r="E2035">
            <v>0</v>
          </cell>
          <cell r="F2035">
            <v>0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  <cell r="K2035">
            <v>0</v>
          </cell>
          <cell r="L2035">
            <v>0</v>
          </cell>
          <cell r="M2035">
            <v>0</v>
          </cell>
          <cell r="N2035">
            <v>0</v>
          </cell>
        </row>
        <row r="2036">
          <cell r="A2036">
            <v>0</v>
          </cell>
          <cell r="B2036">
            <v>0</v>
          </cell>
          <cell r="C2036">
            <v>0</v>
          </cell>
          <cell r="D2036">
            <v>0</v>
          </cell>
          <cell r="E2036">
            <v>0</v>
          </cell>
          <cell r="F2036">
            <v>0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  <cell r="K2036">
            <v>0</v>
          </cell>
          <cell r="L2036">
            <v>0</v>
          </cell>
          <cell r="M2036">
            <v>0</v>
          </cell>
          <cell r="N2036">
            <v>0</v>
          </cell>
        </row>
        <row r="2037">
          <cell r="A2037">
            <v>0</v>
          </cell>
          <cell r="B2037">
            <v>0</v>
          </cell>
          <cell r="C2037">
            <v>0</v>
          </cell>
          <cell r="D2037">
            <v>0</v>
          </cell>
          <cell r="E2037">
            <v>0</v>
          </cell>
          <cell r="F2037">
            <v>0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  <cell r="K2037">
            <v>0</v>
          </cell>
          <cell r="L2037">
            <v>0</v>
          </cell>
          <cell r="M2037">
            <v>0</v>
          </cell>
          <cell r="N2037">
            <v>0</v>
          </cell>
        </row>
        <row r="2038">
          <cell r="A2038">
            <v>0</v>
          </cell>
          <cell r="B2038">
            <v>0</v>
          </cell>
          <cell r="C2038">
            <v>0</v>
          </cell>
          <cell r="D2038">
            <v>0</v>
          </cell>
          <cell r="E2038">
            <v>0</v>
          </cell>
          <cell r="F2038">
            <v>0</v>
          </cell>
          <cell r="G2038">
            <v>0</v>
          </cell>
          <cell r="H2038">
            <v>0</v>
          </cell>
          <cell r="I2038">
            <v>0</v>
          </cell>
          <cell r="J2038">
            <v>0</v>
          </cell>
          <cell r="K2038">
            <v>0</v>
          </cell>
          <cell r="L2038">
            <v>0</v>
          </cell>
          <cell r="M2038">
            <v>0</v>
          </cell>
          <cell r="N2038">
            <v>0</v>
          </cell>
        </row>
        <row r="2039">
          <cell r="A2039">
            <v>0</v>
          </cell>
          <cell r="B2039">
            <v>0</v>
          </cell>
          <cell r="C2039">
            <v>0</v>
          </cell>
          <cell r="D2039">
            <v>0</v>
          </cell>
          <cell r="E2039">
            <v>0</v>
          </cell>
          <cell r="F2039">
            <v>0</v>
          </cell>
          <cell r="G2039">
            <v>0</v>
          </cell>
          <cell r="H2039">
            <v>0</v>
          </cell>
          <cell r="I2039">
            <v>0</v>
          </cell>
          <cell r="J2039">
            <v>0</v>
          </cell>
          <cell r="K2039">
            <v>0</v>
          </cell>
          <cell r="L2039">
            <v>0</v>
          </cell>
          <cell r="M2039">
            <v>0</v>
          </cell>
          <cell r="N2039">
            <v>0</v>
          </cell>
        </row>
        <row r="2040">
          <cell r="A2040">
            <v>0</v>
          </cell>
          <cell r="B2040">
            <v>0</v>
          </cell>
          <cell r="C2040">
            <v>0</v>
          </cell>
          <cell r="D2040">
            <v>0</v>
          </cell>
          <cell r="E2040">
            <v>0</v>
          </cell>
          <cell r="F2040">
            <v>0</v>
          </cell>
          <cell r="G2040">
            <v>0</v>
          </cell>
          <cell r="H2040">
            <v>0</v>
          </cell>
          <cell r="I2040">
            <v>0</v>
          </cell>
          <cell r="J2040">
            <v>0</v>
          </cell>
          <cell r="K2040">
            <v>0</v>
          </cell>
          <cell r="L2040">
            <v>0</v>
          </cell>
          <cell r="M2040">
            <v>0</v>
          </cell>
          <cell r="N2040">
            <v>0</v>
          </cell>
        </row>
        <row r="2041">
          <cell r="A2041">
            <v>0</v>
          </cell>
          <cell r="B2041">
            <v>0</v>
          </cell>
          <cell r="C2041">
            <v>0</v>
          </cell>
          <cell r="D2041">
            <v>0</v>
          </cell>
          <cell r="E2041">
            <v>0</v>
          </cell>
          <cell r="F2041">
            <v>0</v>
          </cell>
          <cell r="G2041">
            <v>0</v>
          </cell>
          <cell r="H2041">
            <v>0</v>
          </cell>
          <cell r="I2041">
            <v>0</v>
          </cell>
          <cell r="J2041">
            <v>0</v>
          </cell>
          <cell r="K2041">
            <v>0</v>
          </cell>
          <cell r="L2041">
            <v>0</v>
          </cell>
          <cell r="M2041">
            <v>0</v>
          </cell>
          <cell r="N2041">
            <v>0</v>
          </cell>
        </row>
        <row r="2042">
          <cell r="A2042">
            <v>0</v>
          </cell>
          <cell r="B2042">
            <v>0</v>
          </cell>
          <cell r="C2042">
            <v>0</v>
          </cell>
          <cell r="D2042">
            <v>0</v>
          </cell>
          <cell r="E2042">
            <v>0</v>
          </cell>
          <cell r="F2042">
            <v>0</v>
          </cell>
          <cell r="G2042">
            <v>0</v>
          </cell>
          <cell r="H2042">
            <v>0</v>
          </cell>
          <cell r="I2042">
            <v>0</v>
          </cell>
          <cell r="J2042">
            <v>0</v>
          </cell>
          <cell r="K2042">
            <v>0</v>
          </cell>
          <cell r="L2042">
            <v>0</v>
          </cell>
          <cell r="M2042">
            <v>0</v>
          </cell>
          <cell r="N2042">
            <v>0</v>
          </cell>
        </row>
        <row r="2043">
          <cell r="A2043">
            <v>0</v>
          </cell>
          <cell r="B2043">
            <v>0</v>
          </cell>
          <cell r="C2043">
            <v>0</v>
          </cell>
          <cell r="D2043">
            <v>0</v>
          </cell>
          <cell r="E2043">
            <v>0</v>
          </cell>
          <cell r="F2043">
            <v>0</v>
          </cell>
          <cell r="G2043">
            <v>0</v>
          </cell>
          <cell r="H2043">
            <v>0</v>
          </cell>
          <cell r="I2043">
            <v>0</v>
          </cell>
          <cell r="J2043">
            <v>0</v>
          </cell>
          <cell r="K2043">
            <v>0</v>
          </cell>
          <cell r="L2043">
            <v>0</v>
          </cell>
          <cell r="M2043">
            <v>0</v>
          </cell>
          <cell r="N2043">
            <v>0</v>
          </cell>
        </row>
        <row r="2044">
          <cell r="A2044">
            <v>0</v>
          </cell>
          <cell r="B2044">
            <v>0</v>
          </cell>
          <cell r="C2044">
            <v>0</v>
          </cell>
          <cell r="D2044">
            <v>0</v>
          </cell>
          <cell r="E2044">
            <v>0</v>
          </cell>
          <cell r="F2044">
            <v>0</v>
          </cell>
          <cell r="G2044">
            <v>0</v>
          </cell>
          <cell r="H2044">
            <v>0</v>
          </cell>
          <cell r="I2044">
            <v>0</v>
          </cell>
          <cell r="J2044">
            <v>0</v>
          </cell>
          <cell r="K2044">
            <v>0</v>
          </cell>
          <cell r="L2044">
            <v>0</v>
          </cell>
          <cell r="M2044">
            <v>0</v>
          </cell>
          <cell r="N2044">
            <v>0</v>
          </cell>
        </row>
        <row r="2045">
          <cell r="A2045">
            <v>0</v>
          </cell>
          <cell r="B2045">
            <v>0</v>
          </cell>
          <cell r="C2045">
            <v>0</v>
          </cell>
          <cell r="D2045">
            <v>0</v>
          </cell>
          <cell r="E2045">
            <v>0</v>
          </cell>
          <cell r="F2045">
            <v>0</v>
          </cell>
          <cell r="G2045">
            <v>0</v>
          </cell>
          <cell r="H2045">
            <v>0</v>
          </cell>
          <cell r="I2045">
            <v>0</v>
          </cell>
          <cell r="J2045">
            <v>0</v>
          </cell>
          <cell r="K2045">
            <v>0</v>
          </cell>
          <cell r="L2045">
            <v>0</v>
          </cell>
          <cell r="M2045">
            <v>0</v>
          </cell>
          <cell r="N2045">
            <v>0</v>
          </cell>
        </row>
        <row r="2046">
          <cell r="A2046">
            <v>0</v>
          </cell>
          <cell r="B2046">
            <v>0</v>
          </cell>
          <cell r="C2046">
            <v>0</v>
          </cell>
          <cell r="D2046">
            <v>0</v>
          </cell>
          <cell r="E2046">
            <v>0</v>
          </cell>
          <cell r="F2046">
            <v>0</v>
          </cell>
          <cell r="G2046">
            <v>0</v>
          </cell>
          <cell r="H2046">
            <v>0</v>
          </cell>
          <cell r="I2046">
            <v>0</v>
          </cell>
          <cell r="J2046">
            <v>0</v>
          </cell>
          <cell r="K2046">
            <v>0</v>
          </cell>
          <cell r="L2046">
            <v>0</v>
          </cell>
          <cell r="M2046">
            <v>0</v>
          </cell>
          <cell r="N2046">
            <v>0</v>
          </cell>
        </row>
        <row r="2047">
          <cell r="A2047">
            <v>0</v>
          </cell>
          <cell r="B2047">
            <v>0</v>
          </cell>
          <cell r="C2047">
            <v>0</v>
          </cell>
          <cell r="D2047">
            <v>0</v>
          </cell>
          <cell r="E2047">
            <v>0</v>
          </cell>
          <cell r="F2047">
            <v>0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  <cell r="K2047">
            <v>0</v>
          </cell>
          <cell r="L2047">
            <v>0</v>
          </cell>
          <cell r="M2047">
            <v>0</v>
          </cell>
          <cell r="N2047">
            <v>0</v>
          </cell>
        </row>
        <row r="2048">
          <cell r="A2048">
            <v>0</v>
          </cell>
          <cell r="B2048">
            <v>0</v>
          </cell>
          <cell r="C2048">
            <v>0</v>
          </cell>
          <cell r="D2048">
            <v>0</v>
          </cell>
          <cell r="E2048">
            <v>0</v>
          </cell>
          <cell r="F2048">
            <v>0</v>
          </cell>
          <cell r="G2048">
            <v>0</v>
          </cell>
          <cell r="H2048">
            <v>0</v>
          </cell>
          <cell r="I2048">
            <v>0</v>
          </cell>
          <cell r="J2048">
            <v>0</v>
          </cell>
          <cell r="K2048">
            <v>0</v>
          </cell>
          <cell r="L2048">
            <v>0</v>
          </cell>
          <cell r="M2048">
            <v>0</v>
          </cell>
          <cell r="N2048">
            <v>0</v>
          </cell>
        </row>
        <row r="2049">
          <cell r="A2049">
            <v>0</v>
          </cell>
          <cell r="B2049">
            <v>0</v>
          </cell>
          <cell r="C2049">
            <v>0</v>
          </cell>
          <cell r="D2049">
            <v>0</v>
          </cell>
          <cell r="E2049">
            <v>0</v>
          </cell>
          <cell r="F2049">
            <v>0</v>
          </cell>
          <cell r="G2049">
            <v>0</v>
          </cell>
          <cell r="H2049">
            <v>0</v>
          </cell>
          <cell r="I2049">
            <v>0</v>
          </cell>
          <cell r="J2049">
            <v>0</v>
          </cell>
          <cell r="K2049">
            <v>0</v>
          </cell>
          <cell r="L2049">
            <v>0</v>
          </cell>
          <cell r="M2049">
            <v>0</v>
          </cell>
          <cell r="N2049">
            <v>0</v>
          </cell>
        </row>
        <row r="2050">
          <cell r="A2050">
            <v>0</v>
          </cell>
          <cell r="B2050">
            <v>0</v>
          </cell>
          <cell r="C2050">
            <v>0</v>
          </cell>
          <cell r="D2050">
            <v>0</v>
          </cell>
          <cell r="E2050">
            <v>0</v>
          </cell>
          <cell r="F2050">
            <v>0</v>
          </cell>
          <cell r="G2050">
            <v>0</v>
          </cell>
          <cell r="H2050">
            <v>0</v>
          </cell>
          <cell r="I2050">
            <v>0</v>
          </cell>
          <cell r="J2050">
            <v>0</v>
          </cell>
          <cell r="K2050">
            <v>0</v>
          </cell>
          <cell r="L2050">
            <v>0</v>
          </cell>
          <cell r="M2050">
            <v>0</v>
          </cell>
          <cell r="N2050">
            <v>0</v>
          </cell>
        </row>
        <row r="2051">
          <cell r="A2051">
            <v>0</v>
          </cell>
          <cell r="B2051">
            <v>0</v>
          </cell>
          <cell r="C2051">
            <v>0</v>
          </cell>
          <cell r="D2051">
            <v>0</v>
          </cell>
          <cell r="E2051">
            <v>0</v>
          </cell>
          <cell r="F2051">
            <v>0</v>
          </cell>
          <cell r="G2051">
            <v>0</v>
          </cell>
          <cell r="H2051">
            <v>0</v>
          </cell>
          <cell r="I2051">
            <v>0</v>
          </cell>
          <cell r="J2051">
            <v>0</v>
          </cell>
          <cell r="K2051">
            <v>0</v>
          </cell>
          <cell r="L2051">
            <v>0</v>
          </cell>
          <cell r="M2051">
            <v>0</v>
          </cell>
          <cell r="N2051">
            <v>0</v>
          </cell>
        </row>
        <row r="2052">
          <cell r="A2052">
            <v>0</v>
          </cell>
          <cell r="B2052">
            <v>0</v>
          </cell>
          <cell r="C2052">
            <v>0</v>
          </cell>
          <cell r="D2052">
            <v>0</v>
          </cell>
          <cell r="E2052">
            <v>0</v>
          </cell>
          <cell r="F2052">
            <v>0</v>
          </cell>
          <cell r="G2052">
            <v>0</v>
          </cell>
          <cell r="H2052">
            <v>0</v>
          </cell>
          <cell r="I2052">
            <v>0</v>
          </cell>
          <cell r="J2052">
            <v>0</v>
          </cell>
          <cell r="K2052">
            <v>0</v>
          </cell>
          <cell r="L2052">
            <v>0</v>
          </cell>
          <cell r="M2052">
            <v>0</v>
          </cell>
          <cell r="N2052">
            <v>0</v>
          </cell>
        </row>
        <row r="2053">
          <cell r="A2053">
            <v>0</v>
          </cell>
          <cell r="B2053">
            <v>0</v>
          </cell>
          <cell r="C2053">
            <v>0</v>
          </cell>
          <cell r="D2053">
            <v>0</v>
          </cell>
          <cell r="E2053">
            <v>0</v>
          </cell>
          <cell r="F2053">
            <v>0</v>
          </cell>
          <cell r="G2053">
            <v>0</v>
          </cell>
          <cell r="H2053">
            <v>0</v>
          </cell>
          <cell r="I2053">
            <v>0</v>
          </cell>
          <cell r="J2053">
            <v>0</v>
          </cell>
          <cell r="K2053">
            <v>0</v>
          </cell>
          <cell r="L2053">
            <v>0</v>
          </cell>
          <cell r="M2053">
            <v>0</v>
          </cell>
          <cell r="N2053">
            <v>0</v>
          </cell>
        </row>
        <row r="2054">
          <cell r="A2054">
            <v>0</v>
          </cell>
          <cell r="B2054">
            <v>0</v>
          </cell>
          <cell r="C2054">
            <v>0</v>
          </cell>
          <cell r="D2054">
            <v>0</v>
          </cell>
          <cell r="E2054">
            <v>0</v>
          </cell>
          <cell r="F2054">
            <v>0</v>
          </cell>
          <cell r="G2054">
            <v>0</v>
          </cell>
          <cell r="H2054">
            <v>0</v>
          </cell>
          <cell r="I2054">
            <v>0</v>
          </cell>
          <cell r="J2054">
            <v>0</v>
          </cell>
          <cell r="K2054">
            <v>0</v>
          </cell>
          <cell r="L2054">
            <v>0</v>
          </cell>
          <cell r="M2054">
            <v>0</v>
          </cell>
          <cell r="N2054">
            <v>0</v>
          </cell>
        </row>
        <row r="2055">
          <cell r="A2055">
            <v>0</v>
          </cell>
          <cell r="B2055">
            <v>0</v>
          </cell>
          <cell r="C2055">
            <v>0</v>
          </cell>
          <cell r="D2055">
            <v>0</v>
          </cell>
          <cell r="E2055">
            <v>0</v>
          </cell>
          <cell r="F2055">
            <v>0</v>
          </cell>
          <cell r="G2055">
            <v>0</v>
          </cell>
          <cell r="H2055">
            <v>0</v>
          </cell>
          <cell r="I2055">
            <v>0</v>
          </cell>
          <cell r="J2055">
            <v>0</v>
          </cell>
          <cell r="K2055">
            <v>0</v>
          </cell>
          <cell r="L2055">
            <v>0</v>
          </cell>
          <cell r="M2055">
            <v>0</v>
          </cell>
          <cell r="N2055">
            <v>0</v>
          </cell>
        </row>
        <row r="2056">
          <cell r="A2056">
            <v>0</v>
          </cell>
          <cell r="B2056">
            <v>0</v>
          </cell>
          <cell r="C2056">
            <v>0</v>
          </cell>
          <cell r="D2056">
            <v>0</v>
          </cell>
          <cell r="E2056">
            <v>0</v>
          </cell>
          <cell r="F2056">
            <v>0</v>
          </cell>
          <cell r="G2056">
            <v>0</v>
          </cell>
          <cell r="H2056">
            <v>0</v>
          </cell>
          <cell r="I2056">
            <v>0</v>
          </cell>
          <cell r="J2056">
            <v>0</v>
          </cell>
          <cell r="K2056">
            <v>0</v>
          </cell>
          <cell r="L2056">
            <v>0</v>
          </cell>
          <cell r="M2056">
            <v>0</v>
          </cell>
          <cell r="N2056">
            <v>0</v>
          </cell>
        </row>
        <row r="2057">
          <cell r="A2057">
            <v>0</v>
          </cell>
          <cell r="B2057">
            <v>0</v>
          </cell>
          <cell r="C2057">
            <v>0</v>
          </cell>
          <cell r="D2057">
            <v>0</v>
          </cell>
          <cell r="E2057">
            <v>0</v>
          </cell>
          <cell r="F2057">
            <v>0</v>
          </cell>
          <cell r="G2057">
            <v>0</v>
          </cell>
          <cell r="H2057">
            <v>0</v>
          </cell>
          <cell r="I2057">
            <v>0</v>
          </cell>
          <cell r="J2057">
            <v>0</v>
          </cell>
          <cell r="K2057">
            <v>0</v>
          </cell>
          <cell r="L2057">
            <v>0</v>
          </cell>
          <cell r="M2057">
            <v>0</v>
          </cell>
          <cell r="N2057">
            <v>0</v>
          </cell>
        </row>
        <row r="2058">
          <cell r="A2058">
            <v>0</v>
          </cell>
          <cell r="B2058">
            <v>0</v>
          </cell>
          <cell r="C2058">
            <v>0</v>
          </cell>
          <cell r="D2058">
            <v>0</v>
          </cell>
          <cell r="E2058">
            <v>0</v>
          </cell>
          <cell r="F2058">
            <v>0</v>
          </cell>
          <cell r="G2058">
            <v>0</v>
          </cell>
          <cell r="H2058">
            <v>0</v>
          </cell>
          <cell r="I2058">
            <v>0</v>
          </cell>
          <cell r="J2058">
            <v>0</v>
          </cell>
          <cell r="K2058">
            <v>0</v>
          </cell>
          <cell r="L2058">
            <v>0</v>
          </cell>
          <cell r="M2058">
            <v>0</v>
          </cell>
          <cell r="N2058">
            <v>0</v>
          </cell>
        </row>
        <row r="2059">
          <cell r="A2059">
            <v>0</v>
          </cell>
          <cell r="B2059">
            <v>0</v>
          </cell>
          <cell r="C2059">
            <v>0</v>
          </cell>
          <cell r="D2059">
            <v>0</v>
          </cell>
          <cell r="E2059">
            <v>0</v>
          </cell>
          <cell r="F2059">
            <v>0</v>
          </cell>
          <cell r="G2059">
            <v>0</v>
          </cell>
          <cell r="H2059">
            <v>0</v>
          </cell>
          <cell r="I2059">
            <v>0</v>
          </cell>
          <cell r="J2059">
            <v>0</v>
          </cell>
          <cell r="K2059">
            <v>0</v>
          </cell>
          <cell r="L2059">
            <v>0</v>
          </cell>
          <cell r="M2059">
            <v>0</v>
          </cell>
          <cell r="N2059">
            <v>0</v>
          </cell>
        </row>
        <row r="2060">
          <cell r="A2060">
            <v>0</v>
          </cell>
          <cell r="B2060">
            <v>0</v>
          </cell>
          <cell r="C2060">
            <v>0</v>
          </cell>
          <cell r="D2060">
            <v>0</v>
          </cell>
          <cell r="E2060">
            <v>0</v>
          </cell>
          <cell r="F2060">
            <v>0</v>
          </cell>
          <cell r="G2060">
            <v>0</v>
          </cell>
          <cell r="H2060">
            <v>0</v>
          </cell>
          <cell r="I2060">
            <v>0</v>
          </cell>
          <cell r="J2060">
            <v>0</v>
          </cell>
          <cell r="K2060">
            <v>0</v>
          </cell>
          <cell r="L2060">
            <v>0</v>
          </cell>
          <cell r="M2060">
            <v>0</v>
          </cell>
          <cell r="N2060">
            <v>0</v>
          </cell>
        </row>
        <row r="2061">
          <cell r="A2061">
            <v>0</v>
          </cell>
          <cell r="B2061">
            <v>0</v>
          </cell>
          <cell r="C2061">
            <v>0</v>
          </cell>
          <cell r="D2061">
            <v>0</v>
          </cell>
          <cell r="E2061">
            <v>0</v>
          </cell>
          <cell r="F2061">
            <v>0</v>
          </cell>
          <cell r="G2061">
            <v>0</v>
          </cell>
          <cell r="H2061">
            <v>0</v>
          </cell>
          <cell r="I2061">
            <v>0</v>
          </cell>
          <cell r="J2061">
            <v>0</v>
          </cell>
          <cell r="K2061">
            <v>0</v>
          </cell>
          <cell r="L2061">
            <v>0</v>
          </cell>
          <cell r="M2061">
            <v>0</v>
          </cell>
          <cell r="N2061">
            <v>0</v>
          </cell>
        </row>
        <row r="2062">
          <cell r="A2062">
            <v>0</v>
          </cell>
          <cell r="B2062">
            <v>0</v>
          </cell>
          <cell r="C2062">
            <v>0</v>
          </cell>
          <cell r="D2062">
            <v>0</v>
          </cell>
          <cell r="E2062">
            <v>0</v>
          </cell>
          <cell r="F2062">
            <v>0</v>
          </cell>
          <cell r="G2062">
            <v>0</v>
          </cell>
          <cell r="H2062">
            <v>0</v>
          </cell>
          <cell r="I2062">
            <v>0</v>
          </cell>
          <cell r="J2062">
            <v>0</v>
          </cell>
          <cell r="K2062">
            <v>0</v>
          </cell>
          <cell r="L2062">
            <v>0</v>
          </cell>
          <cell r="M2062">
            <v>0</v>
          </cell>
          <cell r="N2062">
            <v>0</v>
          </cell>
        </row>
        <row r="2063">
          <cell r="A2063">
            <v>0</v>
          </cell>
          <cell r="B2063">
            <v>0</v>
          </cell>
          <cell r="C2063">
            <v>0</v>
          </cell>
          <cell r="D2063">
            <v>0</v>
          </cell>
          <cell r="E2063">
            <v>0</v>
          </cell>
          <cell r="F2063">
            <v>0</v>
          </cell>
          <cell r="G2063">
            <v>0</v>
          </cell>
          <cell r="H2063">
            <v>0</v>
          </cell>
          <cell r="I2063">
            <v>0</v>
          </cell>
          <cell r="J2063">
            <v>0</v>
          </cell>
          <cell r="K2063">
            <v>0</v>
          </cell>
          <cell r="L2063">
            <v>0</v>
          </cell>
          <cell r="M2063">
            <v>0</v>
          </cell>
          <cell r="N2063">
            <v>0</v>
          </cell>
        </row>
        <row r="2064">
          <cell r="A2064">
            <v>0</v>
          </cell>
          <cell r="B2064">
            <v>0</v>
          </cell>
          <cell r="C2064">
            <v>0</v>
          </cell>
          <cell r="D2064">
            <v>0</v>
          </cell>
          <cell r="E2064">
            <v>0</v>
          </cell>
          <cell r="F2064">
            <v>0</v>
          </cell>
          <cell r="G2064">
            <v>0</v>
          </cell>
          <cell r="H2064">
            <v>0</v>
          </cell>
          <cell r="I2064">
            <v>0</v>
          </cell>
          <cell r="J2064">
            <v>0</v>
          </cell>
          <cell r="K2064">
            <v>0</v>
          </cell>
          <cell r="L2064">
            <v>0</v>
          </cell>
          <cell r="M2064">
            <v>0</v>
          </cell>
          <cell r="N2064">
            <v>0</v>
          </cell>
        </row>
        <row r="2065">
          <cell r="A2065">
            <v>0</v>
          </cell>
          <cell r="B2065">
            <v>0</v>
          </cell>
          <cell r="C2065">
            <v>0</v>
          </cell>
          <cell r="D2065">
            <v>0</v>
          </cell>
          <cell r="E2065">
            <v>0</v>
          </cell>
          <cell r="F2065">
            <v>0</v>
          </cell>
          <cell r="G2065">
            <v>0</v>
          </cell>
          <cell r="H2065">
            <v>0</v>
          </cell>
          <cell r="I2065">
            <v>0</v>
          </cell>
          <cell r="J2065">
            <v>0</v>
          </cell>
          <cell r="K2065">
            <v>0</v>
          </cell>
          <cell r="L2065">
            <v>0</v>
          </cell>
          <cell r="M2065">
            <v>0</v>
          </cell>
          <cell r="N2065">
            <v>0</v>
          </cell>
        </row>
        <row r="2066">
          <cell r="A2066">
            <v>0</v>
          </cell>
          <cell r="B2066">
            <v>0</v>
          </cell>
          <cell r="C2066">
            <v>0</v>
          </cell>
          <cell r="D2066">
            <v>0</v>
          </cell>
          <cell r="E2066">
            <v>0</v>
          </cell>
          <cell r="F2066">
            <v>0</v>
          </cell>
          <cell r="G2066">
            <v>0</v>
          </cell>
          <cell r="H2066">
            <v>0</v>
          </cell>
          <cell r="I2066">
            <v>0</v>
          </cell>
          <cell r="J2066">
            <v>0</v>
          </cell>
          <cell r="K2066">
            <v>0</v>
          </cell>
          <cell r="L2066">
            <v>0</v>
          </cell>
          <cell r="M2066">
            <v>0</v>
          </cell>
          <cell r="N2066">
            <v>0</v>
          </cell>
        </row>
        <row r="2067">
          <cell r="A2067">
            <v>0</v>
          </cell>
          <cell r="B2067">
            <v>0</v>
          </cell>
          <cell r="C2067">
            <v>0</v>
          </cell>
          <cell r="D2067">
            <v>0</v>
          </cell>
          <cell r="E2067">
            <v>0</v>
          </cell>
          <cell r="F2067">
            <v>0</v>
          </cell>
          <cell r="G2067">
            <v>0</v>
          </cell>
          <cell r="H2067">
            <v>0</v>
          </cell>
          <cell r="I2067">
            <v>0</v>
          </cell>
          <cell r="J2067">
            <v>0</v>
          </cell>
          <cell r="K2067">
            <v>0</v>
          </cell>
          <cell r="L2067">
            <v>0</v>
          </cell>
          <cell r="M2067">
            <v>0</v>
          </cell>
          <cell r="N2067">
            <v>0</v>
          </cell>
        </row>
        <row r="2068">
          <cell r="A2068">
            <v>0</v>
          </cell>
          <cell r="B2068">
            <v>0</v>
          </cell>
          <cell r="C2068">
            <v>0</v>
          </cell>
          <cell r="D2068">
            <v>0</v>
          </cell>
          <cell r="E2068">
            <v>0</v>
          </cell>
          <cell r="F2068">
            <v>0</v>
          </cell>
          <cell r="G2068">
            <v>0</v>
          </cell>
          <cell r="H2068">
            <v>0</v>
          </cell>
          <cell r="I2068">
            <v>0</v>
          </cell>
          <cell r="J2068">
            <v>0</v>
          </cell>
          <cell r="K2068">
            <v>0</v>
          </cell>
          <cell r="L2068">
            <v>0</v>
          </cell>
          <cell r="M2068">
            <v>0</v>
          </cell>
          <cell r="N2068">
            <v>0</v>
          </cell>
        </row>
        <row r="2069">
          <cell r="A2069">
            <v>0</v>
          </cell>
          <cell r="B2069">
            <v>0</v>
          </cell>
          <cell r="C2069">
            <v>0</v>
          </cell>
          <cell r="D2069">
            <v>0</v>
          </cell>
          <cell r="E2069">
            <v>0</v>
          </cell>
          <cell r="F2069">
            <v>0</v>
          </cell>
          <cell r="G2069">
            <v>0</v>
          </cell>
          <cell r="H2069">
            <v>0</v>
          </cell>
          <cell r="I2069">
            <v>0</v>
          </cell>
          <cell r="J2069">
            <v>0</v>
          </cell>
          <cell r="K2069">
            <v>0</v>
          </cell>
          <cell r="L2069">
            <v>0</v>
          </cell>
          <cell r="M2069">
            <v>0</v>
          </cell>
          <cell r="N2069">
            <v>0</v>
          </cell>
        </row>
        <row r="2070">
          <cell r="A2070">
            <v>0</v>
          </cell>
          <cell r="B2070">
            <v>0</v>
          </cell>
          <cell r="C2070">
            <v>0</v>
          </cell>
          <cell r="D2070">
            <v>0</v>
          </cell>
          <cell r="E2070">
            <v>0</v>
          </cell>
          <cell r="F2070">
            <v>0</v>
          </cell>
          <cell r="G2070">
            <v>0</v>
          </cell>
          <cell r="H2070">
            <v>0</v>
          </cell>
          <cell r="I2070">
            <v>0</v>
          </cell>
          <cell r="J2070">
            <v>0</v>
          </cell>
          <cell r="K2070">
            <v>0</v>
          </cell>
          <cell r="L2070">
            <v>0</v>
          </cell>
          <cell r="M2070">
            <v>0</v>
          </cell>
          <cell r="N2070">
            <v>0</v>
          </cell>
        </row>
        <row r="2071">
          <cell r="A2071">
            <v>0</v>
          </cell>
          <cell r="B2071">
            <v>0</v>
          </cell>
          <cell r="C2071">
            <v>0</v>
          </cell>
          <cell r="D2071">
            <v>0</v>
          </cell>
          <cell r="E2071">
            <v>0</v>
          </cell>
          <cell r="F2071">
            <v>0</v>
          </cell>
          <cell r="G2071">
            <v>0</v>
          </cell>
          <cell r="H2071">
            <v>0</v>
          </cell>
          <cell r="I2071">
            <v>0</v>
          </cell>
          <cell r="J2071">
            <v>0</v>
          </cell>
          <cell r="K2071">
            <v>0</v>
          </cell>
          <cell r="L2071">
            <v>0</v>
          </cell>
          <cell r="M2071">
            <v>0</v>
          </cell>
          <cell r="N2071">
            <v>0</v>
          </cell>
        </row>
        <row r="2072">
          <cell r="A2072">
            <v>0</v>
          </cell>
          <cell r="B2072">
            <v>0</v>
          </cell>
          <cell r="C2072">
            <v>0</v>
          </cell>
          <cell r="D2072">
            <v>0</v>
          </cell>
          <cell r="E2072">
            <v>0</v>
          </cell>
          <cell r="F2072">
            <v>0</v>
          </cell>
          <cell r="G2072">
            <v>0</v>
          </cell>
          <cell r="H2072">
            <v>0</v>
          </cell>
          <cell r="I2072">
            <v>0</v>
          </cell>
          <cell r="J2072">
            <v>0</v>
          </cell>
          <cell r="K2072">
            <v>0</v>
          </cell>
          <cell r="L2072">
            <v>0</v>
          </cell>
          <cell r="M2072">
            <v>0</v>
          </cell>
          <cell r="N2072">
            <v>0</v>
          </cell>
        </row>
        <row r="2073">
          <cell r="A2073">
            <v>0</v>
          </cell>
          <cell r="B2073">
            <v>0</v>
          </cell>
          <cell r="C2073">
            <v>0</v>
          </cell>
          <cell r="D2073">
            <v>0</v>
          </cell>
          <cell r="E2073">
            <v>0</v>
          </cell>
          <cell r="F2073">
            <v>0</v>
          </cell>
          <cell r="G2073">
            <v>0</v>
          </cell>
          <cell r="H2073">
            <v>0</v>
          </cell>
          <cell r="I2073">
            <v>0</v>
          </cell>
          <cell r="J2073">
            <v>0</v>
          </cell>
          <cell r="K2073">
            <v>0</v>
          </cell>
          <cell r="L2073">
            <v>0</v>
          </cell>
          <cell r="M2073">
            <v>0</v>
          </cell>
          <cell r="N2073">
            <v>0</v>
          </cell>
        </row>
        <row r="2074">
          <cell r="A2074">
            <v>0</v>
          </cell>
          <cell r="B2074">
            <v>0</v>
          </cell>
          <cell r="C2074">
            <v>0</v>
          </cell>
          <cell r="D2074">
            <v>0</v>
          </cell>
          <cell r="E2074">
            <v>0</v>
          </cell>
          <cell r="F2074">
            <v>0</v>
          </cell>
          <cell r="G2074">
            <v>0</v>
          </cell>
          <cell r="H2074">
            <v>0</v>
          </cell>
          <cell r="I2074">
            <v>0</v>
          </cell>
          <cell r="J2074">
            <v>0</v>
          </cell>
          <cell r="K2074">
            <v>0</v>
          </cell>
          <cell r="L2074">
            <v>0</v>
          </cell>
          <cell r="M2074">
            <v>0</v>
          </cell>
          <cell r="N2074">
            <v>0</v>
          </cell>
        </row>
        <row r="2075">
          <cell r="A2075">
            <v>0</v>
          </cell>
          <cell r="B2075">
            <v>0</v>
          </cell>
          <cell r="C2075">
            <v>0</v>
          </cell>
          <cell r="D2075">
            <v>0</v>
          </cell>
          <cell r="E2075">
            <v>0</v>
          </cell>
          <cell r="F2075">
            <v>0</v>
          </cell>
          <cell r="G2075">
            <v>0</v>
          </cell>
          <cell r="H2075">
            <v>0</v>
          </cell>
          <cell r="I2075">
            <v>0</v>
          </cell>
          <cell r="J2075">
            <v>0</v>
          </cell>
          <cell r="K2075">
            <v>0</v>
          </cell>
          <cell r="L2075">
            <v>0</v>
          </cell>
          <cell r="M2075">
            <v>0</v>
          </cell>
          <cell r="N2075">
            <v>0</v>
          </cell>
        </row>
        <row r="2076">
          <cell r="A2076">
            <v>0</v>
          </cell>
          <cell r="B2076">
            <v>0</v>
          </cell>
          <cell r="C2076">
            <v>0</v>
          </cell>
          <cell r="D2076">
            <v>0</v>
          </cell>
          <cell r="E2076">
            <v>0</v>
          </cell>
          <cell r="F2076">
            <v>0</v>
          </cell>
          <cell r="G2076">
            <v>0</v>
          </cell>
          <cell r="H2076">
            <v>0</v>
          </cell>
          <cell r="I2076">
            <v>0</v>
          </cell>
          <cell r="J2076">
            <v>0</v>
          </cell>
          <cell r="K2076">
            <v>0</v>
          </cell>
          <cell r="L2076">
            <v>0</v>
          </cell>
          <cell r="M2076">
            <v>0</v>
          </cell>
          <cell r="N2076">
            <v>0</v>
          </cell>
        </row>
        <row r="2077">
          <cell r="A2077">
            <v>0</v>
          </cell>
          <cell r="B2077">
            <v>0</v>
          </cell>
          <cell r="C2077">
            <v>0</v>
          </cell>
          <cell r="D2077">
            <v>0</v>
          </cell>
          <cell r="E2077">
            <v>0</v>
          </cell>
          <cell r="F2077">
            <v>0</v>
          </cell>
          <cell r="G2077">
            <v>0</v>
          </cell>
          <cell r="H2077">
            <v>0</v>
          </cell>
          <cell r="I2077">
            <v>0</v>
          </cell>
          <cell r="J2077">
            <v>0</v>
          </cell>
          <cell r="K2077">
            <v>0</v>
          </cell>
          <cell r="L2077">
            <v>0</v>
          </cell>
          <cell r="M2077">
            <v>0</v>
          </cell>
          <cell r="N2077">
            <v>0</v>
          </cell>
        </row>
        <row r="2078">
          <cell r="A2078">
            <v>0</v>
          </cell>
          <cell r="B2078">
            <v>0</v>
          </cell>
          <cell r="C2078">
            <v>0</v>
          </cell>
          <cell r="D2078">
            <v>0</v>
          </cell>
          <cell r="E2078">
            <v>0</v>
          </cell>
          <cell r="F2078">
            <v>0</v>
          </cell>
          <cell r="G2078">
            <v>0</v>
          </cell>
          <cell r="H2078">
            <v>0</v>
          </cell>
          <cell r="I2078">
            <v>0</v>
          </cell>
          <cell r="J2078">
            <v>0</v>
          </cell>
          <cell r="K2078">
            <v>0</v>
          </cell>
          <cell r="L2078">
            <v>0</v>
          </cell>
          <cell r="M2078">
            <v>0</v>
          </cell>
          <cell r="N2078">
            <v>0</v>
          </cell>
        </row>
        <row r="2079">
          <cell r="A2079">
            <v>0</v>
          </cell>
          <cell r="B2079">
            <v>0</v>
          </cell>
          <cell r="C2079">
            <v>0</v>
          </cell>
          <cell r="D2079">
            <v>0</v>
          </cell>
          <cell r="E2079">
            <v>0</v>
          </cell>
          <cell r="F2079">
            <v>0</v>
          </cell>
          <cell r="G2079">
            <v>0</v>
          </cell>
          <cell r="H2079">
            <v>0</v>
          </cell>
          <cell r="I2079">
            <v>0</v>
          </cell>
          <cell r="J2079">
            <v>0</v>
          </cell>
          <cell r="K2079">
            <v>0</v>
          </cell>
          <cell r="L2079">
            <v>0</v>
          </cell>
          <cell r="M2079">
            <v>0</v>
          </cell>
          <cell r="N2079">
            <v>0</v>
          </cell>
        </row>
        <row r="2080">
          <cell r="A2080">
            <v>0</v>
          </cell>
          <cell r="B2080">
            <v>0</v>
          </cell>
          <cell r="C2080">
            <v>0</v>
          </cell>
          <cell r="D2080">
            <v>0</v>
          </cell>
          <cell r="E2080">
            <v>0</v>
          </cell>
          <cell r="F2080">
            <v>0</v>
          </cell>
          <cell r="G2080">
            <v>0</v>
          </cell>
          <cell r="H2080">
            <v>0</v>
          </cell>
          <cell r="I2080">
            <v>0</v>
          </cell>
          <cell r="J2080">
            <v>0</v>
          </cell>
          <cell r="K2080">
            <v>0</v>
          </cell>
          <cell r="L2080">
            <v>0</v>
          </cell>
          <cell r="M2080">
            <v>0</v>
          </cell>
          <cell r="N2080">
            <v>0</v>
          </cell>
        </row>
        <row r="2081">
          <cell r="A2081">
            <v>0</v>
          </cell>
          <cell r="B2081">
            <v>0</v>
          </cell>
          <cell r="C2081">
            <v>0</v>
          </cell>
          <cell r="D2081">
            <v>0</v>
          </cell>
          <cell r="E2081">
            <v>0</v>
          </cell>
          <cell r="F2081">
            <v>0</v>
          </cell>
          <cell r="G2081">
            <v>0</v>
          </cell>
          <cell r="H2081">
            <v>0</v>
          </cell>
          <cell r="I2081">
            <v>0</v>
          </cell>
          <cell r="J2081">
            <v>0</v>
          </cell>
          <cell r="K2081">
            <v>0</v>
          </cell>
          <cell r="L2081">
            <v>0</v>
          </cell>
          <cell r="M2081">
            <v>0</v>
          </cell>
          <cell r="N2081">
            <v>0</v>
          </cell>
        </row>
        <row r="2082">
          <cell r="A2082">
            <v>0</v>
          </cell>
          <cell r="B2082">
            <v>0</v>
          </cell>
          <cell r="C2082">
            <v>0</v>
          </cell>
          <cell r="D2082">
            <v>0</v>
          </cell>
          <cell r="E2082">
            <v>0</v>
          </cell>
          <cell r="F2082">
            <v>0</v>
          </cell>
          <cell r="G2082">
            <v>0</v>
          </cell>
          <cell r="H2082">
            <v>0</v>
          </cell>
          <cell r="I2082">
            <v>0</v>
          </cell>
          <cell r="J2082">
            <v>0</v>
          </cell>
          <cell r="K2082">
            <v>0</v>
          </cell>
          <cell r="L2082">
            <v>0</v>
          </cell>
          <cell r="M2082">
            <v>0</v>
          </cell>
          <cell r="N2082">
            <v>0</v>
          </cell>
        </row>
        <row r="2083">
          <cell r="A2083">
            <v>0</v>
          </cell>
          <cell r="B2083">
            <v>0</v>
          </cell>
          <cell r="C2083">
            <v>0</v>
          </cell>
          <cell r="D2083">
            <v>0</v>
          </cell>
          <cell r="E2083">
            <v>0</v>
          </cell>
          <cell r="F2083">
            <v>0</v>
          </cell>
          <cell r="G2083">
            <v>0</v>
          </cell>
          <cell r="H2083">
            <v>0</v>
          </cell>
          <cell r="I2083">
            <v>0</v>
          </cell>
          <cell r="J2083">
            <v>0</v>
          </cell>
          <cell r="K2083">
            <v>0</v>
          </cell>
          <cell r="L2083">
            <v>0</v>
          </cell>
          <cell r="M2083">
            <v>0</v>
          </cell>
          <cell r="N2083">
            <v>0</v>
          </cell>
        </row>
        <row r="2084">
          <cell r="A2084">
            <v>0</v>
          </cell>
          <cell r="B2084">
            <v>0</v>
          </cell>
          <cell r="C2084">
            <v>0</v>
          </cell>
          <cell r="D2084">
            <v>0</v>
          </cell>
          <cell r="E2084">
            <v>0</v>
          </cell>
          <cell r="F2084">
            <v>0</v>
          </cell>
          <cell r="G2084">
            <v>0</v>
          </cell>
          <cell r="H2084">
            <v>0</v>
          </cell>
          <cell r="I2084">
            <v>0</v>
          </cell>
          <cell r="J2084">
            <v>0</v>
          </cell>
          <cell r="K2084">
            <v>0</v>
          </cell>
          <cell r="L2084">
            <v>0</v>
          </cell>
          <cell r="M2084">
            <v>0</v>
          </cell>
          <cell r="N2084">
            <v>0</v>
          </cell>
        </row>
        <row r="2085">
          <cell r="A2085">
            <v>0</v>
          </cell>
          <cell r="B2085">
            <v>0</v>
          </cell>
          <cell r="C2085">
            <v>0</v>
          </cell>
          <cell r="D2085">
            <v>0</v>
          </cell>
          <cell r="E2085">
            <v>0</v>
          </cell>
          <cell r="F2085">
            <v>0</v>
          </cell>
          <cell r="G2085">
            <v>0</v>
          </cell>
          <cell r="H2085">
            <v>0</v>
          </cell>
          <cell r="I2085">
            <v>0</v>
          </cell>
          <cell r="J2085">
            <v>0</v>
          </cell>
          <cell r="K2085">
            <v>0</v>
          </cell>
          <cell r="L2085">
            <v>0</v>
          </cell>
          <cell r="M2085">
            <v>0</v>
          </cell>
          <cell r="N2085">
            <v>0</v>
          </cell>
        </row>
        <row r="2086">
          <cell r="A2086">
            <v>0</v>
          </cell>
          <cell r="B2086">
            <v>0</v>
          </cell>
          <cell r="C2086">
            <v>0</v>
          </cell>
          <cell r="D2086">
            <v>0</v>
          </cell>
          <cell r="E2086">
            <v>0</v>
          </cell>
          <cell r="F2086">
            <v>0</v>
          </cell>
          <cell r="G2086">
            <v>0</v>
          </cell>
          <cell r="H2086">
            <v>0</v>
          </cell>
          <cell r="I2086">
            <v>0</v>
          </cell>
          <cell r="J2086">
            <v>0</v>
          </cell>
          <cell r="K2086">
            <v>0</v>
          </cell>
          <cell r="L2086">
            <v>0</v>
          </cell>
          <cell r="M2086">
            <v>0</v>
          </cell>
          <cell r="N2086">
            <v>0</v>
          </cell>
        </row>
        <row r="2087">
          <cell r="A2087">
            <v>0</v>
          </cell>
          <cell r="B2087">
            <v>0</v>
          </cell>
          <cell r="C2087">
            <v>0</v>
          </cell>
          <cell r="D2087">
            <v>0</v>
          </cell>
          <cell r="E2087">
            <v>0</v>
          </cell>
          <cell r="F2087">
            <v>0</v>
          </cell>
          <cell r="G2087">
            <v>0</v>
          </cell>
          <cell r="H2087">
            <v>0</v>
          </cell>
          <cell r="I2087">
            <v>0</v>
          </cell>
          <cell r="J2087">
            <v>0</v>
          </cell>
          <cell r="K2087">
            <v>0</v>
          </cell>
          <cell r="L2087">
            <v>0</v>
          </cell>
          <cell r="M2087">
            <v>0</v>
          </cell>
          <cell r="N2087">
            <v>0</v>
          </cell>
        </row>
        <row r="2088">
          <cell r="A2088">
            <v>0</v>
          </cell>
          <cell r="B2088">
            <v>0</v>
          </cell>
          <cell r="C2088">
            <v>0</v>
          </cell>
          <cell r="D2088">
            <v>0</v>
          </cell>
          <cell r="E2088">
            <v>0</v>
          </cell>
          <cell r="F2088">
            <v>0</v>
          </cell>
          <cell r="G2088">
            <v>0</v>
          </cell>
          <cell r="H2088">
            <v>0</v>
          </cell>
          <cell r="I2088">
            <v>0</v>
          </cell>
          <cell r="J2088">
            <v>0</v>
          </cell>
          <cell r="K2088">
            <v>0</v>
          </cell>
          <cell r="L2088">
            <v>0</v>
          </cell>
          <cell r="M2088">
            <v>0</v>
          </cell>
          <cell r="N2088">
            <v>0</v>
          </cell>
        </row>
        <row r="2089">
          <cell r="A2089">
            <v>0</v>
          </cell>
          <cell r="B2089">
            <v>0</v>
          </cell>
          <cell r="C2089">
            <v>0</v>
          </cell>
          <cell r="D2089">
            <v>0</v>
          </cell>
          <cell r="E2089">
            <v>0</v>
          </cell>
          <cell r="F2089">
            <v>0</v>
          </cell>
          <cell r="G2089">
            <v>0</v>
          </cell>
          <cell r="H2089">
            <v>0</v>
          </cell>
          <cell r="I2089">
            <v>0</v>
          </cell>
          <cell r="J2089">
            <v>0</v>
          </cell>
          <cell r="K2089">
            <v>0</v>
          </cell>
          <cell r="L2089">
            <v>0</v>
          </cell>
          <cell r="M2089">
            <v>0</v>
          </cell>
          <cell r="N2089">
            <v>0</v>
          </cell>
        </row>
        <row r="2090">
          <cell r="A2090">
            <v>0</v>
          </cell>
          <cell r="B2090">
            <v>0</v>
          </cell>
          <cell r="C2090">
            <v>0</v>
          </cell>
          <cell r="D2090">
            <v>0</v>
          </cell>
          <cell r="E2090">
            <v>0</v>
          </cell>
          <cell r="F2090">
            <v>0</v>
          </cell>
          <cell r="G2090">
            <v>0</v>
          </cell>
          <cell r="H2090">
            <v>0</v>
          </cell>
          <cell r="I2090">
            <v>0</v>
          </cell>
          <cell r="J2090">
            <v>0</v>
          </cell>
          <cell r="K2090">
            <v>0</v>
          </cell>
          <cell r="L2090">
            <v>0</v>
          </cell>
          <cell r="M2090">
            <v>0</v>
          </cell>
          <cell r="N2090">
            <v>0</v>
          </cell>
        </row>
        <row r="2091">
          <cell r="A2091">
            <v>0</v>
          </cell>
          <cell r="B2091">
            <v>0</v>
          </cell>
          <cell r="C2091">
            <v>0</v>
          </cell>
          <cell r="D2091">
            <v>0</v>
          </cell>
          <cell r="E2091">
            <v>0</v>
          </cell>
          <cell r="F2091">
            <v>0</v>
          </cell>
          <cell r="G2091">
            <v>0</v>
          </cell>
          <cell r="H2091">
            <v>0</v>
          </cell>
          <cell r="I2091">
            <v>0</v>
          </cell>
          <cell r="J2091">
            <v>0</v>
          </cell>
          <cell r="K2091">
            <v>0</v>
          </cell>
          <cell r="L2091">
            <v>0</v>
          </cell>
          <cell r="M2091">
            <v>0</v>
          </cell>
          <cell r="N2091">
            <v>0</v>
          </cell>
        </row>
        <row r="2092">
          <cell r="A2092">
            <v>0</v>
          </cell>
          <cell r="B2092">
            <v>0</v>
          </cell>
          <cell r="C2092">
            <v>0</v>
          </cell>
          <cell r="D2092">
            <v>0</v>
          </cell>
          <cell r="E2092">
            <v>0</v>
          </cell>
          <cell r="F2092">
            <v>0</v>
          </cell>
          <cell r="G2092">
            <v>0</v>
          </cell>
          <cell r="H2092">
            <v>0</v>
          </cell>
          <cell r="I2092">
            <v>0</v>
          </cell>
          <cell r="J2092">
            <v>0</v>
          </cell>
          <cell r="K2092">
            <v>0</v>
          </cell>
          <cell r="L2092">
            <v>0</v>
          </cell>
          <cell r="M2092">
            <v>0</v>
          </cell>
          <cell r="N2092">
            <v>0</v>
          </cell>
        </row>
        <row r="2093">
          <cell r="A2093">
            <v>0</v>
          </cell>
          <cell r="B2093">
            <v>0</v>
          </cell>
          <cell r="C2093">
            <v>0</v>
          </cell>
          <cell r="D2093">
            <v>0</v>
          </cell>
          <cell r="E2093">
            <v>0</v>
          </cell>
          <cell r="F2093">
            <v>0</v>
          </cell>
          <cell r="G2093">
            <v>0</v>
          </cell>
          <cell r="H2093">
            <v>0</v>
          </cell>
          <cell r="I2093">
            <v>0</v>
          </cell>
          <cell r="J2093">
            <v>0</v>
          </cell>
          <cell r="K2093">
            <v>0</v>
          </cell>
          <cell r="L2093">
            <v>0</v>
          </cell>
          <cell r="M2093">
            <v>0</v>
          </cell>
          <cell r="N2093">
            <v>0</v>
          </cell>
        </row>
        <row r="2094">
          <cell r="A2094">
            <v>0</v>
          </cell>
          <cell r="B2094">
            <v>0</v>
          </cell>
          <cell r="C2094">
            <v>0</v>
          </cell>
          <cell r="D2094">
            <v>0</v>
          </cell>
          <cell r="E2094">
            <v>0</v>
          </cell>
          <cell r="F2094">
            <v>0</v>
          </cell>
          <cell r="G2094">
            <v>0</v>
          </cell>
          <cell r="H2094">
            <v>0</v>
          </cell>
          <cell r="I2094">
            <v>0</v>
          </cell>
          <cell r="J2094">
            <v>0</v>
          </cell>
          <cell r="K2094">
            <v>0</v>
          </cell>
          <cell r="L2094">
            <v>0</v>
          </cell>
          <cell r="M2094">
            <v>0</v>
          </cell>
          <cell r="N2094">
            <v>0</v>
          </cell>
        </row>
        <row r="2095">
          <cell r="A2095">
            <v>0</v>
          </cell>
          <cell r="B2095">
            <v>0</v>
          </cell>
          <cell r="C2095">
            <v>0</v>
          </cell>
          <cell r="D2095">
            <v>0</v>
          </cell>
          <cell r="E2095">
            <v>0</v>
          </cell>
          <cell r="F2095">
            <v>0</v>
          </cell>
          <cell r="G2095">
            <v>0</v>
          </cell>
          <cell r="H2095">
            <v>0</v>
          </cell>
          <cell r="I2095">
            <v>0</v>
          </cell>
          <cell r="J2095">
            <v>0</v>
          </cell>
          <cell r="K2095">
            <v>0</v>
          </cell>
          <cell r="L2095">
            <v>0</v>
          </cell>
          <cell r="M2095">
            <v>0</v>
          </cell>
          <cell r="N2095">
            <v>0</v>
          </cell>
        </row>
        <row r="2096">
          <cell r="A2096">
            <v>0</v>
          </cell>
          <cell r="B2096">
            <v>0</v>
          </cell>
          <cell r="C2096">
            <v>0</v>
          </cell>
          <cell r="D2096">
            <v>0</v>
          </cell>
          <cell r="E2096">
            <v>0</v>
          </cell>
          <cell r="F2096">
            <v>0</v>
          </cell>
          <cell r="G2096">
            <v>0</v>
          </cell>
          <cell r="H2096">
            <v>0</v>
          </cell>
          <cell r="I2096">
            <v>0</v>
          </cell>
          <cell r="J2096">
            <v>0</v>
          </cell>
          <cell r="K2096">
            <v>0</v>
          </cell>
          <cell r="L2096">
            <v>0</v>
          </cell>
          <cell r="M2096">
            <v>0</v>
          </cell>
          <cell r="N2096">
            <v>0</v>
          </cell>
        </row>
        <row r="2097">
          <cell r="A2097">
            <v>0</v>
          </cell>
          <cell r="B2097">
            <v>0</v>
          </cell>
          <cell r="C2097">
            <v>0</v>
          </cell>
          <cell r="D2097">
            <v>0</v>
          </cell>
          <cell r="E2097">
            <v>0</v>
          </cell>
          <cell r="F2097">
            <v>0</v>
          </cell>
          <cell r="G2097">
            <v>0</v>
          </cell>
          <cell r="H2097">
            <v>0</v>
          </cell>
          <cell r="I2097">
            <v>0</v>
          </cell>
          <cell r="J2097">
            <v>0</v>
          </cell>
          <cell r="K2097">
            <v>0</v>
          </cell>
          <cell r="L2097">
            <v>0</v>
          </cell>
          <cell r="M2097">
            <v>0</v>
          </cell>
          <cell r="N2097">
            <v>0</v>
          </cell>
        </row>
        <row r="2098">
          <cell r="A2098">
            <v>0</v>
          </cell>
          <cell r="B2098">
            <v>0</v>
          </cell>
          <cell r="C2098">
            <v>0</v>
          </cell>
          <cell r="D2098">
            <v>0</v>
          </cell>
          <cell r="E2098">
            <v>0</v>
          </cell>
          <cell r="F2098">
            <v>0</v>
          </cell>
          <cell r="G2098">
            <v>0</v>
          </cell>
          <cell r="H2098">
            <v>0</v>
          </cell>
          <cell r="I2098">
            <v>0</v>
          </cell>
          <cell r="J2098">
            <v>0</v>
          </cell>
          <cell r="K2098">
            <v>0</v>
          </cell>
          <cell r="L2098">
            <v>0</v>
          </cell>
          <cell r="M2098">
            <v>0</v>
          </cell>
          <cell r="N2098">
            <v>0</v>
          </cell>
        </row>
        <row r="2099">
          <cell r="A2099">
            <v>0</v>
          </cell>
          <cell r="B2099">
            <v>0</v>
          </cell>
          <cell r="C2099">
            <v>0</v>
          </cell>
          <cell r="D2099">
            <v>0</v>
          </cell>
          <cell r="E2099">
            <v>0</v>
          </cell>
          <cell r="F2099">
            <v>0</v>
          </cell>
          <cell r="G2099">
            <v>0</v>
          </cell>
          <cell r="H2099">
            <v>0</v>
          </cell>
          <cell r="I2099">
            <v>0</v>
          </cell>
          <cell r="J2099">
            <v>0</v>
          </cell>
          <cell r="K2099">
            <v>0</v>
          </cell>
          <cell r="L2099">
            <v>0</v>
          </cell>
          <cell r="M2099">
            <v>0</v>
          </cell>
          <cell r="N2099">
            <v>0</v>
          </cell>
        </row>
        <row r="2100">
          <cell r="A2100">
            <v>0</v>
          </cell>
          <cell r="B2100">
            <v>0</v>
          </cell>
          <cell r="C2100">
            <v>0</v>
          </cell>
          <cell r="D2100">
            <v>0</v>
          </cell>
          <cell r="E2100">
            <v>0</v>
          </cell>
          <cell r="F2100">
            <v>0</v>
          </cell>
          <cell r="G2100">
            <v>0</v>
          </cell>
          <cell r="H2100">
            <v>0</v>
          </cell>
          <cell r="I2100">
            <v>0</v>
          </cell>
          <cell r="J2100">
            <v>0</v>
          </cell>
          <cell r="K2100">
            <v>0</v>
          </cell>
          <cell r="L2100">
            <v>0</v>
          </cell>
          <cell r="M2100">
            <v>0</v>
          </cell>
          <cell r="N2100">
            <v>0</v>
          </cell>
        </row>
        <row r="2101">
          <cell r="A2101">
            <v>0</v>
          </cell>
          <cell r="B2101">
            <v>0</v>
          </cell>
          <cell r="C2101">
            <v>0</v>
          </cell>
          <cell r="D2101">
            <v>0</v>
          </cell>
          <cell r="E2101">
            <v>0</v>
          </cell>
          <cell r="F2101">
            <v>0</v>
          </cell>
          <cell r="G2101">
            <v>0</v>
          </cell>
          <cell r="H2101">
            <v>0</v>
          </cell>
          <cell r="I2101">
            <v>0</v>
          </cell>
          <cell r="J2101">
            <v>0</v>
          </cell>
          <cell r="K2101">
            <v>0</v>
          </cell>
          <cell r="L2101">
            <v>0</v>
          </cell>
          <cell r="M2101">
            <v>0</v>
          </cell>
          <cell r="N2101">
            <v>0</v>
          </cell>
        </row>
        <row r="2102">
          <cell r="A2102">
            <v>0</v>
          </cell>
          <cell r="B2102">
            <v>0</v>
          </cell>
          <cell r="C2102">
            <v>0</v>
          </cell>
          <cell r="D2102">
            <v>0</v>
          </cell>
          <cell r="E2102">
            <v>0</v>
          </cell>
          <cell r="F2102">
            <v>0</v>
          </cell>
          <cell r="G2102">
            <v>0</v>
          </cell>
          <cell r="H2102">
            <v>0</v>
          </cell>
          <cell r="I2102">
            <v>0</v>
          </cell>
          <cell r="J2102">
            <v>0</v>
          </cell>
          <cell r="K2102">
            <v>0</v>
          </cell>
          <cell r="L2102">
            <v>0</v>
          </cell>
          <cell r="M2102">
            <v>0</v>
          </cell>
          <cell r="N2102">
            <v>0</v>
          </cell>
        </row>
        <row r="2103">
          <cell r="A2103">
            <v>0</v>
          </cell>
          <cell r="B2103">
            <v>0</v>
          </cell>
          <cell r="C2103">
            <v>0</v>
          </cell>
          <cell r="D2103">
            <v>0</v>
          </cell>
          <cell r="E2103">
            <v>0</v>
          </cell>
          <cell r="F2103">
            <v>0</v>
          </cell>
          <cell r="G2103">
            <v>0</v>
          </cell>
          <cell r="H2103">
            <v>0</v>
          </cell>
          <cell r="I2103">
            <v>0</v>
          </cell>
          <cell r="J2103">
            <v>0</v>
          </cell>
          <cell r="K2103">
            <v>0</v>
          </cell>
          <cell r="L2103">
            <v>0</v>
          </cell>
          <cell r="M2103">
            <v>0</v>
          </cell>
          <cell r="N2103">
            <v>0</v>
          </cell>
        </row>
        <row r="2104">
          <cell r="A2104">
            <v>0</v>
          </cell>
          <cell r="B2104">
            <v>0</v>
          </cell>
          <cell r="C2104">
            <v>0</v>
          </cell>
          <cell r="D2104">
            <v>0</v>
          </cell>
          <cell r="E2104">
            <v>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</row>
        <row r="2105">
          <cell r="A2105">
            <v>0</v>
          </cell>
          <cell r="B2105">
            <v>0</v>
          </cell>
          <cell r="C2105">
            <v>0</v>
          </cell>
          <cell r="D2105">
            <v>0</v>
          </cell>
          <cell r="E2105">
            <v>0</v>
          </cell>
          <cell r="F2105">
            <v>0</v>
          </cell>
          <cell r="G2105">
            <v>0</v>
          </cell>
          <cell r="H2105">
            <v>0</v>
          </cell>
          <cell r="I2105">
            <v>0</v>
          </cell>
          <cell r="J2105">
            <v>0</v>
          </cell>
          <cell r="K2105">
            <v>0</v>
          </cell>
          <cell r="L2105">
            <v>0</v>
          </cell>
          <cell r="M2105">
            <v>0</v>
          </cell>
          <cell r="N2105">
            <v>0</v>
          </cell>
        </row>
        <row r="2106">
          <cell r="A2106">
            <v>0</v>
          </cell>
          <cell r="B2106">
            <v>0</v>
          </cell>
          <cell r="C2106">
            <v>0</v>
          </cell>
          <cell r="D2106">
            <v>0</v>
          </cell>
          <cell r="E2106">
            <v>0</v>
          </cell>
          <cell r="F2106">
            <v>0</v>
          </cell>
          <cell r="G2106">
            <v>0</v>
          </cell>
          <cell r="H2106">
            <v>0</v>
          </cell>
          <cell r="I2106">
            <v>0</v>
          </cell>
          <cell r="J2106">
            <v>0</v>
          </cell>
          <cell r="K2106">
            <v>0</v>
          </cell>
          <cell r="L2106">
            <v>0</v>
          </cell>
          <cell r="M2106">
            <v>0</v>
          </cell>
          <cell r="N2106">
            <v>0</v>
          </cell>
        </row>
        <row r="2107">
          <cell r="A2107">
            <v>0</v>
          </cell>
          <cell r="B2107">
            <v>0</v>
          </cell>
          <cell r="C2107">
            <v>0</v>
          </cell>
          <cell r="D2107">
            <v>0</v>
          </cell>
          <cell r="E2107">
            <v>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0</v>
          </cell>
          <cell r="N2107">
            <v>0</v>
          </cell>
        </row>
        <row r="2108">
          <cell r="A2108">
            <v>0</v>
          </cell>
          <cell r="B2108">
            <v>0</v>
          </cell>
          <cell r="C2108">
            <v>0</v>
          </cell>
          <cell r="D2108">
            <v>0</v>
          </cell>
          <cell r="E2108">
            <v>0</v>
          </cell>
          <cell r="F2108">
            <v>0</v>
          </cell>
          <cell r="G2108">
            <v>0</v>
          </cell>
          <cell r="H2108">
            <v>0</v>
          </cell>
          <cell r="I2108">
            <v>0</v>
          </cell>
          <cell r="J2108">
            <v>0</v>
          </cell>
          <cell r="K2108">
            <v>0</v>
          </cell>
          <cell r="L2108">
            <v>0</v>
          </cell>
          <cell r="M2108">
            <v>0</v>
          </cell>
          <cell r="N2108">
            <v>0</v>
          </cell>
        </row>
        <row r="2109">
          <cell r="A2109">
            <v>0</v>
          </cell>
          <cell r="B2109">
            <v>0</v>
          </cell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</row>
        <row r="2110">
          <cell r="A2110">
            <v>0</v>
          </cell>
          <cell r="B2110">
            <v>0</v>
          </cell>
          <cell r="C2110">
            <v>0</v>
          </cell>
          <cell r="D2110">
            <v>0</v>
          </cell>
          <cell r="E2110">
            <v>0</v>
          </cell>
          <cell r="F2110">
            <v>0</v>
          </cell>
          <cell r="G2110">
            <v>0</v>
          </cell>
          <cell r="H2110">
            <v>0</v>
          </cell>
          <cell r="I2110">
            <v>0</v>
          </cell>
          <cell r="J2110">
            <v>0</v>
          </cell>
          <cell r="K2110">
            <v>0</v>
          </cell>
          <cell r="L2110">
            <v>0</v>
          </cell>
          <cell r="M2110">
            <v>0</v>
          </cell>
          <cell r="N2110">
            <v>0</v>
          </cell>
        </row>
        <row r="2111">
          <cell r="A2111">
            <v>0</v>
          </cell>
          <cell r="B2111">
            <v>0</v>
          </cell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</row>
        <row r="2112">
          <cell r="A2112">
            <v>0</v>
          </cell>
          <cell r="B2112">
            <v>0</v>
          </cell>
          <cell r="C2112">
            <v>0</v>
          </cell>
          <cell r="D2112">
            <v>0</v>
          </cell>
          <cell r="E2112">
            <v>0</v>
          </cell>
          <cell r="F2112">
            <v>0</v>
          </cell>
          <cell r="G2112">
            <v>0</v>
          </cell>
          <cell r="H2112">
            <v>0</v>
          </cell>
          <cell r="I2112">
            <v>0</v>
          </cell>
          <cell r="J2112">
            <v>0</v>
          </cell>
          <cell r="K2112">
            <v>0</v>
          </cell>
          <cell r="L2112">
            <v>0</v>
          </cell>
          <cell r="M2112">
            <v>0</v>
          </cell>
          <cell r="N2112">
            <v>0</v>
          </cell>
        </row>
        <row r="2113">
          <cell r="A2113">
            <v>0</v>
          </cell>
          <cell r="B2113">
            <v>0</v>
          </cell>
          <cell r="C2113">
            <v>0</v>
          </cell>
          <cell r="D2113">
            <v>0</v>
          </cell>
          <cell r="E2113">
            <v>0</v>
          </cell>
          <cell r="F2113">
            <v>0</v>
          </cell>
          <cell r="G2113">
            <v>0</v>
          </cell>
          <cell r="H2113">
            <v>0</v>
          </cell>
          <cell r="I2113">
            <v>0</v>
          </cell>
          <cell r="J2113">
            <v>0</v>
          </cell>
          <cell r="K2113">
            <v>0</v>
          </cell>
          <cell r="L2113">
            <v>0</v>
          </cell>
          <cell r="M2113">
            <v>0</v>
          </cell>
          <cell r="N2113">
            <v>0</v>
          </cell>
        </row>
        <row r="2114">
          <cell r="A2114">
            <v>0</v>
          </cell>
          <cell r="B2114">
            <v>0</v>
          </cell>
          <cell r="C2114">
            <v>0</v>
          </cell>
          <cell r="D2114">
            <v>0</v>
          </cell>
          <cell r="E2114">
            <v>0</v>
          </cell>
          <cell r="F2114">
            <v>0</v>
          </cell>
          <cell r="G2114">
            <v>0</v>
          </cell>
          <cell r="H2114">
            <v>0</v>
          </cell>
          <cell r="I2114">
            <v>0</v>
          </cell>
          <cell r="J2114">
            <v>0</v>
          </cell>
          <cell r="K2114">
            <v>0</v>
          </cell>
          <cell r="L2114">
            <v>0</v>
          </cell>
          <cell r="M2114">
            <v>0</v>
          </cell>
          <cell r="N2114">
            <v>0</v>
          </cell>
        </row>
        <row r="2115">
          <cell r="A2115">
            <v>0</v>
          </cell>
          <cell r="B2115">
            <v>0</v>
          </cell>
          <cell r="C2115">
            <v>0</v>
          </cell>
          <cell r="D2115">
            <v>0</v>
          </cell>
          <cell r="E2115">
            <v>0</v>
          </cell>
          <cell r="F2115">
            <v>0</v>
          </cell>
          <cell r="G2115">
            <v>0</v>
          </cell>
          <cell r="H2115">
            <v>0</v>
          </cell>
          <cell r="I2115">
            <v>0</v>
          </cell>
          <cell r="J2115">
            <v>0</v>
          </cell>
          <cell r="K2115">
            <v>0</v>
          </cell>
          <cell r="L2115">
            <v>0</v>
          </cell>
          <cell r="M2115">
            <v>0</v>
          </cell>
          <cell r="N2115">
            <v>0</v>
          </cell>
        </row>
        <row r="2116">
          <cell r="A2116">
            <v>0</v>
          </cell>
          <cell r="B2116">
            <v>0</v>
          </cell>
          <cell r="C2116">
            <v>0</v>
          </cell>
          <cell r="D2116">
            <v>0</v>
          </cell>
          <cell r="E2116">
            <v>0</v>
          </cell>
          <cell r="F2116">
            <v>0</v>
          </cell>
          <cell r="G2116">
            <v>0</v>
          </cell>
          <cell r="H2116">
            <v>0</v>
          </cell>
          <cell r="I2116">
            <v>0</v>
          </cell>
          <cell r="J2116">
            <v>0</v>
          </cell>
          <cell r="K2116">
            <v>0</v>
          </cell>
          <cell r="L2116">
            <v>0</v>
          </cell>
          <cell r="M2116">
            <v>0</v>
          </cell>
          <cell r="N2116">
            <v>0</v>
          </cell>
        </row>
        <row r="2117">
          <cell r="A2117">
            <v>0</v>
          </cell>
          <cell r="B2117">
            <v>0</v>
          </cell>
          <cell r="C2117">
            <v>0</v>
          </cell>
          <cell r="D2117">
            <v>0</v>
          </cell>
          <cell r="E2117">
            <v>0</v>
          </cell>
          <cell r="F2117">
            <v>0</v>
          </cell>
          <cell r="G2117">
            <v>0</v>
          </cell>
          <cell r="H2117">
            <v>0</v>
          </cell>
          <cell r="I2117">
            <v>0</v>
          </cell>
          <cell r="J2117">
            <v>0</v>
          </cell>
          <cell r="K2117">
            <v>0</v>
          </cell>
          <cell r="L2117">
            <v>0</v>
          </cell>
          <cell r="M2117">
            <v>0</v>
          </cell>
          <cell r="N2117">
            <v>0</v>
          </cell>
        </row>
        <row r="2118">
          <cell r="A2118">
            <v>0</v>
          </cell>
          <cell r="B2118">
            <v>0</v>
          </cell>
          <cell r="C2118">
            <v>0</v>
          </cell>
          <cell r="D2118">
            <v>0</v>
          </cell>
          <cell r="E2118">
            <v>0</v>
          </cell>
          <cell r="F2118">
            <v>0</v>
          </cell>
          <cell r="G2118">
            <v>0</v>
          </cell>
          <cell r="H2118">
            <v>0</v>
          </cell>
          <cell r="I2118">
            <v>0</v>
          </cell>
          <cell r="J2118">
            <v>0</v>
          </cell>
          <cell r="K2118">
            <v>0</v>
          </cell>
          <cell r="L2118">
            <v>0</v>
          </cell>
          <cell r="M2118">
            <v>0</v>
          </cell>
          <cell r="N2118">
            <v>0</v>
          </cell>
        </row>
        <row r="2119">
          <cell r="A2119">
            <v>0</v>
          </cell>
          <cell r="B2119">
            <v>0</v>
          </cell>
          <cell r="C2119">
            <v>0</v>
          </cell>
          <cell r="D2119">
            <v>0</v>
          </cell>
          <cell r="E2119">
            <v>0</v>
          </cell>
          <cell r="F2119">
            <v>0</v>
          </cell>
          <cell r="G2119">
            <v>0</v>
          </cell>
          <cell r="H2119">
            <v>0</v>
          </cell>
          <cell r="I2119">
            <v>0</v>
          </cell>
          <cell r="J2119">
            <v>0</v>
          </cell>
          <cell r="K2119">
            <v>0</v>
          </cell>
          <cell r="L2119">
            <v>0</v>
          </cell>
          <cell r="M2119">
            <v>0</v>
          </cell>
          <cell r="N2119">
            <v>0</v>
          </cell>
        </row>
        <row r="2120">
          <cell r="A2120">
            <v>0</v>
          </cell>
          <cell r="B2120">
            <v>0</v>
          </cell>
          <cell r="C2120">
            <v>0</v>
          </cell>
          <cell r="D2120">
            <v>0</v>
          </cell>
          <cell r="E2120">
            <v>0</v>
          </cell>
          <cell r="F2120">
            <v>0</v>
          </cell>
          <cell r="G2120">
            <v>0</v>
          </cell>
          <cell r="H2120">
            <v>0</v>
          </cell>
          <cell r="I2120">
            <v>0</v>
          </cell>
          <cell r="J2120">
            <v>0</v>
          </cell>
          <cell r="K2120">
            <v>0</v>
          </cell>
          <cell r="L2120">
            <v>0</v>
          </cell>
          <cell r="M2120">
            <v>0</v>
          </cell>
          <cell r="N2120">
            <v>0</v>
          </cell>
        </row>
        <row r="2121">
          <cell r="A2121">
            <v>0</v>
          </cell>
          <cell r="B2121">
            <v>0</v>
          </cell>
          <cell r="C2121">
            <v>0</v>
          </cell>
          <cell r="D2121">
            <v>0</v>
          </cell>
          <cell r="E2121">
            <v>0</v>
          </cell>
          <cell r="F2121">
            <v>0</v>
          </cell>
          <cell r="G2121">
            <v>0</v>
          </cell>
          <cell r="H2121">
            <v>0</v>
          </cell>
          <cell r="I2121">
            <v>0</v>
          </cell>
          <cell r="J2121">
            <v>0</v>
          </cell>
          <cell r="K2121">
            <v>0</v>
          </cell>
          <cell r="L2121">
            <v>0</v>
          </cell>
          <cell r="M2121">
            <v>0</v>
          </cell>
          <cell r="N2121">
            <v>0</v>
          </cell>
        </row>
        <row r="2122">
          <cell r="A2122">
            <v>0</v>
          </cell>
          <cell r="B2122">
            <v>0</v>
          </cell>
          <cell r="C2122">
            <v>0</v>
          </cell>
          <cell r="D2122">
            <v>0</v>
          </cell>
          <cell r="E2122">
            <v>0</v>
          </cell>
          <cell r="F2122">
            <v>0</v>
          </cell>
          <cell r="G2122">
            <v>0</v>
          </cell>
          <cell r="H2122">
            <v>0</v>
          </cell>
          <cell r="I2122">
            <v>0</v>
          </cell>
          <cell r="J2122">
            <v>0</v>
          </cell>
          <cell r="K2122">
            <v>0</v>
          </cell>
          <cell r="L2122">
            <v>0</v>
          </cell>
          <cell r="M2122">
            <v>0</v>
          </cell>
          <cell r="N2122">
            <v>0</v>
          </cell>
        </row>
        <row r="2123">
          <cell r="A2123">
            <v>0</v>
          </cell>
          <cell r="B2123">
            <v>0</v>
          </cell>
          <cell r="C2123">
            <v>0</v>
          </cell>
          <cell r="D2123">
            <v>0</v>
          </cell>
          <cell r="E2123">
            <v>0</v>
          </cell>
          <cell r="F2123">
            <v>0</v>
          </cell>
          <cell r="G2123">
            <v>0</v>
          </cell>
          <cell r="H2123">
            <v>0</v>
          </cell>
          <cell r="I2123">
            <v>0</v>
          </cell>
          <cell r="J2123">
            <v>0</v>
          </cell>
          <cell r="K2123">
            <v>0</v>
          </cell>
          <cell r="L2123">
            <v>0</v>
          </cell>
          <cell r="M2123">
            <v>0</v>
          </cell>
          <cell r="N2123">
            <v>0</v>
          </cell>
        </row>
        <row r="2124">
          <cell r="A2124">
            <v>0</v>
          </cell>
          <cell r="B2124">
            <v>0</v>
          </cell>
          <cell r="C2124">
            <v>0</v>
          </cell>
          <cell r="D2124">
            <v>0</v>
          </cell>
          <cell r="E2124">
            <v>0</v>
          </cell>
          <cell r="F2124">
            <v>0</v>
          </cell>
          <cell r="G2124">
            <v>0</v>
          </cell>
          <cell r="H2124">
            <v>0</v>
          </cell>
          <cell r="I2124">
            <v>0</v>
          </cell>
          <cell r="J2124">
            <v>0</v>
          </cell>
          <cell r="K2124">
            <v>0</v>
          </cell>
          <cell r="L2124">
            <v>0</v>
          </cell>
          <cell r="M2124">
            <v>0</v>
          </cell>
          <cell r="N2124">
            <v>0</v>
          </cell>
        </row>
        <row r="2125">
          <cell r="A2125">
            <v>0</v>
          </cell>
          <cell r="B2125">
            <v>0</v>
          </cell>
          <cell r="C2125">
            <v>0</v>
          </cell>
          <cell r="D2125">
            <v>0</v>
          </cell>
          <cell r="E2125">
            <v>0</v>
          </cell>
          <cell r="F2125">
            <v>0</v>
          </cell>
          <cell r="G2125">
            <v>0</v>
          </cell>
          <cell r="H2125">
            <v>0</v>
          </cell>
          <cell r="I2125">
            <v>0</v>
          </cell>
          <cell r="J2125">
            <v>0</v>
          </cell>
          <cell r="K2125">
            <v>0</v>
          </cell>
          <cell r="L2125">
            <v>0</v>
          </cell>
          <cell r="M2125">
            <v>0</v>
          </cell>
          <cell r="N2125">
            <v>0</v>
          </cell>
        </row>
        <row r="2126">
          <cell r="A2126">
            <v>0</v>
          </cell>
          <cell r="B2126">
            <v>0</v>
          </cell>
          <cell r="C2126">
            <v>0</v>
          </cell>
          <cell r="D2126">
            <v>0</v>
          </cell>
          <cell r="E2126">
            <v>0</v>
          </cell>
          <cell r="F2126">
            <v>0</v>
          </cell>
          <cell r="G2126">
            <v>0</v>
          </cell>
          <cell r="H2126">
            <v>0</v>
          </cell>
          <cell r="I2126">
            <v>0</v>
          </cell>
          <cell r="J2126">
            <v>0</v>
          </cell>
          <cell r="K2126">
            <v>0</v>
          </cell>
          <cell r="L2126">
            <v>0</v>
          </cell>
          <cell r="M2126">
            <v>0</v>
          </cell>
          <cell r="N2126">
            <v>0</v>
          </cell>
        </row>
        <row r="2127">
          <cell r="A2127">
            <v>0</v>
          </cell>
          <cell r="B2127">
            <v>0</v>
          </cell>
          <cell r="C2127">
            <v>0</v>
          </cell>
          <cell r="D2127">
            <v>0</v>
          </cell>
          <cell r="E2127">
            <v>0</v>
          </cell>
          <cell r="F2127">
            <v>0</v>
          </cell>
          <cell r="G2127">
            <v>0</v>
          </cell>
          <cell r="H2127">
            <v>0</v>
          </cell>
          <cell r="I2127">
            <v>0</v>
          </cell>
          <cell r="J2127">
            <v>0</v>
          </cell>
          <cell r="K2127">
            <v>0</v>
          </cell>
          <cell r="L2127">
            <v>0</v>
          </cell>
          <cell r="M2127">
            <v>0</v>
          </cell>
          <cell r="N2127">
            <v>0</v>
          </cell>
        </row>
        <row r="2128">
          <cell r="A2128">
            <v>0</v>
          </cell>
          <cell r="B2128">
            <v>0</v>
          </cell>
          <cell r="C2128">
            <v>0</v>
          </cell>
          <cell r="D2128">
            <v>0</v>
          </cell>
          <cell r="E2128">
            <v>0</v>
          </cell>
          <cell r="F2128">
            <v>0</v>
          </cell>
          <cell r="G2128">
            <v>0</v>
          </cell>
          <cell r="H2128">
            <v>0</v>
          </cell>
          <cell r="I2128">
            <v>0</v>
          </cell>
          <cell r="J2128">
            <v>0</v>
          </cell>
          <cell r="K2128">
            <v>0</v>
          </cell>
          <cell r="L2128">
            <v>0</v>
          </cell>
          <cell r="M2128">
            <v>0</v>
          </cell>
          <cell r="N2128">
            <v>0</v>
          </cell>
        </row>
        <row r="2129">
          <cell r="A2129">
            <v>0</v>
          </cell>
          <cell r="B2129">
            <v>0</v>
          </cell>
          <cell r="C2129">
            <v>0</v>
          </cell>
          <cell r="D2129">
            <v>0</v>
          </cell>
          <cell r="E2129">
            <v>0</v>
          </cell>
          <cell r="F2129">
            <v>0</v>
          </cell>
          <cell r="G2129">
            <v>0</v>
          </cell>
          <cell r="H2129">
            <v>0</v>
          </cell>
          <cell r="I2129">
            <v>0</v>
          </cell>
          <cell r="J2129">
            <v>0</v>
          </cell>
          <cell r="K2129">
            <v>0</v>
          </cell>
          <cell r="L2129">
            <v>0</v>
          </cell>
          <cell r="M2129">
            <v>0</v>
          </cell>
          <cell r="N2129">
            <v>0</v>
          </cell>
        </row>
        <row r="2130">
          <cell r="A2130">
            <v>0</v>
          </cell>
          <cell r="B2130">
            <v>0</v>
          </cell>
          <cell r="C2130">
            <v>0</v>
          </cell>
          <cell r="D2130">
            <v>0</v>
          </cell>
          <cell r="E2130">
            <v>0</v>
          </cell>
          <cell r="F2130">
            <v>0</v>
          </cell>
          <cell r="G2130">
            <v>0</v>
          </cell>
          <cell r="H2130">
            <v>0</v>
          </cell>
          <cell r="I2130">
            <v>0</v>
          </cell>
          <cell r="J2130">
            <v>0</v>
          </cell>
          <cell r="K2130">
            <v>0</v>
          </cell>
          <cell r="L2130">
            <v>0</v>
          </cell>
          <cell r="M2130">
            <v>0</v>
          </cell>
          <cell r="N2130">
            <v>0</v>
          </cell>
        </row>
        <row r="2131">
          <cell r="A2131">
            <v>0</v>
          </cell>
          <cell r="B2131">
            <v>0</v>
          </cell>
          <cell r="C2131">
            <v>0</v>
          </cell>
          <cell r="D2131">
            <v>0</v>
          </cell>
          <cell r="E2131">
            <v>0</v>
          </cell>
          <cell r="F2131">
            <v>0</v>
          </cell>
          <cell r="G2131">
            <v>0</v>
          </cell>
          <cell r="H2131">
            <v>0</v>
          </cell>
          <cell r="I2131">
            <v>0</v>
          </cell>
          <cell r="J2131">
            <v>0</v>
          </cell>
          <cell r="K2131">
            <v>0</v>
          </cell>
          <cell r="L2131">
            <v>0</v>
          </cell>
          <cell r="M2131">
            <v>0</v>
          </cell>
          <cell r="N2131">
            <v>0</v>
          </cell>
        </row>
        <row r="2132">
          <cell r="A2132">
            <v>0</v>
          </cell>
          <cell r="B2132">
            <v>0</v>
          </cell>
          <cell r="C2132">
            <v>0</v>
          </cell>
          <cell r="D2132">
            <v>0</v>
          </cell>
          <cell r="E2132">
            <v>0</v>
          </cell>
          <cell r="F2132">
            <v>0</v>
          </cell>
          <cell r="G2132">
            <v>0</v>
          </cell>
          <cell r="H2132">
            <v>0</v>
          </cell>
          <cell r="I2132">
            <v>0</v>
          </cell>
          <cell r="J2132">
            <v>0</v>
          </cell>
          <cell r="K2132">
            <v>0</v>
          </cell>
          <cell r="L2132">
            <v>0</v>
          </cell>
          <cell r="M2132">
            <v>0</v>
          </cell>
          <cell r="N2132">
            <v>0</v>
          </cell>
        </row>
        <row r="2133">
          <cell r="A2133">
            <v>0</v>
          </cell>
          <cell r="B2133">
            <v>0</v>
          </cell>
          <cell r="C2133">
            <v>0</v>
          </cell>
          <cell r="D2133">
            <v>0</v>
          </cell>
          <cell r="E2133">
            <v>0</v>
          </cell>
          <cell r="F2133">
            <v>0</v>
          </cell>
          <cell r="G2133">
            <v>0</v>
          </cell>
          <cell r="H2133">
            <v>0</v>
          </cell>
          <cell r="I2133">
            <v>0</v>
          </cell>
          <cell r="J2133">
            <v>0</v>
          </cell>
          <cell r="K2133">
            <v>0</v>
          </cell>
          <cell r="L2133">
            <v>0</v>
          </cell>
          <cell r="M2133">
            <v>0</v>
          </cell>
          <cell r="N2133">
            <v>0</v>
          </cell>
        </row>
        <row r="2134">
          <cell r="A2134">
            <v>0</v>
          </cell>
          <cell r="B2134">
            <v>0</v>
          </cell>
          <cell r="C2134">
            <v>0</v>
          </cell>
          <cell r="D2134">
            <v>0</v>
          </cell>
          <cell r="E2134">
            <v>0</v>
          </cell>
          <cell r="F2134">
            <v>0</v>
          </cell>
          <cell r="G2134">
            <v>0</v>
          </cell>
          <cell r="H2134">
            <v>0</v>
          </cell>
          <cell r="I2134">
            <v>0</v>
          </cell>
          <cell r="J2134">
            <v>0</v>
          </cell>
          <cell r="K2134">
            <v>0</v>
          </cell>
          <cell r="L2134">
            <v>0</v>
          </cell>
          <cell r="M2134">
            <v>0</v>
          </cell>
          <cell r="N2134">
            <v>0</v>
          </cell>
        </row>
        <row r="2135">
          <cell r="A2135">
            <v>0</v>
          </cell>
          <cell r="B2135">
            <v>0</v>
          </cell>
          <cell r="C2135">
            <v>0</v>
          </cell>
          <cell r="D2135">
            <v>0</v>
          </cell>
          <cell r="E2135">
            <v>0</v>
          </cell>
          <cell r="F2135">
            <v>0</v>
          </cell>
          <cell r="G2135">
            <v>0</v>
          </cell>
          <cell r="H2135">
            <v>0</v>
          </cell>
          <cell r="I2135">
            <v>0</v>
          </cell>
          <cell r="J2135">
            <v>0</v>
          </cell>
          <cell r="K2135">
            <v>0</v>
          </cell>
          <cell r="L2135">
            <v>0</v>
          </cell>
          <cell r="M2135">
            <v>0</v>
          </cell>
          <cell r="N2135">
            <v>0</v>
          </cell>
        </row>
        <row r="2136">
          <cell r="A2136">
            <v>0</v>
          </cell>
          <cell r="B2136">
            <v>0</v>
          </cell>
          <cell r="C2136">
            <v>0</v>
          </cell>
          <cell r="D2136">
            <v>0</v>
          </cell>
          <cell r="E2136">
            <v>0</v>
          </cell>
          <cell r="F2136">
            <v>0</v>
          </cell>
          <cell r="G2136">
            <v>0</v>
          </cell>
          <cell r="H2136">
            <v>0</v>
          </cell>
          <cell r="I2136">
            <v>0</v>
          </cell>
          <cell r="J2136">
            <v>0</v>
          </cell>
          <cell r="K2136">
            <v>0</v>
          </cell>
          <cell r="L2136">
            <v>0</v>
          </cell>
          <cell r="M2136">
            <v>0</v>
          </cell>
          <cell r="N2136">
            <v>0</v>
          </cell>
        </row>
        <row r="2137">
          <cell r="A2137">
            <v>0</v>
          </cell>
          <cell r="B2137">
            <v>0</v>
          </cell>
          <cell r="C2137">
            <v>0</v>
          </cell>
          <cell r="D2137">
            <v>0</v>
          </cell>
          <cell r="E2137">
            <v>0</v>
          </cell>
          <cell r="F2137">
            <v>0</v>
          </cell>
          <cell r="G2137">
            <v>0</v>
          </cell>
          <cell r="H2137">
            <v>0</v>
          </cell>
          <cell r="I2137">
            <v>0</v>
          </cell>
          <cell r="J2137">
            <v>0</v>
          </cell>
          <cell r="K2137">
            <v>0</v>
          </cell>
          <cell r="L2137">
            <v>0</v>
          </cell>
          <cell r="M2137">
            <v>0</v>
          </cell>
          <cell r="N2137">
            <v>0</v>
          </cell>
        </row>
        <row r="2138">
          <cell r="A2138">
            <v>0</v>
          </cell>
          <cell r="B2138">
            <v>0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  <cell r="G2138">
            <v>0</v>
          </cell>
          <cell r="H2138">
            <v>0</v>
          </cell>
          <cell r="I2138">
            <v>0</v>
          </cell>
          <cell r="J2138">
            <v>0</v>
          </cell>
          <cell r="K2138">
            <v>0</v>
          </cell>
          <cell r="L2138">
            <v>0</v>
          </cell>
          <cell r="M2138">
            <v>0</v>
          </cell>
          <cell r="N2138">
            <v>0</v>
          </cell>
        </row>
        <row r="2139">
          <cell r="A2139">
            <v>0</v>
          </cell>
          <cell r="B2139">
            <v>0</v>
          </cell>
          <cell r="C2139">
            <v>0</v>
          </cell>
          <cell r="D2139">
            <v>0</v>
          </cell>
          <cell r="E2139">
            <v>0</v>
          </cell>
          <cell r="F2139">
            <v>0</v>
          </cell>
          <cell r="G2139">
            <v>0</v>
          </cell>
          <cell r="H2139">
            <v>0</v>
          </cell>
          <cell r="I2139">
            <v>0</v>
          </cell>
          <cell r="J2139">
            <v>0</v>
          </cell>
          <cell r="K2139">
            <v>0</v>
          </cell>
          <cell r="L2139">
            <v>0</v>
          </cell>
          <cell r="M2139">
            <v>0</v>
          </cell>
          <cell r="N2139">
            <v>0</v>
          </cell>
        </row>
        <row r="2140">
          <cell r="A2140">
            <v>0</v>
          </cell>
          <cell r="B2140">
            <v>0</v>
          </cell>
          <cell r="C2140">
            <v>0</v>
          </cell>
          <cell r="D2140">
            <v>0</v>
          </cell>
          <cell r="E2140">
            <v>0</v>
          </cell>
          <cell r="F2140">
            <v>0</v>
          </cell>
          <cell r="G2140">
            <v>0</v>
          </cell>
          <cell r="H2140">
            <v>0</v>
          </cell>
          <cell r="I2140">
            <v>0</v>
          </cell>
          <cell r="J2140">
            <v>0</v>
          </cell>
          <cell r="K2140">
            <v>0</v>
          </cell>
          <cell r="L2140">
            <v>0</v>
          </cell>
          <cell r="M2140">
            <v>0</v>
          </cell>
          <cell r="N2140">
            <v>0</v>
          </cell>
        </row>
        <row r="2141">
          <cell r="A2141">
            <v>0</v>
          </cell>
          <cell r="B2141">
            <v>0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  <cell r="G2141">
            <v>0</v>
          </cell>
          <cell r="H2141">
            <v>0</v>
          </cell>
          <cell r="I2141">
            <v>0</v>
          </cell>
          <cell r="J2141">
            <v>0</v>
          </cell>
          <cell r="K2141">
            <v>0</v>
          </cell>
          <cell r="L2141">
            <v>0</v>
          </cell>
          <cell r="M2141">
            <v>0</v>
          </cell>
          <cell r="N2141">
            <v>0</v>
          </cell>
        </row>
        <row r="2142">
          <cell r="A2142">
            <v>0</v>
          </cell>
          <cell r="B2142">
            <v>0</v>
          </cell>
          <cell r="C2142">
            <v>0</v>
          </cell>
          <cell r="D2142">
            <v>0</v>
          </cell>
          <cell r="E2142">
            <v>0</v>
          </cell>
          <cell r="F2142">
            <v>0</v>
          </cell>
          <cell r="G2142">
            <v>0</v>
          </cell>
          <cell r="H2142">
            <v>0</v>
          </cell>
          <cell r="I2142">
            <v>0</v>
          </cell>
          <cell r="J2142">
            <v>0</v>
          </cell>
          <cell r="K2142">
            <v>0</v>
          </cell>
          <cell r="L2142">
            <v>0</v>
          </cell>
          <cell r="M2142">
            <v>0</v>
          </cell>
          <cell r="N2142">
            <v>0</v>
          </cell>
        </row>
        <row r="2143">
          <cell r="A2143">
            <v>0</v>
          </cell>
          <cell r="B2143">
            <v>0</v>
          </cell>
          <cell r="C2143">
            <v>0</v>
          </cell>
          <cell r="D2143">
            <v>0</v>
          </cell>
          <cell r="E2143">
            <v>0</v>
          </cell>
          <cell r="F2143">
            <v>0</v>
          </cell>
          <cell r="G2143">
            <v>0</v>
          </cell>
          <cell r="H2143">
            <v>0</v>
          </cell>
          <cell r="I2143">
            <v>0</v>
          </cell>
          <cell r="J2143">
            <v>0</v>
          </cell>
          <cell r="K2143">
            <v>0</v>
          </cell>
          <cell r="L2143">
            <v>0</v>
          </cell>
          <cell r="M2143">
            <v>0</v>
          </cell>
          <cell r="N2143">
            <v>0</v>
          </cell>
        </row>
        <row r="2144">
          <cell r="A2144">
            <v>0</v>
          </cell>
          <cell r="B2144">
            <v>0</v>
          </cell>
          <cell r="C2144">
            <v>0</v>
          </cell>
          <cell r="D2144">
            <v>0</v>
          </cell>
          <cell r="E2144">
            <v>0</v>
          </cell>
          <cell r="F2144">
            <v>0</v>
          </cell>
          <cell r="G2144">
            <v>0</v>
          </cell>
          <cell r="H2144">
            <v>0</v>
          </cell>
          <cell r="I2144">
            <v>0</v>
          </cell>
          <cell r="J2144">
            <v>0</v>
          </cell>
          <cell r="K2144">
            <v>0</v>
          </cell>
          <cell r="L2144">
            <v>0</v>
          </cell>
          <cell r="M2144">
            <v>0</v>
          </cell>
          <cell r="N2144">
            <v>0</v>
          </cell>
        </row>
        <row r="2145">
          <cell r="A2145">
            <v>0</v>
          </cell>
          <cell r="B2145">
            <v>0</v>
          </cell>
          <cell r="C2145">
            <v>0</v>
          </cell>
          <cell r="D2145">
            <v>0</v>
          </cell>
          <cell r="E2145">
            <v>0</v>
          </cell>
          <cell r="F2145">
            <v>0</v>
          </cell>
          <cell r="G2145">
            <v>0</v>
          </cell>
          <cell r="H2145">
            <v>0</v>
          </cell>
          <cell r="I2145">
            <v>0</v>
          </cell>
          <cell r="J2145">
            <v>0</v>
          </cell>
          <cell r="K2145">
            <v>0</v>
          </cell>
          <cell r="L2145">
            <v>0</v>
          </cell>
          <cell r="M2145">
            <v>0</v>
          </cell>
          <cell r="N2145">
            <v>0</v>
          </cell>
        </row>
        <row r="2146">
          <cell r="A2146">
            <v>0</v>
          </cell>
          <cell r="B2146">
            <v>0</v>
          </cell>
          <cell r="C2146">
            <v>0</v>
          </cell>
          <cell r="D2146">
            <v>0</v>
          </cell>
          <cell r="E2146">
            <v>0</v>
          </cell>
          <cell r="F2146">
            <v>0</v>
          </cell>
          <cell r="G2146">
            <v>0</v>
          </cell>
          <cell r="H2146">
            <v>0</v>
          </cell>
          <cell r="I2146">
            <v>0</v>
          </cell>
          <cell r="J2146">
            <v>0</v>
          </cell>
          <cell r="K2146">
            <v>0</v>
          </cell>
          <cell r="L2146">
            <v>0</v>
          </cell>
          <cell r="M2146">
            <v>0</v>
          </cell>
          <cell r="N2146">
            <v>0</v>
          </cell>
        </row>
        <row r="2147">
          <cell r="A2147">
            <v>0</v>
          </cell>
          <cell r="B2147">
            <v>0</v>
          </cell>
          <cell r="C2147">
            <v>0</v>
          </cell>
          <cell r="D2147">
            <v>0</v>
          </cell>
          <cell r="E2147">
            <v>0</v>
          </cell>
          <cell r="F2147">
            <v>0</v>
          </cell>
          <cell r="G2147">
            <v>0</v>
          </cell>
          <cell r="H2147">
            <v>0</v>
          </cell>
          <cell r="I2147">
            <v>0</v>
          </cell>
          <cell r="J2147">
            <v>0</v>
          </cell>
          <cell r="K2147">
            <v>0</v>
          </cell>
          <cell r="L2147">
            <v>0</v>
          </cell>
          <cell r="M2147">
            <v>0</v>
          </cell>
          <cell r="N2147">
            <v>0</v>
          </cell>
        </row>
        <row r="2148">
          <cell r="A2148">
            <v>0</v>
          </cell>
          <cell r="B2148">
            <v>0</v>
          </cell>
          <cell r="C2148">
            <v>0</v>
          </cell>
          <cell r="D2148">
            <v>0</v>
          </cell>
          <cell r="E2148">
            <v>0</v>
          </cell>
          <cell r="F2148">
            <v>0</v>
          </cell>
          <cell r="G2148">
            <v>0</v>
          </cell>
          <cell r="H2148">
            <v>0</v>
          </cell>
          <cell r="I2148">
            <v>0</v>
          </cell>
          <cell r="J2148">
            <v>0</v>
          </cell>
          <cell r="K2148">
            <v>0</v>
          </cell>
          <cell r="L2148">
            <v>0</v>
          </cell>
          <cell r="M2148">
            <v>0</v>
          </cell>
          <cell r="N2148">
            <v>0</v>
          </cell>
        </row>
        <row r="2149">
          <cell r="A2149">
            <v>0</v>
          </cell>
          <cell r="B2149">
            <v>0</v>
          </cell>
          <cell r="C2149">
            <v>0</v>
          </cell>
          <cell r="D2149">
            <v>0</v>
          </cell>
          <cell r="E2149">
            <v>0</v>
          </cell>
          <cell r="F2149">
            <v>0</v>
          </cell>
          <cell r="G2149">
            <v>0</v>
          </cell>
          <cell r="H2149">
            <v>0</v>
          </cell>
          <cell r="I2149">
            <v>0</v>
          </cell>
          <cell r="J2149">
            <v>0</v>
          </cell>
          <cell r="K2149">
            <v>0</v>
          </cell>
          <cell r="L2149">
            <v>0</v>
          </cell>
          <cell r="M2149">
            <v>0</v>
          </cell>
          <cell r="N2149">
            <v>0</v>
          </cell>
        </row>
        <row r="2150">
          <cell r="A2150">
            <v>0</v>
          </cell>
          <cell r="B2150">
            <v>0</v>
          </cell>
          <cell r="C2150">
            <v>0</v>
          </cell>
          <cell r="D2150">
            <v>0</v>
          </cell>
          <cell r="E2150">
            <v>0</v>
          </cell>
          <cell r="F2150">
            <v>0</v>
          </cell>
          <cell r="G2150">
            <v>0</v>
          </cell>
          <cell r="H2150">
            <v>0</v>
          </cell>
          <cell r="I2150">
            <v>0</v>
          </cell>
          <cell r="J2150">
            <v>0</v>
          </cell>
          <cell r="K2150">
            <v>0</v>
          </cell>
          <cell r="L2150">
            <v>0</v>
          </cell>
          <cell r="M2150">
            <v>0</v>
          </cell>
          <cell r="N2150">
            <v>0</v>
          </cell>
        </row>
        <row r="2151">
          <cell r="A2151">
            <v>0</v>
          </cell>
          <cell r="B2151">
            <v>0</v>
          </cell>
          <cell r="C2151">
            <v>0</v>
          </cell>
          <cell r="D2151">
            <v>0</v>
          </cell>
          <cell r="E2151">
            <v>0</v>
          </cell>
          <cell r="F2151">
            <v>0</v>
          </cell>
          <cell r="G2151">
            <v>0</v>
          </cell>
          <cell r="H2151">
            <v>0</v>
          </cell>
          <cell r="I2151">
            <v>0</v>
          </cell>
          <cell r="J2151">
            <v>0</v>
          </cell>
          <cell r="K2151">
            <v>0</v>
          </cell>
          <cell r="L2151">
            <v>0</v>
          </cell>
          <cell r="M2151">
            <v>0</v>
          </cell>
          <cell r="N2151">
            <v>0</v>
          </cell>
        </row>
        <row r="2152">
          <cell r="A2152">
            <v>0</v>
          </cell>
          <cell r="B2152">
            <v>0</v>
          </cell>
          <cell r="C2152">
            <v>0</v>
          </cell>
          <cell r="D2152">
            <v>0</v>
          </cell>
          <cell r="E2152">
            <v>0</v>
          </cell>
          <cell r="F2152">
            <v>0</v>
          </cell>
          <cell r="G2152">
            <v>0</v>
          </cell>
          <cell r="H2152">
            <v>0</v>
          </cell>
          <cell r="I2152">
            <v>0</v>
          </cell>
          <cell r="J2152">
            <v>0</v>
          </cell>
          <cell r="K2152">
            <v>0</v>
          </cell>
          <cell r="L2152">
            <v>0</v>
          </cell>
          <cell r="M2152">
            <v>0</v>
          </cell>
          <cell r="N2152">
            <v>0</v>
          </cell>
        </row>
        <row r="2153">
          <cell r="A2153">
            <v>0</v>
          </cell>
          <cell r="B2153">
            <v>0</v>
          </cell>
          <cell r="C2153">
            <v>0</v>
          </cell>
          <cell r="D2153">
            <v>0</v>
          </cell>
          <cell r="E2153">
            <v>0</v>
          </cell>
          <cell r="F2153">
            <v>0</v>
          </cell>
          <cell r="G2153">
            <v>0</v>
          </cell>
          <cell r="H2153">
            <v>0</v>
          </cell>
          <cell r="I2153">
            <v>0</v>
          </cell>
          <cell r="J2153">
            <v>0</v>
          </cell>
          <cell r="K2153">
            <v>0</v>
          </cell>
          <cell r="L2153">
            <v>0</v>
          </cell>
          <cell r="M2153">
            <v>0</v>
          </cell>
          <cell r="N2153">
            <v>0</v>
          </cell>
        </row>
        <row r="2154">
          <cell r="A2154">
            <v>0</v>
          </cell>
          <cell r="B2154">
            <v>0</v>
          </cell>
          <cell r="C2154">
            <v>0</v>
          </cell>
          <cell r="D2154">
            <v>0</v>
          </cell>
          <cell r="E2154">
            <v>0</v>
          </cell>
          <cell r="F2154">
            <v>0</v>
          </cell>
          <cell r="G2154">
            <v>0</v>
          </cell>
          <cell r="H2154">
            <v>0</v>
          </cell>
          <cell r="I2154">
            <v>0</v>
          </cell>
          <cell r="J2154">
            <v>0</v>
          </cell>
          <cell r="K2154">
            <v>0</v>
          </cell>
          <cell r="L2154">
            <v>0</v>
          </cell>
          <cell r="M2154">
            <v>0</v>
          </cell>
          <cell r="N2154">
            <v>0</v>
          </cell>
        </row>
        <row r="2155">
          <cell r="A2155">
            <v>0</v>
          </cell>
          <cell r="B2155">
            <v>0</v>
          </cell>
          <cell r="C2155">
            <v>0</v>
          </cell>
          <cell r="D2155">
            <v>0</v>
          </cell>
          <cell r="E2155">
            <v>0</v>
          </cell>
          <cell r="F2155">
            <v>0</v>
          </cell>
          <cell r="G2155">
            <v>0</v>
          </cell>
          <cell r="H2155">
            <v>0</v>
          </cell>
          <cell r="I2155">
            <v>0</v>
          </cell>
          <cell r="J2155">
            <v>0</v>
          </cell>
          <cell r="K2155">
            <v>0</v>
          </cell>
          <cell r="L2155">
            <v>0</v>
          </cell>
          <cell r="M2155">
            <v>0</v>
          </cell>
          <cell r="N2155">
            <v>0</v>
          </cell>
        </row>
        <row r="2156">
          <cell r="A2156">
            <v>0</v>
          </cell>
          <cell r="B2156">
            <v>0</v>
          </cell>
          <cell r="C2156">
            <v>0</v>
          </cell>
          <cell r="D2156">
            <v>0</v>
          </cell>
          <cell r="E2156">
            <v>0</v>
          </cell>
          <cell r="F2156">
            <v>0</v>
          </cell>
          <cell r="G2156">
            <v>0</v>
          </cell>
          <cell r="H2156">
            <v>0</v>
          </cell>
          <cell r="I2156">
            <v>0</v>
          </cell>
          <cell r="J2156">
            <v>0</v>
          </cell>
          <cell r="K2156">
            <v>0</v>
          </cell>
          <cell r="L2156">
            <v>0</v>
          </cell>
          <cell r="M2156">
            <v>0</v>
          </cell>
          <cell r="N2156">
            <v>0</v>
          </cell>
        </row>
        <row r="2157">
          <cell r="A2157">
            <v>0</v>
          </cell>
          <cell r="B2157">
            <v>0</v>
          </cell>
          <cell r="C2157">
            <v>0</v>
          </cell>
          <cell r="D2157">
            <v>0</v>
          </cell>
          <cell r="E2157">
            <v>0</v>
          </cell>
          <cell r="F2157">
            <v>0</v>
          </cell>
          <cell r="G2157">
            <v>0</v>
          </cell>
          <cell r="H2157">
            <v>0</v>
          </cell>
          <cell r="I2157">
            <v>0</v>
          </cell>
          <cell r="J2157">
            <v>0</v>
          </cell>
          <cell r="K2157">
            <v>0</v>
          </cell>
          <cell r="L2157">
            <v>0</v>
          </cell>
          <cell r="M2157">
            <v>0</v>
          </cell>
          <cell r="N2157">
            <v>0</v>
          </cell>
        </row>
        <row r="2158">
          <cell r="A2158">
            <v>0</v>
          </cell>
          <cell r="B2158">
            <v>0</v>
          </cell>
          <cell r="C2158">
            <v>0</v>
          </cell>
          <cell r="D2158">
            <v>0</v>
          </cell>
          <cell r="E2158">
            <v>0</v>
          </cell>
          <cell r="F2158">
            <v>0</v>
          </cell>
          <cell r="G2158">
            <v>0</v>
          </cell>
          <cell r="H2158">
            <v>0</v>
          </cell>
          <cell r="I2158">
            <v>0</v>
          </cell>
          <cell r="J2158">
            <v>0</v>
          </cell>
          <cell r="K2158">
            <v>0</v>
          </cell>
          <cell r="L2158">
            <v>0</v>
          </cell>
          <cell r="M2158">
            <v>0</v>
          </cell>
          <cell r="N2158">
            <v>0</v>
          </cell>
        </row>
        <row r="2159">
          <cell r="A2159">
            <v>0</v>
          </cell>
          <cell r="B2159">
            <v>0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  <cell r="G2159">
            <v>0</v>
          </cell>
          <cell r="H2159">
            <v>0</v>
          </cell>
          <cell r="I2159">
            <v>0</v>
          </cell>
          <cell r="J2159">
            <v>0</v>
          </cell>
          <cell r="K2159">
            <v>0</v>
          </cell>
          <cell r="L2159">
            <v>0</v>
          </cell>
          <cell r="M2159">
            <v>0</v>
          </cell>
          <cell r="N2159">
            <v>0</v>
          </cell>
        </row>
        <row r="2160">
          <cell r="A2160">
            <v>0</v>
          </cell>
          <cell r="B2160">
            <v>0</v>
          </cell>
          <cell r="C2160">
            <v>0</v>
          </cell>
          <cell r="D2160">
            <v>0</v>
          </cell>
          <cell r="E2160">
            <v>0</v>
          </cell>
          <cell r="F2160">
            <v>0</v>
          </cell>
          <cell r="G2160">
            <v>0</v>
          </cell>
          <cell r="H2160">
            <v>0</v>
          </cell>
          <cell r="I2160">
            <v>0</v>
          </cell>
          <cell r="J2160">
            <v>0</v>
          </cell>
          <cell r="K2160">
            <v>0</v>
          </cell>
          <cell r="L2160">
            <v>0</v>
          </cell>
          <cell r="M2160">
            <v>0</v>
          </cell>
          <cell r="N2160">
            <v>0</v>
          </cell>
        </row>
        <row r="2161">
          <cell r="A2161">
            <v>0</v>
          </cell>
          <cell r="B2161">
            <v>0</v>
          </cell>
          <cell r="C2161">
            <v>0</v>
          </cell>
          <cell r="D2161">
            <v>0</v>
          </cell>
          <cell r="E2161">
            <v>0</v>
          </cell>
          <cell r="F2161">
            <v>0</v>
          </cell>
          <cell r="G2161">
            <v>0</v>
          </cell>
          <cell r="H2161">
            <v>0</v>
          </cell>
          <cell r="I2161">
            <v>0</v>
          </cell>
          <cell r="J2161">
            <v>0</v>
          </cell>
          <cell r="K2161">
            <v>0</v>
          </cell>
          <cell r="L2161">
            <v>0</v>
          </cell>
          <cell r="M2161">
            <v>0</v>
          </cell>
          <cell r="N2161">
            <v>0</v>
          </cell>
        </row>
        <row r="2162">
          <cell r="A2162">
            <v>0</v>
          </cell>
          <cell r="B2162">
            <v>0</v>
          </cell>
          <cell r="C2162">
            <v>0</v>
          </cell>
          <cell r="D2162">
            <v>0</v>
          </cell>
          <cell r="E2162">
            <v>0</v>
          </cell>
          <cell r="F2162">
            <v>0</v>
          </cell>
          <cell r="G2162">
            <v>0</v>
          </cell>
          <cell r="H2162">
            <v>0</v>
          </cell>
          <cell r="I2162">
            <v>0</v>
          </cell>
          <cell r="J2162">
            <v>0</v>
          </cell>
          <cell r="K2162">
            <v>0</v>
          </cell>
          <cell r="L2162">
            <v>0</v>
          </cell>
          <cell r="M2162">
            <v>0</v>
          </cell>
          <cell r="N2162">
            <v>0</v>
          </cell>
        </row>
        <row r="2163">
          <cell r="A2163">
            <v>0</v>
          </cell>
          <cell r="B2163">
            <v>0</v>
          </cell>
          <cell r="C2163">
            <v>0</v>
          </cell>
          <cell r="D2163">
            <v>0</v>
          </cell>
          <cell r="E2163">
            <v>0</v>
          </cell>
          <cell r="F2163">
            <v>0</v>
          </cell>
          <cell r="G2163">
            <v>0</v>
          </cell>
          <cell r="H2163">
            <v>0</v>
          </cell>
          <cell r="I2163">
            <v>0</v>
          </cell>
          <cell r="J2163">
            <v>0</v>
          </cell>
          <cell r="K2163">
            <v>0</v>
          </cell>
          <cell r="L2163">
            <v>0</v>
          </cell>
          <cell r="M2163">
            <v>0</v>
          </cell>
          <cell r="N2163">
            <v>0</v>
          </cell>
        </row>
        <row r="2164">
          <cell r="A2164">
            <v>0</v>
          </cell>
          <cell r="B2164">
            <v>0</v>
          </cell>
          <cell r="C2164">
            <v>0</v>
          </cell>
          <cell r="D2164">
            <v>0</v>
          </cell>
          <cell r="E2164">
            <v>0</v>
          </cell>
          <cell r="F2164">
            <v>0</v>
          </cell>
          <cell r="G2164">
            <v>0</v>
          </cell>
          <cell r="H2164">
            <v>0</v>
          </cell>
          <cell r="I2164">
            <v>0</v>
          </cell>
          <cell r="J2164">
            <v>0</v>
          </cell>
          <cell r="K2164">
            <v>0</v>
          </cell>
          <cell r="L2164">
            <v>0</v>
          </cell>
          <cell r="M2164">
            <v>0</v>
          </cell>
          <cell r="N2164">
            <v>0</v>
          </cell>
        </row>
        <row r="2165">
          <cell r="A2165">
            <v>0</v>
          </cell>
          <cell r="B2165">
            <v>0</v>
          </cell>
          <cell r="C2165">
            <v>0</v>
          </cell>
          <cell r="D2165">
            <v>0</v>
          </cell>
          <cell r="E2165">
            <v>0</v>
          </cell>
          <cell r="F2165">
            <v>0</v>
          </cell>
          <cell r="G2165">
            <v>0</v>
          </cell>
          <cell r="H2165">
            <v>0</v>
          </cell>
          <cell r="I2165">
            <v>0</v>
          </cell>
          <cell r="J2165">
            <v>0</v>
          </cell>
          <cell r="K2165">
            <v>0</v>
          </cell>
          <cell r="L2165">
            <v>0</v>
          </cell>
          <cell r="M2165">
            <v>0</v>
          </cell>
          <cell r="N2165">
            <v>0</v>
          </cell>
        </row>
        <row r="2166">
          <cell r="A2166">
            <v>0</v>
          </cell>
          <cell r="B2166">
            <v>0</v>
          </cell>
          <cell r="C2166">
            <v>0</v>
          </cell>
          <cell r="D2166">
            <v>0</v>
          </cell>
          <cell r="E2166">
            <v>0</v>
          </cell>
          <cell r="F2166">
            <v>0</v>
          </cell>
          <cell r="G2166">
            <v>0</v>
          </cell>
          <cell r="H2166">
            <v>0</v>
          </cell>
          <cell r="I2166">
            <v>0</v>
          </cell>
          <cell r="J2166">
            <v>0</v>
          </cell>
          <cell r="K2166">
            <v>0</v>
          </cell>
          <cell r="L2166">
            <v>0</v>
          </cell>
          <cell r="M2166">
            <v>0</v>
          </cell>
          <cell r="N2166">
            <v>0</v>
          </cell>
        </row>
        <row r="2167">
          <cell r="A2167">
            <v>0</v>
          </cell>
          <cell r="B2167">
            <v>0</v>
          </cell>
          <cell r="C2167">
            <v>0</v>
          </cell>
          <cell r="D2167">
            <v>0</v>
          </cell>
          <cell r="E2167">
            <v>0</v>
          </cell>
          <cell r="F2167">
            <v>0</v>
          </cell>
          <cell r="G2167">
            <v>0</v>
          </cell>
          <cell r="H2167">
            <v>0</v>
          </cell>
          <cell r="I2167">
            <v>0</v>
          </cell>
          <cell r="J2167">
            <v>0</v>
          </cell>
          <cell r="K2167">
            <v>0</v>
          </cell>
          <cell r="L2167">
            <v>0</v>
          </cell>
          <cell r="M2167">
            <v>0</v>
          </cell>
          <cell r="N2167">
            <v>0</v>
          </cell>
        </row>
        <row r="2168">
          <cell r="A2168">
            <v>0</v>
          </cell>
          <cell r="B2168">
            <v>0</v>
          </cell>
          <cell r="C2168">
            <v>0</v>
          </cell>
          <cell r="D2168">
            <v>0</v>
          </cell>
          <cell r="E2168">
            <v>0</v>
          </cell>
          <cell r="F2168">
            <v>0</v>
          </cell>
          <cell r="G2168">
            <v>0</v>
          </cell>
          <cell r="H2168">
            <v>0</v>
          </cell>
          <cell r="I2168">
            <v>0</v>
          </cell>
          <cell r="J2168">
            <v>0</v>
          </cell>
          <cell r="K2168">
            <v>0</v>
          </cell>
          <cell r="L2168">
            <v>0</v>
          </cell>
          <cell r="M2168">
            <v>0</v>
          </cell>
          <cell r="N2168">
            <v>0</v>
          </cell>
        </row>
        <row r="2169">
          <cell r="A2169">
            <v>0</v>
          </cell>
          <cell r="B2169">
            <v>0</v>
          </cell>
          <cell r="C2169">
            <v>0</v>
          </cell>
          <cell r="D2169">
            <v>0</v>
          </cell>
          <cell r="E2169">
            <v>0</v>
          </cell>
          <cell r="F2169">
            <v>0</v>
          </cell>
          <cell r="G2169">
            <v>0</v>
          </cell>
          <cell r="H2169">
            <v>0</v>
          </cell>
          <cell r="I2169">
            <v>0</v>
          </cell>
          <cell r="J2169">
            <v>0</v>
          </cell>
          <cell r="K2169">
            <v>0</v>
          </cell>
          <cell r="L2169">
            <v>0</v>
          </cell>
          <cell r="M2169">
            <v>0</v>
          </cell>
          <cell r="N2169">
            <v>0</v>
          </cell>
        </row>
        <row r="2170">
          <cell r="A2170">
            <v>0</v>
          </cell>
          <cell r="B2170">
            <v>0</v>
          </cell>
          <cell r="C2170">
            <v>0</v>
          </cell>
          <cell r="D2170">
            <v>0</v>
          </cell>
          <cell r="E2170">
            <v>0</v>
          </cell>
          <cell r="F2170">
            <v>0</v>
          </cell>
          <cell r="G2170">
            <v>0</v>
          </cell>
          <cell r="H2170">
            <v>0</v>
          </cell>
          <cell r="I2170">
            <v>0</v>
          </cell>
          <cell r="J2170">
            <v>0</v>
          </cell>
          <cell r="K2170">
            <v>0</v>
          </cell>
          <cell r="L2170">
            <v>0</v>
          </cell>
          <cell r="M2170">
            <v>0</v>
          </cell>
          <cell r="N2170">
            <v>0</v>
          </cell>
        </row>
        <row r="2171">
          <cell r="A2171">
            <v>0</v>
          </cell>
          <cell r="B2171">
            <v>0</v>
          </cell>
          <cell r="C2171">
            <v>0</v>
          </cell>
          <cell r="D2171">
            <v>0</v>
          </cell>
          <cell r="E2171">
            <v>0</v>
          </cell>
          <cell r="F2171">
            <v>0</v>
          </cell>
          <cell r="G2171">
            <v>0</v>
          </cell>
          <cell r="H2171">
            <v>0</v>
          </cell>
          <cell r="I2171">
            <v>0</v>
          </cell>
          <cell r="J2171">
            <v>0</v>
          </cell>
          <cell r="K2171">
            <v>0</v>
          </cell>
          <cell r="L2171">
            <v>0</v>
          </cell>
          <cell r="M2171">
            <v>0</v>
          </cell>
          <cell r="N2171">
            <v>0</v>
          </cell>
        </row>
        <row r="2172">
          <cell r="A2172">
            <v>0</v>
          </cell>
          <cell r="B2172">
            <v>0</v>
          </cell>
          <cell r="C2172">
            <v>0</v>
          </cell>
          <cell r="D2172">
            <v>0</v>
          </cell>
          <cell r="E2172">
            <v>0</v>
          </cell>
          <cell r="F2172">
            <v>0</v>
          </cell>
          <cell r="G2172">
            <v>0</v>
          </cell>
          <cell r="H2172">
            <v>0</v>
          </cell>
          <cell r="I2172">
            <v>0</v>
          </cell>
          <cell r="J2172">
            <v>0</v>
          </cell>
          <cell r="K2172">
            <v>0</v>
          </cell>
          <cell r="L2172">
            <v>0</v>
          </cell>
          <cell r="M2172">
            <v>0</v>
          </cell>
          <cell r="N2172">
            <v>0</v>
          </cell>
        </row>
        <row r="2173">
          <cell r="A2173">
            <v>0</v>
          </cell>
          <cell r="B2173">
            <v>0</v>
          </cell>
          <cell r="C2173">
            <v>0</v>
          </cell>
          <cell r="D2173">
            <v>0</v>
          </cell>
          <cell r="E2173">
            <v>0</v>
          </cell>
          <cell r="F2173">
            <v>0</v>
          </cell>
          <cell r="G2173">
            <v>0</v>
          </cell>
          <cell r="H2173">
            <v>0</v>
          </cell>
          <cell r="I2173">
            <v>0</v>
          </cell>
          <cell r="J2173">
            <v>0</v>
          </cell>
          <cell r="K2173">
            <v>0</v>
          </cell>
          <cell r="L2173">
            <v>0</v>
          </cell>
          <cell r="M2173">
            <v>0</v>
          </cell>
          <cell r="N2173">
            <v>0</v>
          </cell>
        </row>
        <row r="2174">
          <cell r="A2174">
            <v>0</v>
          </cell>
          <cell r="B2174">
            <v>0</v>
          </cell>
          <cell r="C2174">
            <v>0</v>
          </cell>
          <cell r="D2174">
            <v>0</v>
          </cell>
          <cell r="E2174">
            <v>0</v>
          </cell>
          <cell r="F2174">
            <v>0</v>
          </cell>
          <cell r="G2174">
            <v>0</v>
          </cell>
          <cell r="H2174">
            <v>0</v>
          </cell>
          <cell r="I2174">
            <v>0</v>
          </cell>
          <cell r="J2174">
            <v>0</v>
          </cell>
          <cell r="K2174">
            <v>0</v>
          </cell>
          <cell r="L2174">
            <v>0</v>
          </cell>
          <cell r="M2174">
            <v>0</v>
          </cell>
          <cell r="N2174">
            <v>0</v>
          </cell>
        </row>
        <row r="2175">
          <cell r="A2175">
            <v>0</v>
          </cell>
          <cell r="B2175">
            <v>0</v>
          </cell>
          <cell r="C2175">
            <v>0</v>
          </cell>
          <cell r="D2175">
            <v>0</v>
          </cell>
          <cell r="E2175">
            <v>0</v>
          </cell>
          <cell r="F2175">
            <v>0</v>
          </cell>
          <cell r="G2175">
            <v>0</v>
          </cell>
          <cell r="H2175">
            <v>0</v>
          </cell>
          <cell r="I2175">
            <v>0</v>
          </cell>
          <cell r="J2175">
            <v>0</v>
          </cell>
          <cell r="K2175">
            <v>0</v>
          </cell>
          <cell r="L2175">
            <v>0</v>
          </cell>
          <cell r="M2175">
            <v>0</v>
          </cell>
          <cell r="N2175">
            <v>0</v>
          </cell>
        </row>
        <row r="2176">
          <cell r="A2176">
            <v>0</v>
          </cell>
          <cell r="B2176">
            <v>0</v>
          </cell>
          <cell r="C2176">
            <v>0</v>
          </cell>
          <cell r="D2176">
            <v>0</v>
          </cell>
          <cell r="E2176">
            <v>0</v>
          </cell>
          <cell r="F2176">
            <v>0</v>
          </cell>
          <cell r="G2176">
            <v>0</v>
          </cell>
          <cell r="H2176">
            <v>0</v>
          </cell>
          <cell r="I2176">
            <v>0</v>
          </cell>
          <cell r="J2176">
            <v>0</v>
          </cell>
          <cell r="K2176">
            <v>0</v>
          </cell>
          <cell r="L2176">
            <v>0</v>
          </cell>
          <cell r="M2176">
            <v>0</v>
          </cell>
          <cell r="N2176">
            <v>0</v>
          </cell>
        </row>
        <row r="2177">
          <cell r="A2177">
            <v>0</v>
          </cell>
          <cell r="B2177">
            <v>0</v>
          </cell>
          <cell r="C2177">
            <v>0</v>
          </cell>
          <cell r="D2177">
            <v>0</v>
          </cell>
          <cell r="E2177">
            <v>0</v>
          </cell>
          <cell r="F2177">
            <v>0</v>
          </cell>
          <cell r="G2177">
            <v>0</v>
          </cell>
          <cell r="H2177">
            <v>0</v>
          </cell>
          <cell r="I2177">
            <v>0</v>
          </cell>
          <cell r="J2177">
            <v>0</v>
          </cell>
          <cell r="K2177">
            <v>0</v>
          </cell>
          <cell r="L2177">
            <v>0</v>
          </cell>
          <cell r="M2177">
            <v>0</v>
          </cell>
          <cell r="N2177">
            <v>0</v>
          </cell>
        </row>
        <row r="2178">
          <cell r="A2178">
            <v>0</v>
          </cell>
          <cell r="B2178">
            <v>0</v>
          </cell>
          <cell r="C2178">
            <v>0</v>
          </cell>
          <cell r="D2178">
            <v>0</v>
          </cell>
          <cell r="E2178">
            <v>0</v>
          </cell>
          <cell r="F2178">
            <v>0</v>
          </cell>
          <cell r="G2178">
            <v>0</v>
          </cell>
          <cell r="H2178">
            <v>0</v>
          </cell>
          <cell r="I2178">
            <v>0</v>
          </cell>
          <cell r="J2178">
            <v>0</v>
          </cell>
          <cell r="K2178">
            <v>0</v>
          </cell>
          <cell r="L2178">
            <v>0</v>
          </cell>
          <cell r="M2178">
            <v>0</v>
          </cell>
          <cell r="N2178">
            <v>0</v>
          </cell>
        </row>
        <row r="2179">
          <cell r="A2179">
            <v>0</v>
          </cell>
          <cell r="B2179">
            <v>0</v>
          </cell>
          <cell r="C2179">
            <v>0</v>
          </cell>
          <cell r="D2179">
            <v>0</v>
          </cell>
          <cell r="E2179">
            <v>0</v>
          </cell>
          <cell r="F2179">
            <v>0</v>
          </cell>
          <cell r="G2179">
            <v>0</v>
          </cell>
          <cell r="H2179">
            <v>0</v>
          </cell>
          <cell r="I2179">
            <v>0</v>
          </cell>
          <cell r="J2179">
            <v>0</v>
          </cell>
          <cell r="K2179">
            <v>0</v>
          </cell>
          <cell r="L2179">
            <v>0</v>
          </cell>
          <cell r="M2179">
            <v>0</v>
          </cell>
          <cell r="N2179">
            <v>0</v>
          </cell>
        </row>
        <row r="2180">
          <cell r="A2180">
            <v>0</v>
          </cell>
          <cell r="B2180">
            <v>0</v>
          </cell>
          <cell r="C2180">
            <v>0</v>
          </cell>
          <cell r="D2180">
            <v>0</v>
          </cell>
          <cell r="E2180">
            <v>0</v>
          </cell>
          <cell r="F2180">
            <v>0</v>
          </cell>
          <cell r="G2180">
            <v>0</v>
          </cell>
          <cell r="H2180">
            <v>0</v>
          </cell>
          <cell r="I2180">
            <v>0</v>
          </cell>
          <cell r="J2180">
            <v>0</v>
          </cell>
          <cell r="K2180">
            <v>0</v>
          </cell>
          <cell r="L2180">
            <v>0</v>
          </cell>
          <cell r="M2180">
            <v>0</v>
          </cell>
          <cell r="N2180">
            <v>0</v>
          </cell>
        </row>
        <row r="2181">
          <cell r="A2181">
            <v>0</v>
          </cell>
          <cell r="B2181">
            <v>0</v>
          </cell>
          <cell r="C2181">
            <v>0</v>
          </cell>
          <cell r="D2181">
            <v>0</v>
          </cell>
          <cell r="E2181">
            <v>0</v>
          </cell>
          <cell r="F2181">
            <v>0</v>
          </cell>
          <cell r="G2181">
            <v>0</v>
          </cell>
          <cell r="H2181">
            <v>0</v>
          </cell>
          <cell r="I2181">
            <v>0</v>
          </cell>
          <cell r="J2181">
            <v>0</v>
          </cell>
          <cell r="K2181">
            <v>0</v>
          </cell>
          <cell r="L2181">
            <v>0</v>
          </cell>
          <cell r="M2181">
            <v>0</v>
          </cell>
          <cell r="N2181">
            <v>0</v>
          </cell>
        </row>
        <row r="2182">
          <cell r="A2182">
            <v>0</v>
          </cell>
          <cell r="B2182">
            <v>0</v>
          </cell>
          <cell r="C2182">
            <v>0</v>
          </cell>
          <cell r="D2182">
            <v>0</v>
          </cell>
          <cell r="E2182">
            <v>0</v>
          </cell>
          <cell r="F2182">
            <v>0</v>
          </cell>
          <cell r="G2182">
            <v>0</v>
          </cell>
          <cell r="H2182">
            <v>0</v>
          </cell>
          <cell r="I2182">
            <v>0</v>
          </cell>
          <cell r="J2182">
            <v>0</v>
          </cell>
          <cell r="K2182">
            <v>0</v>
          </cell>
          <cell r="L2182">
            <v>0</v>
          </cell>
          <cell r="M2182">
            <v>0</v>
          </cell>
          <cell r="N2182">
            <v>0</v>
          </cell>
        </row>
        <row r="2183">
          <cell r="A2183">
            <v>0</v>
          </cell>
          <cell r="B2183">
            <v>0</v>
          </cell>
          <cell r="C2183">
            <v>0</v>
          </cell>
          <cell r="D2183">
            <v>0</v>
          </cell>
          <cell r="E2183">
            <v>0</v>
          </cell>
          <cell r="F2183">
            <v>0</v>
          </cell>
          <cell r="G2183">
            <v>0</v>
          </cell>
          <cell r="H2183">
            <v>0</v>
          </cell>
          <cell r="I2183">
            <v>0</v>
          </cell>
          <cell r="J2183">
            <v>0</v>
          </cell>
          <cell r="K2183">
            <v>0</v>
          </cell>
          <cell r="L2183">
            <v>0</v>
          </cell>
          <cell r="M2183">
            <v>0</v>
          </cell>
          <cell r="N2183">
            <v>0</v>
          </cell>
        </row>
        <row r="2184">
          <cell r="A2184">
            <v>0</v>
          </cell>
          <cell r="B2184">
            <v>0</v>
          </cell>
          <cell r="C2184">
            <v>0</v>
          </cell>
          <cell r="D2184">
            <v>0</v>
          </cell>
          <cell r="E2184">
            <v>0</v>
          </cell>
          <cell r="F2184">
            <v>0</v>
          </cell>
          <cell r="G2184">
            <v>0</v>
          </cell>
          <cell r="H2184">
            <v>0</v>
          </cell>
          <cell r="I2184">
            <v>0</v>
          </cell>
          <cell r="J2184">
            <v>0</v>
          </cell>
          <cell r="K2184">
            <v>0</v>
          </cell>
          <cell r="L2184">
            <v>0</v>
          </cell>
          <cell r="M2184">
            <v>0</v>
          </cell>
          <cell r="N2184">
            <v>0</v>
          </cell>
        </row>
        <row r="2185">
          <cell r="A2185">
            <v>0</v>
          </cell>
          <cell r="B2185">
            <v>0</v>
          </cell>
          <cell r="C2185">
            <v>0</v>
          </cell>
          <cell r="D2185">
            <v>0</v>
          </cell>
          <cell r="E2185">
            <v>0</v>
          </cell>
          <cell r="F2185">
            <v>0</v>
          </cell>
          <cell r="G2185">
            <v>0</v>
          </cell>
          <cell r="H2185">
            <v>0</v>
          </cell>
          <cell r="I2185">
            <v>0</v>
          </cell>
          <cell r="J2185">
            <v>0</v>
          </cell>
          <cell r="K2185">
            <v>0</v>
          </cell>
          <cell r="L2185">
            <v>0</v>
          </cell>
          <cell r="M2185">
            <v>0</v>
          </cell>
          <cell r="N2185">
            <v>0</v>
          </cell>
        </row>
        <row r="2186">
          <cell r="A2186">
            <v>0</v>
          </cell>
          <cell r="B2186">
            <v>0</v>
          </cell>
          <cell r="C2186">
            <v>0</v>
          </cell>
          <cell r="D2186">
            <v>0</v>
          </cell>
          <cell r="E2186">
            <v>0</v>
          </cell>
          <cell r="F2186">
            <v>0</v>
          </cell>
          <cell r="G2186">
            <v>0</v>
          </cell>
          <cell r="H2186">
            <v>0</v>
          </cell>
          <cell r="I2186">
            <v>0</v>
          </cell>
          <cell r="J2186">
            <v>0</v>
          </cell>
          <cell r="K2186">
            <v>0</v>
          </cell>
          <cell r="L2186">
            <v>0</v>
          </cell>
          <cell r="M2186">
            <v>0</v>
          </cell>
          <cell r="N2186">
            <v>0</v>
          </cell>
        </row>
        <row r="2187">
          <cell r="A2187">
            <v>0</v>
          </cell>
          <cell r="B2187">
            <v>0</v>
          </cell>
          <cell r="C2187">
            <v>0</v>
          </cell>
          <cell r="D2187">
            <v>0</v>
          </cell>
          <cell r="E2187">
            <v>0</v>
          </cell>
          <cell r="F2187">
            <v>0</v>
          </cell>
          <cell r="G2187">
            <v>0</v>
          </cell>
          <cell r="H2187">
            <v>0</v>
          </cell>
          <cell r="I2187">
            <v>0</v>
          </cell>
          <cell r="J2187">
            <v>0</v>
          </cell>
          <cell r="K2187">
            <v>0</v>
          </cell>
          <cell r="L2187">
            <v>0</v>
          </cell>
          <cell r="M2187">
            <v>0</v>
          </cell>
          <cell r="N2187">
            <v>0</v>
          </cell>
        </row>
        <row r="2188">
          <cell r="A2188">
            <v>0</v>
          </cell>
          <cell r="B2188">
            <v>0</v>
          </cell>
          <cell r="C2188">
            <v>0</v>
          </cell>
          <cell r="D2188">
            <v>0</v>
          </cell>
          <cell r="E2188">
            <v>0</v>
          </cell>
          <cell r="F2188">
            <v>0</v>
          </cell>
          <cell r="G2188">
            <v>0</v>
          </cell>
          <cell r="H2188">
            <v>0</v>
          </cell>
          <cell r="I2188">
            <v>0</v>
          </cell>
          <cell r="J2188">
            <v>0</v>
          </cell>
          <cell r="K2188">
            <v>0</v>
          </cell>
          <cell r="L2188">
            <v>0</v>
          </cell>
          <cell r="M2188">
            <v>0</v>
          </cell>
          <cell r="N2188">
            <v>0</v>
          </cell>
        </row>
        <row r="2189">
          <cell r="A2189">
            <v>0</v>
          </cell>
          <cell r="B2189">
            <v>0</v>
          </cell>
          <cell r="C2189">
            <v>0</v>
          </cell>
          <cell r="D2189">
            <v>0</v>
          </cell>
          <cell r="E2189">
            <v>0</v>
          </cell>
          <cell r="F2189">
            <v>0</v>
          </cell>
          <cell r="G2189">
            <v>0</v>
          </cell>
          <cell r="H2189">
            <v>0</v>
          </cell>
          <cell r="I2189">
            <v>0</v>
          </cell>
          <cell r="J2189">
            <v>0</v>
          </cell>
          <cell r="K2189">
            <v>0</v>
          </cell>
          <cell r="L2189">
            <v>0</v>
          </cell>
          <cell r="M2189">
            <v>0</v>
          </cell>
          <cell r="N2189">
            <v>0</v>
          </cell>
        </row>
        <row r="2190">
          <cell r="A2190">
            <v>0</v>
          </cell>
          <cell r="B2190">
            <v>0</v>
          </cell>
          <cell r="C2190">
            <v>0</v>
          </cell>
          <cell r="D2190">
            <v>0</v>
          </cell>
          <cell r="E2190">
            <v>0</v>
          </cell>
          <cell r="F2190">
            <v>0</v>
          </cell>
          <cell r="G2190">
            <v>0</v>
          </cell>
          <cell r="H2190">
            <v>0</v>
          </cell>
          <cell r="I2190">
            <v>0</v>
          </cell>
          <cell r="J2190">
            <v>0</v>
          </cell>
          <cell r="K2190">
            <v>0</v>
          </cell>
          <cell r="L2190">
            <v>0</v>
          </cell>
          <cell r="M2190">
            <v>0</v>
          </cell>
          <cell r="N2190">
            <v>0</v>
          </cell>
        </row>
        <row r="2191">
          <cell r="A2191">
            <v>0</v>
          </cell>
          <cell r="B2191">
            <v>0</v>
          </cell>
          <cell r="C2191">
            <v>0</v>
          </cell>
          <cell r="D2191">
            <v>0</v>
          </cell>
          <cell r="E2191">
            <v>0</v>
          </cell>
          <cell r="F2191">
            <v>0</v>
          </cell>
          <cell r="G2191">
            <v>0</v>
          </cell>
          <cell r="H2191">
            <v>0</v>
          </cell>
          <cell r="I2191">
            <v>0</v>
          </cell>
          <cell r="J2191">
            <v>0</v>
          </cell>
          <cell r="K2191">
            <v>0</v>
          </cell>
          <cell r="L2191">
            <v>0</v>
          </cell>
          <cell r="M2191">
            <v>0</v>
          </cell>
          <cell r="N2191">
            <v>0</v>
          </cell>
        </row>
        <row r="2192">
          <cell r="A2192">
            <v>0</v>
          </cell>
          <cell r="B2192">
            <v>0</v>
          </cell>
          <cell r="C2192">
            <v>0</v>
          </cell>
          <cell r="D2192">
            <v>0</v>
          </cell>
          <cell r="E2192">
            <v>0</v>
          </cell>
          <cell r="F2192">
            <v>0</v>
          </cell>
          <cell r="G2192">
            <v>0</v>
          </cell>
          <cell r="H2192">
            <v>0</v>
          </cell>
          <cell r="I2192">
            <v>0</v>
          </cell>
          <cell r="J2192">
            <v>0</v>
          </cell>
          <cell r="K2192">
            <v>0</v>
          </cell>
          <cell r="L2192">
            <v>0</v>
          </cell>
          <cell r="M2192">
            <v>0</v>
          </cell>
          <cell r="N2192">
            <v>0</v>
          </cell>
        </row>
        <row r="2193">
          <cell r="A2193">
            <v>0</v>
          </cell>
          <cell r="B2193">
            <v>0</v>
          </cell>
          <cell r="C2193">
            <v>0</v>
          </cell>
          <cell r="D2193">
            <v>0</v>
          </cell>
          <cell r="E2193">
            <v>0</v>
          </cell>
          <cell r="F2193">
            <v>0</v>
          </cell>
          <cell r="G2193">
            <v>0</v>
          </cell>
          <cell r="H2193">
            <v>0</v>
          </cell>
          <cell r="I2193">
            <v>0</v>
          </cell>
          <cell r="J2193">
            <v>0</v>
          </cell>
          <cell r="K2193">
            <v>0</v>
          </cell>
          <cell r="L2193">
            <v>0</v>
          </cell>
          <cell r="M2193">
            <v>0</v>
          </cell>
          <cell r="N2193">
            <v>0</v>
          </cell>
        </row>
        <row r="2194">
          <cell r="A2194">
            <v>0</v>
          </cell>
          <cell r="B2194">
            <v>0</v>
          </cell>
          <cell r="C2194">
            <v>0</v>
          </cell>
          <cell r="D2194">
            <v>0</v>
          </cell>
          <cell r="E2194">
            <v>0</v>
          </cell>
          <cell r="F2194">
            <v>0</v>
          </cell>
          <cell r="G2194">
            <v>0</v>
          </cell>
          <cell r="H2194">
            <v>0</v>
          </cell>
          <cell r="I2194">
            <v>0</v>
          </cell>
          <cell r="J2194">
            <v>0</v>
          </cell>
          <cell r="K2194">
            <v>0</v>
          </cell>
          <cell r="L2194">
            <v>0</v>
          </cell>
          <cell r="M2194">
            <v>0</v>
          </cell>
          <cell r="N2194">
            <v>0</v>
          </cell>
        </row>
        <row r="2195">
          <cell r="A2195">
            <v>0</v>
          </cell>
          <cell r="B2195">
            <v>0</v>
          </cell>
          <cell r="C2195">
            <v>0</v>
          </cell>
          <cell r="D2195">
            <v>0</v>
          </cell>
          <cell r="E2195">
            <v>0</v>
          </cell>
          <cell r="F2195">
            <v>0</v>
          </cell>
          <cell r="G2195">
            <v>0</v>
          </cell>
          <cell r="H2195">
            <v>0</v>
          </cell>
          <cell r="I2195">
            <v>0</v>
          </cell>
          <cell r="J2195">
            <v>0</v>
          </cell>
          <cell r="K2195">
            <v>0</v>
          </cell>
          <cell r="L2195">
            <v>0</v>
          </cell>
          <cell r="M2195">
            <v>0</v>
          </cell>
          <cell r="N2195">
            <v>0</v>
          </cell>
        </row>
        <row r="2196">
          <cell r="A2196">
            <v>0</v>
          </cell>
          <cell r="B2196">
            <v>0</v>
          </cell>
          <cell r="C2196">
            <v>0</v>
          </cell>
          <cell r="D2196">
            <v>0</v>
          </cell>
          <cell r="E2196">
            <v>0</v>
          </cell>
          <cell r="F2196">
            <v>0</v>
          </cell>
          <cell r="G2196">
            <v>0</v>
          </cell>
          <cell r="H2196">
            <v>0</v>
          </cell>
          <cell r="I2196">
            <v>0</v>
          </cell>
          <cell r="J2196">
            <v>0</v>
          </cell>
          <cell r="K2196">
            <v>0</v>
          </cell>
          <cell r="L2196">
            <v>0</v>
          </cell>
          <cell r="M2196">
            <v>0</v>
          </cell>
          <cell r="N2196">
            <v>0</v>
          </cell>
        </row>
        <row r="2197">
          <cell r="A2197">
            <v>0</v>
          </cell>
          <cell r="B2197">
            <v>0</v>
          </cell>
          <cell r="C2197">
            <v>0</v>
          </cell>
          <cell r="D2197">
            <v>0</v>
          </cell>
          <cell r="E2197">
            <v>0</v>
          </cell>
          <cell r="F2197">
            <v>0</v>
          </cell>
          <cell r="G2197">
            <v>0</v>
          </cell>
          <cell r="H2197">
            <v>0</v>
          </cell>
          <cell r="I2197">
            <v>0</v>
          </cell>
          <cell r="J2197">
            <v>0</v>
          </cell>
          <cell r="K2197">
            <v>0</v>
          </cell>
          <cell r="L2197">
            <v>0</v>
          </cell>
          <cell r="M2197">
            <v>0</v>
          </cell>
          <cell r="N2197">
            <v>0</v>
          </cell>
        </row>
        <row r="2198">
          <cell r="A2198">
            <v>0</v>
          </cell>
          <cell r="B2198">
            <v>0</v>
          </cell>
          <cell r="C2198">
            <v>0</v>
          </cell>
          <cell r="D2198">
            <v>0</v>
          </cell>
          <cell r="E2198">
            <v>0</v>
          </cell>
          <cell r="F2198">
            <v>0</v>
          </cell>
          <cell r="G2198">
            <v>0</v>
          </cell>
          <cell r="H2198">
            <v>0</v>
          </cell>
          <cell r="I2198">
            <v>0</v>
          </cell>
          <cell r="J2198">
            <v>0</v>
          </cell>
          <cell r="K2198">
            <v>0</v>
          </cell>
          <cell r="L2198">
            <v>0</v>
          </cell>
          <cell r="M2198">
            <v>0</v>
          </cell>
          <cell r="N2198">
            <v>0</v>
          </cell>
        </row>
        <row r="2199">
          <cell r="A2199">
            <v>0</v>
          </cell>
          <cell r="B2199">
            <v>0</v>
          </cell>
          <cell r="C2199">
            <v>0</v>
          </cell>
          <cell r="D2199">
            <v>0</v>
          </cell>
          <cell r="E2199">
            <v>0</v>
          </cell>
          <cell r="F2199">
            <v>0</v>
          </cell>
          <cell r="G2199">
            <v>0</v>
          </cell>
          <cell r="H2199">
            <v>0</v>
          </cell>
          <cell r="I2199">
            <v>0</v>
          </cell>
          <cell r="J2199">
            <v>0</v>
          </cell>
          <cell r="K2199">
            <v>0</v>
          </cell>
          <cell r="L2199">
            <v>0</v>
          </cell>
          <cell r="M2199">
            <v>0</v>
          </cell>
          <cell r="N2199">
            <v>0</v>
          </cell>
        </row>
        <row r="2200">
          <cell r="A2200">
            <v>0</v>
          </cell>
          <cell r="B2200">
            <v>0</v>
          </cell>
          <cell r="C2200">
            <v>0</v>
          </cell>
          <cell r="D2200">
            <v>0</v>
          </cell>
          <cell r="E2200">
            <v>0</v>
          </cell>
          <cell r="F2200">
            <v>0</v>
          </cell>
          <cell r="G2200">
            <v>0</v>
          </cell>
          <cell r="H2200">
            <v>0</v>
          </cell>
          <cell r="I2200">
            <v>0</v>
          </cell>
          <cell r="J2200">
            <v>0</v>
          </cell>
          <cell r="K2200">
            <v>0</v>
          </cell>
          <cell r="L2200">
            <v>0</v>
          </cell>
          <cell r="M2200">
            <v>0</v>
          </cell>
          <cell r="N2200">
            <v>0</v>
          </cell>
        </row>
        <row r="2201">
          <cell r="A2201">
            <v>0</v>
          </cell>
          <cell r="B2201">
            <v>0</v>
          </cell>
          <cell r="C2201">
            <v>0</v>
          </cell>
          <cell r="D2201">
            <v>0</v>
          </cell>
          <cell r="E2201">
            <v>0</v>
          </cell>
          <cell r="F2201">
            <v>0</v>
          </cell>
          <cell r="G2201">
            <v>0</v>
          </cell>
          <cell r="H2201">
            <v>0</v>
          </cell>
          <cell r="I2201">
            <v>0</v>
          </cell>
          <cell r="J2201">
            <v>0</v>
          </cell>
          <cell r="K2201">
            <v>0</v>
          </cell>
          <cell r="L2201">
            <v>0</v>
          </cell>
          <cell r="M2201">
            <v>0</v>
          </cell>
          <cell r="N2201">
            <v>0</v>
          </cell>
        </row>
        <row r="2202">
          <cell r="A2202">
            <v>0</v>
          </cell>
          <cell r="B2202">
            <v>0</v>
          </cell>
          <cell r="C2202">
            <v>0</v>
          </cell>
          <cell r="D2202">
            <v>0</v>
          </cell>
          <cell r="E2202">
            <v>0</v>
          </cell>
          <cell r="F2202">
            <v>0</v>
          </cell>
          <cell r="G2202">
            <v>0</v>
          </cell>
          <cell r="H2202">
            <v>0</v>
          </cell>
          <cell r="I2202">
            <v>0</v>
          </cell>
          <cell r="J2202">
            <v>0</v>
          </cell>
          <cell r="K2202">
            <v>0</v>
          </cell>
          <cell r="L2202">
            <v>0</v>
          </cell>
          <cell r="M2202">
            <v>0</v>
          </cell>
          <cell r="N2202">
            <v>0</v>
          </cell>
        </row>
        <row r="2203">
          <cell r="A2203">
            <v>0</v>
          </cell>
          <cell r="B2203">
            <v>0</v>
          </cell>
          <cell r="C2203">
            <v>0</v>
          </cell>
          <cell r="D2203">
            <v>0</v>
          </cell>
          <cell r="E2203">
            <v>0</v>
          </cell>
          <cell r="F2203">
            <v>0</v>
          </cell>
          <cell r="G2203">
            <v>0</v>
          </cell>
          <cell r="H2203">
            <v>0</v>
          </cell>
          <cell r="I2203">
            <v>0</v>
          </cell>
          <cell r="J2203">
            <v>0</v>
          </cell>
          <cell r="K2203">
            <v>0</v>
          </cell>
          <cell r="L2203">
            <v>0</v>
          </cell>
          <cell r="M2203">
            <v>0</v>
          </cell>
          <cell r="N2203">
            <v>0</v>
          </cell>
        </row>
        <row r="2204">
          <cell r="A2204">
            <v>0</v>
          </cell>
          <cell r="B2204">
            <v>0</v>
          </cell>
          <cell r="C2204">
            <v>0</v>
          </cell>
          <cell r="D2204">
            <v>0</v>
          </cell>
          <cell r="E2204">
            <v>0</v>
          </cell>
          <cell r="F2204">
            <v>0</v>
          </cell>
          <cell r="G2204">
            <v>0</v>
          </cell>
          <cell r="H2204">
            <v>0</v>
          </cell>
          <cell r="I2204">
            <v>0</v>
          </cell>
          <cell r="J2204">
            <v>0</v>
          </cell>
          <cell r="K2204">
            <v>0</v>
          </cell>
          <cell r="L2204">
            <v>0</v>
          </cell>
          <cell r="M2204">
            <v>0</v>
          </cell>
          <cell r="N2204">
            <v>0</v>
          </cell>
        </row>
        <row r="2205">
          <cell r="A2205">
            <v>0</v>
          </cell>
          <cell r="B2205">
            <v>0</v>
          </cell>
          <cell r="C2205">
            <v>0</v>
          </cell>
          <cell r="D2205">
            <v>0</v>
          </cell>
          <cell r="E2205">
            <v>0</v>
          </cell>
          <cell r="F2205">
            <v>0</v>
          </cell>
          <cell r="G2205">
            <v>0</v>
          </cell>
          <cell r="H2205">
            <v>0</v>
          </cell>
          <cell r="I2205">
            <v>0</v>
          </cell>
          <cell r="J2205">
            <v>0</v>
          </cell>
          <cell r="K2205">
            <v>0</v>
          </cell>
          <cell r="L2205">
            <v>0</v>
          </cell>
          <cell r="M2205">
            <v>0</v>
          </cell>
          <cell r="N2205">
            <v>0</v>
          </cell>
        </row>
        <row r="2206">
          <cell r="A2206">
            <v>0</v>
          </cell>
          <cell r="B2206">
            <v>0</v>
          </cell>
          <cell r="C2206">
            <v>0</v>
          </cell>
          <cell r="D2206">
            <v>0</v>
          </cell>
          <cell r="E2206">
            <v>0</v>
          </cell>
          <cell r="F2206">
            <v>0</v>
          </cell>
          <cell r="G2206">
            <v>0</v>
          </cell>
          <cell r="H2206">
            <v>0</v>
          </cell>
          <cell r="I2206">
            <v>0</v>
          </cell>
          <cell r="J2206">
            <v>0</v>
          </cell>
          <cell r="K2206">
            <v>0</v>
          </cell>
          <cell r="L2206">
            <v>0</v>
          </cell>
          <cell r="M2206">
            <v>0</v>
          </cell>
          <cell r="N2206">
            <v>0</v>
          </cell>
        </row>
        <row r="2207">
          <cell r="A2207">
            <v>0</v>
          </cell>
          <cell r="B2207">
            <v>0</v>
          </cell>
          <cell r="C2207">
            <v>0</v>
          </cell>
          <cell r="D2207">
            <v>0</v>
          </cell>
          <cell r="E2207">
            <v>0</v>
          </cell>
          <cell r="F2207">
            <v>0</v>
          </cell>
          <cell r="G2207">
            <v>0</v>
          </cell>
          <cell r="H2207">
            <v>0</v>
          </cell>
          <cell r="I2207">
            <v>0</v>
          </cell>
          <cell r="J2207">
            <v>0</v>
          </cell>
          <cell r="K2207">
            <v>0</v>
          </cell>
          <cell r="L2207">
            <v>0</v>
          </cell>
          <cell r="M2207">
            <v>0</v>
          </cell>
          <cell r="N2207">
            <v>0</v>
          </cell>
        </row>
        <row r="2208">
          <cell r="A2208">
            <v>0</v>
          </cell>
          <cell r="B2208">
            <v>0</v>
          </cell>
          <cell r="C2208">
            <v>0</v>
          </cell>
          <cell r="D2208">
            <v>0</v>
          </cell>
          <cell r="E2208">
            <v>0</v>
          </cell>
          <cell r="F2208">
            <v>0</v>
          </cell>
          <cell r="G2208">
            <v>0</v>
          </cell>
          <cell r="H2208">
            <v>0</v>
          </cell>
          <cell r="I2208">
            <v>0</v>
          </cell>
          <cell r="J2208">
            <v>0</v>
          </cell>
          <cell r="K2208">
            <v>0</v>
          </cell>
          <cell r="L2208">
            <v>0</v>
          </cell>
          <cell r="M2208">
            <v>0</v>
          </cell>
          <cell r="N2208">
            <v>0</v>
          </cell>
        </row>
        <row r="2209">
          <cell r="A2209">
            <v>0</v>
          </cell>
          <cell r="B2209">
            <v>0</v>
          </cell>
          <cell r="C2209">
            <v>0</v>
          </cell>
          <cell r="D2209">
            <v>0</v>
          </cell>
          <cell r="E2209">
            <v>0</v>
          </cell>
          <cell r="F2209">
            <v>0</v>
          </cell>
          <cell r="G2209">
            <v>0</v>
          </cell>
          <cell r="H2209">
            <v>0</v>
          </cell>
          <cell r="I2209">
            <v>0</v>
          </cell>
          <cell r="J2209">
            <v>0</v>
          </cell>
          <cell r="K2209">
            <v>0</v>
          </cell>
          <cell r="L2209">
            <v>0</v>
          </cell>
          <cell r="M2209">
            <v>0</v>
          </cell>
          <cell r="N2209">
            <v>0</v>
          </cell>
        </row>
        <row r="2210">
          <cell r="A2210">
            <v>0</v>
          </cell>
          <cell r="B2210">
            <v>0</v>
          </cell>
          <cell r="C2210">
            <v>0</v>
          </cell>
          <cell r="D2210">
            <v>0</v>
          </cell>
          <cell r="E2210">
            <v>0</v>
          </cell>
          <cell r="F2210">
            <v>0</v>
          </cell>
          <cell r="G2210">
            <v>0</v>
          </cell>
          <cell r="H2210">
            <v>0</v>
          </cell>
          <cell r="I2210">
            <v>0</v>
          </cell>
          <cell r="J2210">
            <v>0</v>
          </cell>
          <cell r="K2210">
            <v>0</v>
          </cell>
          <cell r="L2210">
            <v>0</v>
          </cell>
          <cell r="M2210">
            <v>0</v>
          </cell>
          <cell r="N2210">
            <v>0</v>
          </cell>
        </row>
        <row r="2211">
          <cell r="A2211">
            <v>0</v>
          </cell>
          <cell r="B2211">
            <v>0</v>
          </cell>
          <cell r="C2211">
            <v>0</v>
          </cell>
          <cell r="D2211">
            <v>0</v>
          </cell>
          <cell r="E2211">
            <v>0</v>
          </cell>
          <cell r="F2211">
            <v>0</v>
          </cell>
          <cell r="G2211">
            <v>0</v>
          </cell>
          <cell r="H2211">
            <v>0</v>
          </cell>
          <cell r="I2211">
            <v>0</v>
          </cell>
          <cell r="J2211">
            <v>0</v>
          </cell>
          <cell r="K2211">
            <v>0</v>
          </cell>
          <cell r="L2211">
            <v>0</v>
          </cell>
          <cell r="M2211">
            <v>0</v>
          </cell>
          <cell r="N2211">
            <v>0</v>
          </cell>
        </row>
        <row r="2212">
          <cell r="A2212">
            <v>0</v>
          </cell>
          <cell r="B2212">
            <v>0</v>
          </cell>
          <cell r="C2212">
            <v>0</v>
          </cell>
          <cell r="D2212">
            <v>0</v>
          </cell>
          <cell r="E2212">
            <v>0</v>
          </cell>
          <cell r="F2212">
            <v>0</v>
          </cell>
          <cell r="G2212">
            <v>0</v>
          </cell>
          <cell r="H2212">
            <v>0</v>
          </cell>
          <cell r="I2212">
            <v>0</v>
          </cell>
          <cell r="J2212">
            <v>0</v>
          </cell>
          <cell r="K2212">
            <v>0</v>
          </cell>
          <cell r="L2212">
            <v>0</v>
          </cell>
          <cell r="M2212">
            <v>0</v>
          </cell>
          <cell r="N2212">
            <v>0</v>
          </cell>
        </row>
        <row r="2213">
          <cell r="A2213">
            <v>0</v>
          </cell>
          <cell r="B2213">
            <v>0</v>
          </cell>
          <cell r="C2213">
            <v>0</v>
          </cell>
          <cell r="D2213">
            <v>0</v>
          </cell>
          <cell r="E2213">
            <v>0</v>
          </cell>
          <cell r="F2213">
            <v>0</v>
          </cell>
          <cell r="G2213">
            <v>0</v>
          </cell>
          <cell r="H2213">
            <v>0</v>
          </cell>
          <cell r="I2213">
            <v>0</v>
          </cell>
          <cell r="J2213">
            <v>0</v>
          </cell>
          <cell r="K2213">
            <v>0</v>
          </cell>
          <cell r="L2213">
            <v>0</v>
          </cell>
          <cell r="M2213">
            <v>0</v>
          </cell>
          <cell r="N2213">
            <v>0</v>
          </cell>
        </row>
        <row r="2214">
          <cell r="A2214">
            <v>0</v>
          </cell>
          <cell r="B2214">
            <v>0</v>
          </cell>
          <cell r="C2214">
            <v>0</v>
          </cell>
          <cell r="D2214">
            <v>0</v>
          </cell>
          <cell r="E2214">
            <v>0</v>
          </cell>
          <cell r="F2214">
            <v>0</v>
          </cell>
          <cell r="G2214">
            <v>0</v>
          </cell>
          <cell r="H2214">
            <v>0</v>
          </cell>
          <cell r="I2214">
            <v>0</v>
          </cell>
          <cell r="J2214">
            <v>0</v>
          </cell>
          <cell r="K2214">
            <v>0</v>
          </cell>
          <cell r="L2214">
            <v>0</v>
          </cell>
          <cell r="M2214">
            <v>0</v>
          </cell>
          <cell r="N2214">
            <v>0</v>
          </cell>
        </row>
        <row r="2215">
          <cell r="A2215">
            <v>0</v>
          </cell>
          <cell r="B2215">
            <v>0</v>
          </cell>
          <cell r="C2215">
            <v>0</v>
          </cell>
          <cell r="D2215">
            <v>0</v>
          </cell>
          <cell r="E2215">
            <v>0</v>
          </cell>
          <cell r="F2215">
            <v>0</v>
          </cell>
          <cell r="G2215">
            <v>0</v>
          </cell>
          <cell r="H2215">
            <v>0</v>
          </cell>
          <cell r="I2215">
            <v>0</v>
          </cell>
          <cell r="J2215">
            <v>0</v>
          </cell>
          <cell r="K2215">
            <v>0</v>
          </cell>
          <cell r="L2215">
            <v>0</v>
          </cell>
          <cell r="M2215">
            <v>0</v>
          </cell>
          <cell r="N2215">
            <v>0</v>
          </cell>
        </row>
        <row r="2216">
          <cell r="A2216">
            <v>0</v>
          </cell>
          <cell r="B2216">
            <v>0</v>
          </cell>
          <cell r="C2216">
            <v>0</v>
          </cell>
          <cell r="D2216">
            <v>0</v>
          </cell>
          <cell r="E2216">
            <v>0</v>
          </cell>
          <cell r="F2216">
            <v>0</v>
          </cell>
          <cell r="G2216">
            <v>0</v>
          </cell>
          <cell r="H2216">
            <v>0</v>
          </cell>
          <cell r="I2216">
            <v>0</v>
          </cell>
          <cell r="J2216">
            <v>0</v>
          </cell>
          <cell r="K2216">
            <v>0</v>
          </cell>
          <cell r="L2216">
            <v>0</v>
          </cell>
          <cell r="M2216">
            <v>0</v>
          </cell>
          <cell r="N2216">
            <v>0</v>
          </cell>
        </row>
        <row r="2217">
          <cell r="A2217">
            <v>0</v>
          </cell>
          <cell r="B2217">
            <v>0</v>
          </cell>
          <cell r="C2217">
            <v>0</v>
          </cell>
          <cell r="D2217">
            <v>0</v>
          </cell>
          <cell r="E2217">
            <v>0</v>
          </cell>
          <cell r="F2217">
            <v>0</v>
          </cell>
          <cell r="G2217">
            <v>0</v>
          </cell>
          <cell r="H2217">
            <v>0</v>
          </cell>
          <cell r="I2217">
            <v>0</v>
          </cell>
          <cell r="J2217">
            <v>0</v>
          </cell>
          <cell r="K2217">
            <v>0</v>
          </cell>
          <cell r="L2217">
            <v>0</v>
          </cell>
          <cell r="M2217">
            <v>0</v>
          </cell>
          <cell r="N2217">
            <v>0</v>
          </cell>
        </row>
        <row r="2218">
          <cell r="A2218">
            <v>0</v>
          </cell>
          <cell r="B2218">
            <v>0</v>
          </cell>
          <cell r="C2218">
            <v>0</v>
          </cell>
          <cell r="D2218">
            <v>0</v>
          </cell>
          <cell r="E2218">
            <v>0</v>
          </cell>
          <cell r="F2218">
            <v>0</v>
          </cell>
          <cell r="G2218">
            <v>0</v>
          </cell>
          <cell r="H2218">
            <v>0</v>
          </cell>
          <cell r="I2218">
            <v>0</v>
          </cell>
          <cell r="J2218">
            <v>0</v>
          </cell>
          <cell r="K2218">
            <v>0</v>
          </cell>
          <cell r="L2218">
            <v>0</v>
          </cell>
          <cell r="M2218">
            <v>0</v>
          </cell>
          <cell r="N2218">
            <v>0</v>
          </cell>
        </row>
        <row r="2219">
          <cell r="A2219">
            <v>0</v>
          </cell>
          <cell r="B2219">
            <v>0</v>
          </cell>
          <cell r="C2219">
            <v>0</v>
          </cell>
          <cell r="D2219">
            <v>0</v>
          </cell>
          <cell r="E2219">
            <v>0</v>
          </cell>
          <cell r="F2219">
            <v>0</v>
          </cell>
          <cell r="G2219">
            <v>0</v>
          </cell>
          <cell r="H2219">
            <v>0</v>
          </cell>
          <cell r="I2219">
            <v>0</v>
          </cell>
          <cell r="J2219">
            <v>0</v>
          </cell>
          <cell r="K2219">
            <v>0</v>
          </cell>
          <cell r="L2219">
            <v>0</v>
          </cell>
          <cell r="M2219">
            <v>0</v>
          </cell>
          <cell r="N2219">
            <v>0</v>
          </cell>
        </row>
        <row r="2220">
          <cell r="A2220">
            <v>0</v>
          </cell>
          <cell r="B2220">
            <v>0</v>
          </cell>
          <cell r="C2220">
            <v>0</v>
          </cell>
          <cell r="D2220">
            <v>0</v>
          </cell>
          <cell r="E2220">
            <v>0</v>
          </cell>
          <cell r="F2220">
            <v>0</v>
          </cell>
          <cell r="G2220">
            <v>0</v>
          </cell>
          <cell r="H2220">
            <v>0</v>
          </cell>
          <cell r="I2220">
            <v>0</v>
          </cell>
          <cell r="J2220">
            <v>0</v>
          </cell>
          <cell r="K2220">
            <v>0</v>
          </cell>
          <cell r="L2220">
            <v>0</v>
          </cell>
          <cell r="M2220">
            <v>0</v>
          </cell>
          <cell r="N2220">
            <v>0</v>
          </cell>
        </row>
        <row r="2221">
          <cell r="A2221">
            <v>0</v>
          </cell>
          <cell r="B2221">
            <v>0</v>
          </cell>
          <cell r="C2221">
            <v>0</v>
          </cell>
          <cell r="D2221">
            <v>0</v>
          </cell>
          <cell r="E2221">
            <v>0</v>
          </cell>
          <cell r="F2221">
            <v>0</v>
          </cell>
          <cell r="G2221">
            <v>0</v>
          </cell>
          <cell r="H2221">
            <v>0</v>
          </cell>
          <cell r="I2221">
            <v>0</v>
          </cell>
          <cell r="J2221">
            <v>0</v>
          </cell>
          <cell r="K2221">
            <v>0</v>
          </cell>
          <cell r="L2221">
            <v>0</v>
          </cell>
          <cell r="M2221">
            <v>0</v>
          </cell>
          <cell r="N2221">
            <v>0</v>
          </cell>
        </row>
        <row r="2222">
          <cell r="A2222">
            <v>0</v>
          </cell>
          <cell r="B2222">
            <v>0</v>
          </cell>
          <cell r="C2222">
            <v>0</v>
          </cell>
          <cell r="D2222">
            <v>0</v>
          </cell>
          <cell r="E2222">
            <v>0</v>
          </cell>
          <cell r="F2222">
            <v>0</v>
          </cell>
          <cell r="G2222">
            <v>0</v>
          </cell>
          <cell r="H2222">
            <v>0</v>
          </cell>
          <cell r="I2222">
            <v>0</v>
          </cell>
          <cell r="J2222">
            <v>0</v>
          </cell>
          <cell r="K2222">
            <v>0</v>
          </cell>
          <cell r="L2222">
            <v>0</v>
          </cell>
          <cell r="M2222">
            <v>0</v>
          </cell>
          <cell r="N2222">
            <v>0</v>
          </cell>
        </row>
        <row r="2223">
          <cell r="A2223">
            <v>0</v>
          </cell>
          <cell r="B2223">
            <v>0</v>
          </cell>
          <cell r="C2223">
            <v>0</v>
          </cell>
          <cell r="D2223">
            <v>0</v>
          </cell>
          <cell r="E2223">
            <v>0</v>
          </cell>
          <cell r="F2223">
            <v>0</v>
          </cell>
          <cell r="G2223">
            <v>0</v>
          </cell>
          <cell r="H2223">
            <v>0</v>
          </cell>
          <cell r="I2223">
            <v>0</v>
          </cell>
          <cell r="J2223">
            <v>0</v>
          </cell>
          <cell r="K2223">
            <v>0</v>
          </cell>
          <cell r="L2223">
            <v>0</v>
          </cell>
          <cell r="M2223">
            <v>0</v>
          </cell>
          <cell r="N2223">
            <v>0</v>
          </cell>
        </row>
        <row r="2224">
          <cell r="A2224">
            <v>0</v>
          </cell>
          <cell r="B2224">
            <v>0</v>
          </cell>
          <cell r="C2224">
            <v>0</v>
          </cell>
          <cell r="D2224">
            <v>0</v>
          </cell>
          <cell r="E2224">
            <v>0</v>
          </cell>
          <cell r="F2224">
            <v>0</v>
          </cell>
          <cell r="G2224">
            <v>0</v>
          </cell>
          <cell r="H2224">
            <v>0</v>
          </cell>
          <cell r="I2224">
            <v>0</v>
          </cell>
          <cell r="J2224">
            <v>0</v>
          </cell>
          <cell r="K2224">
            <v>0</v>
          </cell>
          <cell r="L2224">
            <v>0</v>
          </cell>
          <cell r="M2224">
            <v>0</v>
          </cell>
          <cell r="N2224">
            <v>0</v>
          </cell>
        </row>
        <row r="2225">
          <cell r="A2225">
            <v>0</v>
          </cell>
          <cell r="B2225">
            <v>0</v>
          </cell>
          <cell r="C2225">
            <v>0</v>
          </cell>
          <cell r="D2225">
            <v>0</v>
          </cell>
          <cell r="E2225">
            <v>0</v>
          </cell>
          <cell r="F2225">
            <v>0</v>
          </cell>
          <cell r="G2225">
            <v>0</v>
          </cell>
          <cell r="H2225">
            <v>0</v>
          </cell>
          <cell r="I2225">
            <v>0</v>
          </cell>
          <cell r="J2225">
            <v>0</v>
          </cell>
          <cell r="K2225">
            <v>0</v>
          </cell>
          <cell r="L2225">
            <v>0</v>
          </cell>
          <cell r="M2225">
            <v>0</v>
          </cell>
          <cell r="N2225">
            <v>0</v>
          </cell>
        </row>
        <row r="2226">
          <cell r="A2226">
            <v>0</v>
          </cell>
          <cell r="B2226">
            <v>0</v>
          </cell>
          <cell r="C2226">
            <v>0</v>
          </cell>
          <cell r="D2226">
            <v>0</v>
          </cell>
          <cell r="E2226">
            <v>0</v>
          </cell>
          <cell r="F2226">
            <v>0</v>
          </cell>
          <cell r="G2226">
            <v>0</v>
          </cell>
          <cell r="H2226">
            <v>0</v>
          </cell>
          <cell r="I2226">
            <v>0</v>
          </cell>
          <cell r="J2226">
            <v>0</v>
          </cell>
          <cell r="K2226">
            <v>0</v>
          </cell>
          <cell r="L2226">
            <v>0</v>
          </cell>
          <cell r="M2226">
            <v>0</v>
          </cell>
          <cell r="N2226">
            <v>0</v>
          </cell>
        </row>
        <row r="2227">
          <cell r="A2227">
            <v>0</v>
          </cell>
          <cell r="B2227">
            <v>0</v>
          </cell>
          <cell r="C2227">
            <v>0</v>
          </cell>
          <cell r="D2227">
            <v>0</v>
          </cell>
          <cell r="E2227">
            <v>0</v>
          </cell>
          <cell r="F2227">
            <v>0</v>
          </cell>
          <cell r="G2227">
            <v>0</v>
          </cell>
          <cell r="H2227">
            <v>0</v>
          </cell>
          <cell r="I2227">
            <v>0</v>
          </cell>
          <cell r="J2227">
            <v>0</v>
          </cell>
          <cell r="K2227">
            <v>0</v>
          </cell>
          <cell r="L2227">
            <v>0</v>
          </cell>
          <cell r="M2227">
            <v>0</v>
          </cell>
          <cell r="N2227">
            <v>0</v>
          </cell>
        </row>
        <row r="2228">
          <cell r="A2228">
            <v>0</v>
          </cell>
          <cell r="B2228">
            <v>0</v>
          </cell>
          <cell r="C2228">
            <v>0</v>
          </cell>
          <cell r="D2228">
            <v>0</v>
          </cell>
          <cell r="E2228">
            <v>0</v>
          </cell>
          <cell r="F2228">
            <v>0</v>
          </cell>
          <cell r="G2228">
            <v>0</v>
          </cell>
          <cell r="H2228">
            <v>0</v>
          </cell>
          <cell r="I2228">
            <v>0</v>
          </cell>
          <cell r="J2228">
            <v>0</v>
          </cell>
          <cell r="K2228">
            <v>0</v>
          </cell>
          <cell r="L2228">
            <v>0</v>
          </cell>
          <cell r="M2228">
            <v>0</v>
          </cell>
          <cell r="N2228">
            <v>0</v>
          </cell>
        </row>
        <row r="2229">
          <cell r="A2229">
            <v>0</v>
          </cell>
          <cell r="B2229">
            <v>0</v>
          </cell>
          <cell r="C2229">
            <v>0</v>
          </cell>
          <cell r="D2229">
            <v>0</v>
          </cell>
          <cell r="E2229">
            <v>0</v>
          </cell>
          <cell r="F2229">
            <v>0</v>
          </cell>
          <cell r="G2229">
            <v>0</v>
          </cell>
          <cell r="H2229">
            <v>0</v>
          </cell>
          <cell r="I2229">
            <v>0</v>
          </cell>
          <cell r="J2229">
            <v>0</v>
          </cell>
          <cell r="K2229">
            <v>0</v>
          </cell>
          <cell r="L2229">
            <v>0</v>
          </cell>
          <cell r="M2229">
            <v>0</v>
          </cell>
          <cell r="N2229">
            <v>0</v>
          </cell>
        </row>
        <row r="2230">
          <cell r="A2230">
            <v>0</v>
          </cell>
          <cell r="B2230">
            <v>0</v>
          </cell>
          <cell r="C2230">
            <v>0</v>
          </cell>
          <cell r="D2230">
            <v>0</v>
          </cell>
          <cell r="E2230">
            <v>0</v>
          </cell>
          <cell r="F2230">
            <v>0</v>
          </cell>
          <cell r="G2230">
            <v>0</v>
          </cell>
          <cell r="H2230">
            <v>0</v>
          </cell>
          <cell r="I2230">
            <v>0</v>
          </cell>
          <cell r="J2230">
            <v>0</v>
          </cell>
          <cell r="K2230">
            <v>0</v>
          </cell>
          <cell r="L2230">
            <v>0</v>
          </cell>
          <cell r="M2230">
            <v>0</v>
          </cell>
          <cell r="N2230">
            <v>0</v>
          </cell>
        </row>
        <row r="2231">
          <cell r="A2231">
            <v>0</v>
          </cell>
          <cell r="B2231">
            <v>0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  <cell r="G2231">
            <v>0</v>
          </cell>
          <cell r="H2231">
            <v>0</v>
          </cell>
          <cell r="I2231">
            <v>0</v>
          </cell>
          <cell r="J2231">
            <v>0</v>
          </cell>
          <cell r="K2231">
            <v>0</v>
          </cell>
          <cell r="L2231">
            <v>0</v>
          </cell>
          <cell r="M2231">
            <v>0</v>
          </cell>
          <cell r="N2231">
            <v>0</v>
          </cell>
        </row>
        <row r="2232">
          <cell r="A2232">
            <v>0</v>
          </cell>
          <cell r="B2232">
            <v>0</v>
          </cell>
          <cell r="C2232">
            <v>0</v>
          </cell>
          <cell r="D2232">
            <v>0</v>
          </cell>
          <cell r="E2232">
            <v>0</v>
          </cell>
          <cell r="F2232">
            <v>0</v>
          </cell>
          <cell r="G2232">
            <v>0</v>
          </cell>
          <cell r="H2232">
            <v>0</v>
          </cell>
          <cell r="I2232">
            <v>0</v>
          </cell>
          <cell r="J2232">
            <v>0</v>
          </cell>
          <cell r="K2232">
            <v>0</v>
          </cell>
          <cell r="L2232">
            <v>0</v>
          </cell>
          <cell r="M2232">
            <v>0</v>
          </cell>
          <cell r="N2232">
            <v>0</v>
          </cell>
        </row>
        <row r="2233">
          <cell r="A2233">
            <v>0</v>
          </cell>
          <cell r="B2233">
            <v>0</v>
          </cell>
          <cell r="C2233">
            <v>0</v>
          </cell>
          <cell r="D2233">
            <v>0</v>
          </cell>
          <cell r="E2233">
            <v>0</v>
          </cell>
          <cell r="F2233">
            <v>0</v>
          </cell>
          <cell r="G2233">
            <v>0</v>
          </cell>
          <cell r="H2233">
            <v>0</v>
          </cell>
          <cell r="I2233">
            <v>0</v>
          </cell>
          <cell r="J2233">
            <v>0</v>
          </cell>
          <cell r="K2233">
            <v>0</v>
          </cell>
          <cell r="L2233">
            <v>0</v>
          </cell>
          <cell r="M2233">
            <v>0</v>
          </cell>
          <cell r="N2233">
            <v>0</v>
          </cell>
        </row>
        <row r="2234">
          <cell r="A2234">
            <v>0</v>
          </cell>
          <cell r="B2234">
            <v>0</v>
          </cell>
          <cell r="C2234">
            <v>0</v>
          </cell>
          <cell r="D2234">
            <v>0</v>
          </cell>
          <cell r="E2234">
            <v>0</v>
          </cell>
          <cell r="F2234">
            <v>0</v>
          </cell>
          <cell r="G2234">
            <v>0</v>
          </cell>
          <cell r="H2234">
            <v>0</v>
          </cell>
          <cell r="I2234">
            <v>0</v>
          </cell>
          <cell r="J2234">
            <v>0</v>
          </cell>
          <cell r="K2234">
            <v>0</v>
          </cell>
          <cell r="L2234">
            <v>0</v>
          </cell>
          <cell r="M2234">
            <v>0</v>
          </cell>
          <cell r="N2234">
            <v>0</v>
          </cell>
        </row>
        <row r="2235">
          <cell r="A2235">
            <v>0</v>
          </cell>
          <cell r="B2235">
            <v>0</v>
          </cell>
          <cell r="C2235">
            <v>0</v>
          </cell>
          <cell r="D2235">
            <v>0</v>
          </cell>
          <cell r="E2235">
            <v>0</v>
          </cell>
          <cell r="F2235">
            <v>0</v>
          </cell>
          <cell r="G2235">
            <v>0</v>
          </cell>
          <cell r="H2235">
            <v>0</v>
          </cell>
          <cell r="I2235">
            <v>0</v>
          </cell>
          <cell r="J2235">
            <v>0</v>
          </cell>
          <cell r="K2235">
            <v>0</v>
          </cell>
          <cell r="L2235">
            <v>0</v>
          </cell>
          <cell r="M2235">
            <v>0</v>
          </cell>
          <cell r="N2235">
            <v>0</v>
          </cell>
        </row>
        <row r="2236">
          <cell r="A2236">
            <v>0</v>
          </cell>
          <cell r="B2236">
            <v>0</v>
          </cell>
          <cell r="C2236">
            <v>0</v>
          </cell>
          <cell r="D2236">
            <v>0</v>
          </cell>
          <cell r="E2236">
            <v>0</v>
          </cell>
          <cell r="F2236">
            <v>0</v>
          </cell>
          <cell r="G2236">
            <v>0</v>
          </cell>
          <cell r="H2236">
            <v>0</v>
          </cell>
          <cell r="I2236">
            <v>0</v>
          </cell>
          <cell r="J2236">
            <v>0</v>
          </cell>
          <cell r="K2236">
            <v>0</v>
          </cell>
          <cell r="L2236">
            <v>0</v>
          </cell>
          <cell r="M2236">
            <v>0</v>
          </cell>
          <cell r="N2236">
            <v>0</v>
          </cell>
        </row>
        <row r="2237">
          <cell r="A2237">
            <v>0</v>
          </cell>
          <cell r="B2237">
            <v>0</v>
          </cell>
          <cell r="C2237">
            <v>0</v>
          </cell>
          <cell r="D2237">
            <v>0</v>
          </cell>
          <cell r="E2237">
            <v>0</v>
          </cell>
          <cell r="F2237">
            <v>0</v>
          </cell>
          <cell r="G2237">
            <v>0</v>
          </cell>
          <cell r="H2237">
            <v>0</v>
          </cell>
          <cell r="I2237">
            <v>0</v>
          </cell>
          <cell r="J2237">
            <v>0</v>
          </cell>
          <cell r="K2237">
            <v>0</v>
          </cell>
          <cell r="L2237">
            <v>0</v>
          </cell>
          <cell r="M2237">
            <v>0</v>
          </cell>
          <cell r="N2237">
            <v>0</v>
          </cell>
        </row>
        <row r="2238">
          <cell r="A2238">
            <v>0</v>
          </cell>
          <cell r="B2238">
            <v>0</v>
          </cell>
          <cell r="C2238">
            <v>0</v>
          </cell>
          <cell r="D2238">
            <v>0</v>
          </cell>
          <cell r="E2238">
            <v>0</v>
          </cell>
          <cell r="F2238">
            <v>0</v>
          </cell>
          <cell r="G2238">
            <v>0</v>
          </cell>
          <cell r="H2238">
            <v>0</v>
          </cell>
          <cell r="I2238">
            <v>0</v>
          </cell>
          <cell r="J2238">
            <v>0</v>
          </cell>
          <cell r="K2238">
            <v>0</v>
          </cell>
          <cell r="L2238">
            <v>0</v>
          </cell>
          <cell r="M2238">
            <v>0</v>
          </cell>
          <cell r="N2238">
            <v>0</v>
          </cell>
        </row>
        <row r="2239">
          <cell r="A2239">
            <v>0</v>
          </cell>
          <cell r="B2239">
            <v>0</v>
          </cell>
          <cell r="C2239">
            <v>0</v>
          </cell>
          <cell r="D2239">
            <v>0</v>
          </cell>
          <cell r="E2239">
            <v>0</v>
          </cell>
          <cell r="F2239">
            <v>0</v>
          </cell>
          <cell r="G2239">
            <v>0</v>
          </cell>
          <cell r="H2239">
            <v>0</v>
          </cell>
          <cell r="I2239">
            <v>0</v>
          </cell>
          <cell r="J2239">
            <v>0</v>
          </cell>
          <cell r="K2239">
            <v>0</v>
          </cell>
          <cell r="L2239">
            <v>0</v>
          </cell>
          <cell r="M2239">
            <v>0</v>
          </cell>
          <cell r="N2239">
            <v>0</v>
          </cell>
        </row>
        <row r="2240">
          <cell r="A2240">
            <v>0</v>
          </cell>
          <cell r="B2240">
            <v>0</v>
          </cell>
          <cell r="C2240">
            <v>0</v>
          </cell>
          <cell r="D2240">
            <v>0</v>
          </cell>
          <cell r="E2240">
            <v>0</v>
          </cell>
          <cell r="F2240">
            <v>0</v>
          </cell>
          <cell r="G2240">
            <v>0</v>
          </cell>
          <cell r="H2240">
            <v>0</v>
          </cell>
          <cell r="I2240">
            <v>0</v>
          </cell>
          <cell r="J2240">
            <v>0</v>
          </cell>
          <cell r="K2240">
            <v>0</v>
          </cell>
          <cell r="L2240">
            <v>0</v>
          </cell>
          <cell r="M2240">
            <v>0</v>
          </cell>
          <cell r="N2240">
            <v>0</v>
          </cell>
        </row>
        <row r="2241">
          <cell r="A2241">
            <v>0</v>
          </cell>
          <cell r="B2241">
            <v>0</v>
          </cell>
          <cell r="C2241">
            <v>0</v>
          </cell>
          <cell r="D2241">
            <v>0</v>
          </cell>
          <cell r="E2241">
            <v>0</v>
          </cell>
          <cell r="F2241">
            <v>0</v>
          </cell>
          <cell r="G2241">
            <v>0</v>
          </cell>
          <cell r="H2241">
            <v>0</v>
          </cell>
          <cell r="I2241">
            <v>0</v>
          </cell>
          <cell r="J2241">
            <v>0</v>
          </cell>
          <cell r="K2241">
            <v>0</v>
          </cell>
          <cell r="L2241">
            <v>0</v>
          </cell>
          <cell r="M2241">
            <v>0</v>
          </cell>
          <cell r="N2241">
            <v>0</v>
          </cell>
        </row>
        <row r="2242">
          <cell r="A2242">
            <v>0</v>
          </cell>
          <cell r="B2242">
            <v>0</v>
          </cell>
          <cell r="C2242">
            <v>0</v>
          </cell>
          <cell r="D2242">
            <v>0</v>
          </cell>
          <cell r="E2242">
            <v>0</v>
          </cell>
          <cell r="F2242">
            <v>0</v>
          </cell>
          <cell r="G2242">
            <v>0</v>
          </cell>
          <cell r="H2242">
            <v>0</v>
          </cell>
          <cell r="I2242">
            <v>0</v>
          </cell>
          <cell r="J2242">
            <v>0</v>
          </cell>
          <cell r="K2242">
            <v>0</v>
          </cell>
          <cell r="L2242">
            <v>0</v>
          </cell>
          <cell r="M2242">
            <v>0</v>
          </cell>
          <cell r="N2242">
            <v>0</v>
          </cell>
        </row>
        <row r="2243">
          <cell r="A2243">
            <v>0</v>
          </cell>
          <cell r="B2243">
            <v>0</v>
          </cell>
          <cell r="C2243">
            <v>0</v>
          </cell>
          <cell r="D2243">
            <v>0</v>
          </cell>
          <cell r="E2243">
            <v>0</v>
          </cell>
          <cell r="F2243">
            <v>0</v>
          </cell>
          <cell r="G2243">
            <v>0</v>
          </cell>
          <cell r="H2243">
            <v>0</v>
          </cell>
          <cell r="I2243">
            <v>0</v>
          </cell>
          <cell r="J2243">
            <v>0</v>
          </cell>
          <cell r="K2243">
            <v>0</v>
          </cell>
          <cell r="L2243">
            <v>0</v>
          </cell>
          <cell r="M2243">
            <v>0</v>
          </cell>
          <cell r="N2243">
            <v>0</v>
          </cell>
        </row>
        <row r="2244">
          <cell r="A2244">
            <v>0</v>
          </cell>
          <cell r="B2244">
            <v>0</v>
          </cell>
          <cell r="C2244">
            <v>0</v>
          </cell>
          <cell r="D2244">
            <v>0</v>
          </cell>
          <cell r="E2244">
            <v>0</v>
          </cell>
          <cell r="F2244">
            <v>0</v>
          </cell>
          <cell r="G2244">
            <v>0</v>
          </cell>
          <cell r="H2244">
            <v>0</v>
          </cell>
          <cell r="I2244">
            <v>0</v>
          </cell>
          <cell r="J2244">
            <v>0</v>
          </cell>
          <cell r="K2244">
            <v>0</v>
          </cell>
          <cell r="L2244">
            <v>0</v>
          </cell>
          <cell r="M2244">
            <v>0</v>
          </cell>
          <cell r="N2244">
            <v>0</v>
          </cell>
        </row>
        <row r="2245">
          <cell r="A2245">
            <v>0</v>
          </cell>
          <cell r="B2245">
            <v>0</v>
          </cell>
          <cell r="C2245">
            <v>0</v>
          </cell>
          <cell r="D2245">
            <v>0</v>
          </cell>
          <cell r="E2245">
            <v>0</v>
          </cell>
          <cell r="F2245">
            <v>0</v>
          </cell>
          <cell r="G2245">
            <v>0</v>
          </cell>
          <cell r="H2245">
            <v>0</v>
          </cell>
          <cell r="I2245">
            <v>0</v>
          </cell>
          <cell r="J2245">
            <v>0</v>
          </cell>
          <cell r="K2245">
            <v>0</v>
          </cell>
          <cell r="L2245">
            <v>0</v>
          </cell>
          <cell r="M2245">
            <v>0</v>
          </cell>
          <cell r="N2245">
            <v>0</v>
          </cell>
        </row>
        <row r="2246">
          <cell r="A2246">
            <v>0</v>
          </cell>
          <cell r="B2246">
            <v>0</v>
          </cell>
          <cell r="C2246">
            <v>0</v>
          </cell>
          <cell r="D2246">
            <v>0</v>
          </cell>
          <cell r="E2246">
            <v>0</v>
          </cell>
          <cell r="F2246">
            <v>0</v>
          </cell>
          <cell r="G2246">
            <v>0</v>
          </cell>
          <cell r="H2246">
            <v>0</v>
          </cell>
          <cell r="I2246">
            <v>0</v>
          </cell>
          <cell r="J2246">
            <v>0</v>
          </cell>
          <cell r="K2246">
            <v>0</v>
          </cell>
          <cell r="L2246">
            <v>0</v>
          </cell>
          <cell r="M2246">
            <v>0</v>
          </cell>
          <cell r="N2246">
            <v>0</v>
          </cell>
        </row>
        <row r="2247">
          <cell r="A2247">
            <v>0</v>
          </cell>
          <cell r="B2247">
            <v>0</v>
          </cell>
          <cell r="C2247">
            <v>0</v>
          </cell>
          <cell r="D2247">
            <v>0</v>
          </cell>
          <cell r="E2247">
            <v>0</v>
          </cell>
          <cell r="F2247">
            <v>0</v>
          </cell>
          <cell r="G2247">
            <v>0</v>
          </cell>
          <cell r="H2247">
            <v>0</v>
          </cell>
          <cell r="I2247">
            <v>0</v>
          </cell>
          <cell r="J2247">
            <v>0</v>
          </cell>
          <cell r="K2247">
            <v>0</v>
          </cell>
          <cell r="L2247">
            <v>0</v>
          </cell>
          <cell r="M2247">
            <v>0</v>
          </cell>
          <cell r="N2247">
            <v>0</v>
          </cell>
        </row>
        <row r="2248">
          <cell r="A2248">
            <v>0</v>
          </cell>
          <cell r="B2248">
            <v>0</v>
          </cell>
          <cell r="C2248">
            <v>0</v>
          </cell>
          <cell r="D2248">
            <v>0</v>
          </cell>
          <cell r="E2248">
            <v>0</v>
          </cell>
          <cell r="F2248">
            <v>0</v>
          </cell>
          <cell r="G2248">
            <v>0</v>
          </cell>
          <cell r="H2248">
            <v>0</v>
          </cell>
          <cell r="I2248">
            <v>0</v>
          </cell>
          <cell r="J2248">
            <v>0</v>
          </cell>
          <cell r="K2248">
            <v>0</v>
          </cell>
          <cell r="L2248">
            <v>0</v>
          </cell>
          <cell r="M2248">
            <v>0</v>
          </cell>
          <cell r="N2248">
            <v>0</v>
          </cell>
        </row>
        <row r="2249">
          <cell r="A2249">
            <v>0</v>
          </cell>
          <cell r="B2249">
            <v>0</v>
          </cell>
          <cell r="C2249">
            <v>0</v>
          </cell>
          <cell r="D2249">
            <v>0</v>
          </cell>
          <cell r="E2249">
            <v>0</v>
          </cell>
          <cell r="F2249">
            <v>0</v>
          </cell>
          <cell r="G2249">
            <v>0</v>
          </cell>
          <cell r="H2249">
            <v>0</v>
          </cell>
          <cell r="I2249">
            <v>0</v>
          </cell>
          <cell r="J2249">
            <v>0</v>
          </cell>
          <cell r="K2249">
            <v>0</v>
          </cell>
          <cell r="L2249">
            <v>0</v>
          </cell>
          <cell r="M2249">
            <v>0</v>
          </cell>
          <cell r="N2249">
            <v>0</v>
          </cell>
        </row>
        <row r="2250">
          <cell r="A2250">
            <v>0</v>
          </cell>
          <cell r="B2250">
            <v>0</v>
          </cell>
          <cell r="C2250">
            <v>0</v>
          </cell>
          <cell r="D2250">
            <v>0</v>
          </cell>
          <cell r="E2250">
            <v>0</v>
          </cell>
          <cell r="F2250">
            <v>0</v>
          </cell>
          <cell r="G2250">
            <v>0</v>
          </cell>
          <cell r="H2250">
            <v>0</v>
          </cell>
          <cell r="I2250">
            <v>0</v>
          </cell>
          <cell r="J2250">
            <v>0</v>
          </cell>
          <cell r="K2250">
            <v>0</v>
          </cell>
          <cell r="L2250">
            <v>0</v>
          </cell>
          <cell r="M2250">
            <v>0</v>
          </cell>
          <cell r="N2250">
            <v>0</v>
          </cell>
        </row>
        <row r="2251">
          <cell r="A2251">
            <v>0</v>
          </cell>
          <cell r="B2251">
            <v>0</v>
          </cell>
          <cell r="C2251">
            <v>0</v>
          </cell>
          <cell r="D2251">
            <v>0</v>
          </cell>
          <cell r="E2251">
            <v>0</v>
          </cell>
          <cell r="F2251">
            <v>0</v>
          </cell>
          <cell r="G2251">
            <v>0</v>
          </cell>
          <cell r="H2251">
            <v>0</v>
          </cell>
          <cell r="I2251">
            <v>0</v>
          </cell>
          <cell r="J2251">
            <v>0</v>
          </cell>
          <cell r="K2251">
            <v>0</v>
          </cell>
          <cell r="L2251">
            <v>0</v>
          </cell>
          <cell r="M2251">
            <v>0</v>
          </cell>
          <cell r="N2251">
            <v>0</v>
          </cell>
        </row>
        <row r="2252">
          <cell r="A2252">
            <v>0</v>
          </cell>
          <cell r="B2252">
            <v>0</v>
          </cell>
          <cell r="C2252">
            <v>0</v>
          </cell>
          <cell r="D2252">
            <v>0</v>
          </cell>
          <cell r="E2252">
            <v>0</v>
          </cell>
          <cell r="F2252">
            <v>0</v>
          </cell>
          <cell r="G2252">
            <v>0</v>
          </cell>
          <cell r="H2252">
            <v>0</v>
          </cell>
          <cell r="I2252">
            <v>0</v>
          </cell>
          <cell r="J2252">
            <v>0</v>
          </cell>
          <cell r="K2252">
            <v>0</v>
          </cell>
          <cell r="L2252">
            <v>0</v>
          </cell>
          <cell r="M2252">
            <v>0</v>
          </cell>
          <cell r="N2252">
            <v>0</v>
          </cell>
        </row>
        <row r="2253">
          <cell r="A2253">
            <v>0</v>
          </cell>
          <cell r="B2253">
            <v>0</v>
          </cell>
          <cell r="C2253">
            <v>0</v>
          </cell>
          <cell r="D2253">
            <v>0</v>
          </cell>
          <cell r="E2253">
            <v>0</v>
          </cell>
          <cell r="F2253">
            <v>0</v>
          </cell>
          <cell r="G2253">
            <v>0</v>
          </cell>
          <cell r="H2253">
            <v>0</v>
          </cell>
          <cell r="I2253">
            <v>0</v>
          </cell>
          <cell r="J2253">
            <v>0</v>
          </cell>
          <cell r="K2253">
            <v>0</v>
          </cell>
          <cell r="L2253">
            <v>0</v>
          </cell>
          <cell r="M2253">
            <v>0</v>
          </cell>
          <cell r="N2253">
            <v>0</v>
          </cell>
        </row>
        <row r="2254">
          <cell r="A2254">
            <v>0</v>
          </cell>
          <cell r="B2254">
            <v>0</v>
          </cell>
          <cell r="C2254">
            <v>0</v>
          </cell>
          <cell r="D2254">
            <v>0</v>
          </cell>
          <cell r="E2254">
            <v>0</v>
          </cell>
          <cell r="F2254">
            <v>0</v>
          </cell>
          <cell r="G2254">
            <v>0</v>
          </cell>
          <cell r="H2254">
            <v>0</v>
          </cell>
          <cell r="I2254">
            <v>0</v>
          </cell>
          <cell r="J2254">
            <v>0</v>
          </cell>
          <cell r="K2254">
            <v>0</v>
          </cell>
          <cell r="L2254">
            <v>0</v>
          </cell>
          <cell r="M2254">
            <v>0</v>
          </cell>
          <cell r="N2254">
            <v>0</v>
          </cell>
        </row>
        <row r="2255">
          <cell r="A2255">
            <v>0</v>
          </cell>
          <cell r="B2255">
            <v>0</v>
          </cell>
          <cell r="C2255">
            <v>0</v>
          </cell>
          <cell r="D2255">
            <v>0</v>
          </cell>
          <cell r="E2255">
            <v>0</v>
          </cell>
          <cell r="F2255">
            <v>0</v>
          </cell>
          <cell r="G2255">
            <v>0</v>
          </cell>
          <cell r="H2255">
            <v>0</v>
          </cell>
          <cell r="I2255">
            <v>0</v>
          </cell>
          <cell r="J2255">
            <v>0</v>
          </cell>
          <cell r="K2255">
            <v>0</v>
          </cell>
          <cell r="L2255">
            <v>0</v>
          </cell>
          <cell r="M2255">
            <v>0</v>
          </cell>
          <cell r="N2255">
            <v>0</v>
          </cell>
        </row>
        <row r="2256">
          <cell r="A2256">
            <v>0</v>
          </cell>
          <cell r="B2256">
            <v>0</v>
          </cell>
          <cell r="C2256">
            <v>0</v>
          </cell>
          <cell r="D2256">
            <v>0</v>
          </cell>
          <cell r="E2256">
            <v>0</v>
          </cell>
          <cell r="F2256">
            <v>0</v>
          </cell>
          <cell r="G2256">
            <v>0</v>
          </cell>
          <cell r="H2256">
            <v>0</v>
          </cell>
          <cell r="I2256">
            <v>0</v>
          </cell>
          <cell r="J2256">
            <v>0</v>
          </cell>
          <cell r="K2256">
            <v>0</v>
          </cell>
          <cell r="L2256">
            <v>0</v>
          </cell>
          <cell r="M2256">
            <v>0</v>
          </cell>
          <cell r="N2256">
            <v>0</v>
          </cell>
        </row>
        <row r="2257">
          <cell r="A2257">
            <v>0</v>
          </cell>
          <cell r="B2257">
            <v>0</v>
          </cell>
          <cell r="C2257">
            <v>0</v>
          </cell>
          <cell r="D2257">
            <v>0</v>
          </cell>
          <cell r="E2257">
            <v>0</v>
          </cell>
          <cell r="F2257">
            <v>0</v>
          </cell>
          <cell r="G2257">
            <v>0</v>
          </cell>
          <cell r="H2257">
            <v>0</v>
          </cell>
          <cell r="I2257">
            <v>0</v>
          </cell>
          <cell r="J2257">
            <v>0</v>
          </cell>
          <cell r="K2257">
            <v>0</v>
          </cell>
          <cell r="L2257">
            <v>0</v>
          </cell>
          <cell r="M2257">
            <v>0</v>
          </cell>
          <cell r="N2257">
            <v>0</v>
          </cell>
        </row>
        <row r="2258">
          <cell r="A2258">
            <v>0</v>
          </cell>
          <cell r="B2258">
            <v>0</v>
          </cell>
          <cell r="C2258">
            <v>0</v>
          </cell>
          <cell r="D2258">
            <v>0</v>
          </cell>
          <cell r="E2258">
            <v>0</v>
          </cell>
          <cell r="F2258">
            <v>0</v>
          </cell>
          <cell r="G2258">
            <v>0</v>
          </cell>
          <cell r="H2258">
            <v>0</v>
          </cell>
          <cell r="I2258">
            <v>0</v>
          </cell>
          <cell r="J2258">
            <v>0</v>
          </cell>
          <cell r="K2258">
            <v>0</v>
          </cell>
          <cell r="L2258">
            <v>0</v>
          </cell>
          <cell r="M2258">
            <v>0</v>
          </cell>
          <cell r="N2258">
            <v>0</v>
          </cell>
        </row>
        <row r="2259">
          <cell r="A2259">
            <v>0</v>
          </cell>
          <cell r="B2259">
            <v>0</v>
          </cell>
          <cell r="C2259">
            <v>0</v>
          </cell>
          <cell r="D2259">
            <v>0</v>
          </cell>
          <cell r="E2259">
            <v>0</v>
          </cell>
          <cell r="F2259">
            <v>0</v>
          </cell>
          <cell r="G2259">
            <v>0</v>
          </cell>
          <cell r="H2259">
            <v>0</v>
          </cell>
          <cell r="I2259">
            <v>0</v>
          </cell>
          <cell r="J2259">
            <v>0</v>
          </cell>
          <cell r="K2259">
            <v>0</v>
          </cell>
          <cell r="L2259">
            <v>0</v>
          </cell>
          <cell r="M2259">
            <v>0</v>
          </cell>
          <cell r="N2259">
            <v>0</v>
          </cell>
        </row>
        <row r="2260">
          <cell r="A2260">
            <v>0</v>
          </cell>
          <cell r="B2260">
            <v>0</v>
          </cell>
          <cell r="C2260">
            <v>0</v>
          </cell>
          <cell r="D2260">
            <v>0</v>
          </cell>
          <cell r="E2260">
            <v>0</v>
          </cell>
          <cell r="F2260">
            <v>0</v>
          </cell>
          <cell r="G2260">
            <v>0</v>
          </cell>
          <cell r="H2260">
            <v>0</v>
          </cell>
          <cell r="I2260">
            <v>0</v>
          </cell>
          <cell r="J2260">
            <v>0</v>
          </cell>
          <cell r="K2260">
            <v>0</v>
          </cell>
          <cell r="L2260">
            <v>0</v>
          </cell>
          <cell r="M2260">
            <v>0</v>
          </cell>
          <cell r="N2260">
            <v>0</v>
          </cell>
        </row>
        <row r="2261">
          <cell r="A2261">
            <v>0</v>
          </cell>
          <cell r="B2261">
            <v>0</v>
          </cell>
          <cell r="C2261">
            <v>0</v>
          </cell>
          <cell r="D2261">
            <v>0</v>
          </cell>
          <cell r="E2261">
            <v>0</v>
          </cell>
          <cell r="F2261">
            <v>0</v>
          </cell>
          <cell r="G2261">
            <v>0</v>
          </cell>
          <cell r="H2261">
            <v>0</v>
          </cell>
          <cell r="I2261">
            <v>0</v>
          </cell>
          <cell r="J2261">
            <v>0</v>
          </cell>
          <cell r="K2261">
            <v>0</v>
          </cell>
          <cell r="L2261">
            <v>0</v>
          </cell>
          <cell r="M2261">
            <v>0</v>
          </cell>
          <cell r="N2261">
            <v>0</v>
          </cell>
        </row>
        <row r="2262">
          <cell r="A2262">
            <v>0</v>
          </cell>
          <cell r="B2262">
            <v>0</v>
          </cell>
          <cell r="C2262">
            <v>0</v>
          </cell>
          <cell r="D2262">
            <v>0</v>
          </cell>
          <cell r="E2262">
            <v>0</v>
          </cell>
          <cell r="F2262">
            <v>0</v>
          </cell>
          <cell r="G2262">
            <v>0</v>
          </cell>
          <cell r="H2262">
            <v>0</v>
          </cell>
          <cell r="I2262">
            <v>0</v>
          </cell>
          <cell r="J2262">
            <v>0</v>
          </cell>
          <cell r="K2262">
            <v>0</v>
          </cell>
          <cell r="L2262">
            <v>0</v>
          </cell>
          <cell r="M2262">
            <v>0</v>
          </cell>
          <cell r="N2262">
            <v>0</v>
          </cell>
        </row>
        <row r="2263">
          <cell r="A2263">
            <v>0</v>
          </cell>
          <cell r="B2263">
            <v>0</v>
          </cell>
          <cell r="C2263">
            <v>0</v>
          </cell>
          <cell r="D2263">
            <v>0</v>
          </cell>
          <cell r="E2263">
            <v>0</v>
          </cell>
          <cell r="F2263">
            <v>0</v>
          </cell>
          <cell r="G2263">
            <v>0</v>
          </cell>
          <cell r="H2263">
            <v>0</v>
          </cell>
          <cell r="I2263">
            <v>0</v>
          </cell>
          <cell r="J2263">
            <v>0</v>
          </cell>
          <cell r="K2263">
            <v>0</v>
          </cell>
          <cell r="L2263">
            <v>0</v>
          </cell>
          <cell r="M2263">
            <v>0</v>
          </cell>
          <cell r="N2263">
            <v>0</v>
          </cell>
        </row>
        <row r="2264">
          <cell r="A2264">
            <v>0</v>
          </cell>
          <cell r="B2264">
            <v>0</v>
          </cell>
          <cell r="C2264">
            <v>0</v>
          </cell>
          <cell r="D2264">
            <v>0</v>
          </cell>
          <cell r="E2264">
            <v>0</v>
          </cell>
          <cell r="F2264">
            <v>0</v>
          </cell>
          <cell r="G2264">
            <v>0</v>
          </cell>
          <cell r="H2264">
            <v>0</v>
          </cell>
          <cell r="I2264">
            <v>0</v>
          </cell>
          <cell r="J2264">
            <v>0</v>
          </cell>
          <cell r="K2264">
            <v>0</v>
          </cell>
          <cell r="L2264">
            <v>0</v>
          </cell>
          <cell r="M2264">
            <v>0</v>
          </cell>
          <cell r="N2264">
            <v>0</v>
          </cell>
        </row>
        <row r="2265">
          <cell r="A2265">
            <v>0</v>
          </cell>
          <cell r="B2265">
            <v>0</v>
          </cell>
          <cell r="C2265">
            <v>0</v>
          </cell>
          <cell r="D2265">
            <v>0</v>
          </cell>
          <cell r="E2265">
            <v>0</v>
          </cell>
          <cell r="F2265">
            <v>0</v>
          </cell>
          <cell r="G2265">
            <v>0</v>
          </cell>
          <cell r="H2265">
            <v>0</v>
          </cell>
          <cell r="I2265">
            <v>0</v>
          </cell>
          <cell r="J2265">
            <v>0</v>
          </cell>
          <cell r="K2265">
            <v>0</v>
          </cell>
          <cell r="L2265">
            <v>0</v>
          </cell>
          <cell r="M2265">
            <v>0</v>
          </cell>
          <cell r="N2265">
            <v>0</v>
          </cell>
        </row>
        <row r="2266">
          <cell r="A2266">
            <v>0</v>
          </cell>
          <cell r="B2266">
            <v>0</v>
          </cell>
          <cell r="C2266">
            <v>0</v>
          </cell>
          <cell r="D2266">
            <v>0</v>
          </cell>
          <cell r="E2266">
            <v>0</v>
          </cell>
          <cell r="F2266">
            <v>0</v>
          </cell>
          <cell r="G2266">
            <v>0</v>
          </cell>
          <cell r="H2266">
            <v>0</v>
          </cell>
          <cell r="I2266">
            <v>0</v>
          </cell>
          <cell r="J2266">
            <v>0</v>
          </cell>
          <cell r="K2266">
            <v>0</v>
          </cell>
          <cell r="L2266">
            <v>0</v>
          </cell>
          <cell r="M2266">
            <v>0</v>
          </cell>
          <cell r="N2266">
            <v>0</v>
          </cell>
        </row>
        <row r="2267">
          <cell r="A2267">
            <v>0</v>
          </cell>
          <cell r="B2267">
            <v>0</v>
          </cell>
          <cell r="C2267">
            <v>0</v>
          </cell>
          <cell r="D2267">
            <v>0</v>
          </cell>
          <cell r="E2267">
            <v>0</v>
          </cell>
          <cell r="F2267">
            <v>0</v>
          </cell>
          <cell r="G2267">
            <v>0</v>
          </cell>
          <cell r="H2267">
            <v>0</v>
          </cell>
          <cell r="I2267">
            <v>0</v>
          </cell>
          <cell r="J2267">
            <v>0</v>
          </cell>
          <cell r="K2267">
            <v>0</v>
          </cell>
          <cell r="L2267">
            <v>0</v>
          </cell>
          <cell r="M2267">
            <v>0</v>
          </cell>
          <cell r="N2267">
            <v>0</v>
          </cell>
        </row>
        <row r="2268">
          <cell r="A2268">
            <v>0</v>
          </cell>
          <cell r="B2268">
            <v>0</v>
          </cell>
          <cell r="C2268">
            <v>0</v>
          </cell>
          <cell r="D2268">
            <v>0</v>
          </cell>
          <cell r="E2268">
            <v>0</v>
          </cell>
          <cell r="F2268">
            <v>0</v>
          </cell>
          <cell r="G2268">
            <v>0</v>
          </cell>
          <cell r="H2268">
            <v>0</v>
          </cell>
          <cell r="I2268">
            <v>0</v>
          </cell>
          <cell r="J2268">
            <v>0</v>
          </cell>
          <cell r="K2268">
            <v>0</v>
          </cell>
          <cell r="L2268">
            <v>0</v>
          </cell>
          <cell r="M2268">
            <v>0</v>
          </cell>
          <cell r="N2268">
            <v>0</v>
          </cell>
        </row>
        <row r="2269">
          <cell r="A2269">
            <v>0</v>
          </cell>
          <cell r="B2269">
            <v>0</v>
          </cell>
          <cell r="C2269">
            <v>0</v>
          </cell>
          <cell r="D2269">
            <v>0</v>
          </cell>
          <cell r="E2269">
            <v>0</v>
          </cell>
          <cell r="F2269">
            <v>0</v>
          </cell>
          <cell r="G2269">
            <v>0</v>
          </cell>
          <cell r="H2269">
            <v>0</v>
          </cell>
          <cell r="I2269">
            <v>0</v>
          </cell>
          <cell r="J2269">
            <v>0</v>
          </cell>
          <cell r="K2269">
            <v>0</v>
          </cell>
          <cell r="L2269">
            <v>0</v>
          </cell>
          <cell r="M2269">
            <v>0</v>
          </cell>
          <cell r="N2269">
            <v>0</v>
          </cell>
        </row>
        <row r="2270">
          <cell r="A2270">
            <v>0</v>
          </cell>
          <cell r="B2270">
            <v>0</v>
          </cell>
          <cell r="C2270">
            <v>0</v>
          </cell>
          <cell r="D2270">
            <v>0</v>
          </cell>
          <cell r="E2270">
            <v>0</v>
          </cell>
          <cell r="F2270">
            <v>0</v>
          </cell>
          <cell r="G2270">
            <v>0</v>
          </cell>
          <cell r="H2270">
            <v>0</v>
          </cell>
          <cell r="I2270">
            <v>0</v>
          </cell>
          <cell r="J2270">
            <v>0</v>
          </cell>
          <cell r="K2270">
            <v>0</v>
          </cell>
          <cell r="L2270">
            <v>0</v>
          </cell>
          <cell r="M2270">
            <v>0</v>
          </cell>
          <cell r="N2270">
            <v>0</v>
          </cell>
        </row>
        <row r="2271">
          <cell r="A2271">
            <v>0</v>
          </cell>
          <cell r="B2271">
            <v>0</v>
          </cell>
          <cell r="C2271">
            <v>0</v>
          </cell>
          <cell r="D2271">
            <v>0</v>
          </cell>
          <cell r="E2271">
            <v>0</v>
          </cell>
          <cell r="F2271">
            <v>0</v>
          </cell>
          <cell r="G2271">
            <v>0</v>
          </cell>
          <cell r="H2271">
            <v>0</v>
          </cell>
          <cell r="I2271">
            <v>0</v>
          </cell>
          <cell r="J2271">
            <v>0</v>
          </cell>
          <cell r="K2271">
            <v>0</v>
          </cell>
          <cell r="L2271">
            <v>0</v>
          </cell>
          <cell r="M2271">
            <v>0</v>
          </cell>
          <cell r="N2271">
            <v>0</v>
          </cell>
        </row>
        <row r="2272">
          <cell r="A2272">
            <v>0</v>
          </cell>
          <cell r="B2272">
            <v>0</v>
          </cell>
          <cell r="C2272">
            <v>0</v>
          </cell>
          <cell r="D2272">
            <v>0</v>
          </cell>
          <cell r="E2272">
            <v>0</v>
          </cell>
          <cell r="F2272">
            <v>0</v>
          </cell>
          <cell r="G2272">
            <v>0</v>
          </cell>
          <cell r="H2272">
            <v>0</v>
          </cell>
          <cell r="I2272">
            <v>0</v>
          </cell>
          <cell r="J2272">
            <v>0</v>
          </cell>
          <cell r="K2272">
            <v>0</v>
          </cell>
          <cell r="L2272">
            <v>0</v>
          </cell>
          <cell r="M2272">
            <v>0</v>
          </cell>
          <cell r="N2272">
            <v>0</v>
          </cell>
        </row>
        <row r="2273">
          <cell r="A2273">
            <v>0</v>
          </cell>
          <cell r="B2273">
            <v>0</v>
          </cell>
          <cell r="C2273">
            <v>0</v>
          </cell>
          <cell r="D2273">
            <v>0</v>
          </cell>
          <cell r="E2273">
            <v>0</v>
          </cell>
          <cell r="F2273">
            <v>0</v>
          </cell>
          <cell r="G2273">
            <v>0</v>
          </cell>
          <cell r="H2273">
            <v>0</v>
          </cell>
          <cell r="I2273">
            <v>0</v>
          </cell>
          <cell r="J2273">
            <v>0</v>
          </cell>
          <cell r="K2273">
            <v>0</v>
          </cell>
          <cell r="L2273">
            <v>0</v>
          </cell>
          <cell r="M2273">
            <v>0</v>
          </cell>
          <cell r="N2273">
            <v>0</v>
          </cell>
        </row>
        <row r="2274">
          <cell r="A2274">
            <v>0</v>
          </cell>
          <cell r="B2274">
            <v>0</v>
          </cell>
          <cell r="C2274">
            <v>0</v>
          </cell>
          <cell r="D2274">
            <v>0</v>
          </cell>
          <cell r="E2274">
            <v>0</v>
          </cell>
          <cell r="F2274">
            <v>0</v>
          </cell>
          <cell r="G2274">
            <v>0</v>
          </cell>
          <cell r="H2274">
            <v>0</v>
          </cell>
          <cell r="I2274">
            <v>0</v>
          </cell>
          <cell r="J2274">
            <v>0</v>
          </cell>
          <cell r="K2274">
            <v>0</v>
          </cell>
          <cell r="L2274">
            <v>0</v>
          </cell>
          <cell r="M2274">
            <v>0</v>
          </cell>
          <cell r="N2274">
            <v>0</v>
          </cell>
        </row>
        <row r="2275">
          <cell r="A2275">
            <v>0</v>
          </cell>
          <cell r="B2275">
            <v>0</v>
          </cell>
          <cell r="C2275">
            <v>0</v>
          </cell>
          <cell r="D2275">
            <v>0</v>
          </cell>
          <cell r="E2275">
            <v>0</v>
          </cell>
          <cell r="F2275">
            <v>0</v>
          </cell>
          <cell r="G2275">
            <v>0</v>
          </cell>
          <cell r="H2275">
            <v>0</v>
          </cell>
          <cell r="I2275">
            <v>0</v>
          </cell>
          <cell r="J2275">
            <v>0</v>
          </cell>
          <cell r="K2275">
            <v>0</v>
          </cell>
          <cell r="L2275">
            <v>0</v>
          </cell>
          <cell r="M2275">
            <v>0</v>
          </cell>
          <cell r="N2275">
            <v>0</v>
          </cell>
        </row>
        <row r="2276">
          <cell r="A2276">
            <v>0</v>
          </cell>
          <cell r="B2276">
            <v>0</v>
          </cell>
          <cell r="C2276">
            <v>0</v>
          </cell>
          <cell r="D2276">
            <v>0</v>
          </cell>
          <cell r="E2276">
            <v>0</v>
          </cell>
          <cell r="F2276">
            <v>0</v>
          </cell>
          <cell r="G2276">
            <v>0</v>
          </cell>
          <cell r="H2276">
            <v>0</v>
          </cell>
          <cell r="I2276">
            <v>0</v>
          </cell>
          <cell r="J2276">
            <v>0</v>
          </cell>
          <cell r="K2276">
            <v>0</v>
          </cell>
          <cell r="L2276">
            <v>0</v>
          </cell>
          <cell r="M2276">
            <v>0</v>
          </cell>
          <cell r="N2276">
            <v>0</v>
          </cell>
        </row>
        <row r="2277">
          <cell r="A2277">
            <v>0</v>
          </cell>
          <cell r="B2277">
            <v>0</v>
          </cell>
          <cell r="C2277">
            <v>0</v>
          </cell>
          <cell r="D2277">
            <v>0</v>
          </cell>
          <cell r="E2277">
            <v>0</v>
          </cell>
          <cell r="F2277">
            <v>0</v>
          </cell>
          <cell r="G2277">
            <v>0</v>
          </cell>
          <cell r="H2277">
            <v>0</v>
          </cell>
          <cell r="I2277">
            <v>0</v>
          </cell>
          <cell r="J2277">
            <v>0</v>
          </cell>
          <cell r="K2277">
            <v>0</v>
          </cell>
          <cell r="L2277">
            <v>0</v>
          </cell>
          <cell r="M2277">
            <v>0</v>
          </cell>
          <cell r="N2277">
            <v>0</v>
          </cell>
        </row>
        <row r="2278">
          <cell r="A2278">
            <v>0</v>
          </cell>
          <cell r="B2278">
            <v>0</v>
          </cell>
          <cell r="C2278">
            <v>0</v>
          </cell>
          <cell r="D2278">
            <v>0</v>
          </cell>
          <cell r="E2278">
            <v>0</v>
          </cell>
          <cell r="F2278">
            <v>0</v>
          </cell>
          <cell r="G2278">
            <v>0</v>
          </cell>
          <cell r="H2278">
            <v>0</v>
          </cell>
          <cell r="I2278">
            <v>0</v>
          </cell>
          <cell r="J2278">
            <v>0</v>
          </cell>
          <cell r="K2278">
            <v>0</v>
          </cell>
          <cell r="L2278">
            <v>0</v>
          </cell>
          <cell r="M2278">
            <v>0</v>
          </cell>
          <cell r="N2278">
            <v>0</v>
          </cell>
        </row>
        <row r="2279">
          <cell r="A2279">
            <v>0</v>
          </cell>
          <cell r="B2279">
            <v>0</v>
          </cell>
          <cell r="C2279">
            <v>0</v>
          </cell>
          <cell r="D2279">
            <v>0</v>
          </cell>
          <cell r="E2279">
            <v>0</v>
          </cell>
          <cell r="F2279">
            <v>0</v>
          </cell>
          <cell r="G2279">
            <v>0</v>
          </cell>
          <cell r="H2279">
            <v>0</v>
          </cell>
          <cell r="I2279">
            <v>0</v>
          </cell>
          <cell r="J2279">
            <v>0</v>
          </cell>
          <cell r="K2279">
            <v>0</v>
          </cell>
          <cell r="L2279">
            <v>0</v>
          </cell>
          <cell r="M2279">
            <v>0</v>
          </cell>
          <cell r="N2279">
            <v>0</v>
          </cell>
        </row>
        <row r="2280">
          <cell r="A2280">
            <v>0</v>
          </cell>
          <cell r="B2280">
            <v>0</v>
          </cell>
          <cell r="C2280">
            <v>0</v>
          </cell>
          <cell r="D2280">
            <v>0</v>
          </cell>
          <cell r="E2280">
            <v>0</v>
          </cell>
          <cell r="F2280">
            <v>0</v>
          </cell>
          <cell r="G2280">
            <v>0</v>
          </cell>
          <cell r="H2280">
            <v>0</v>
          </cell>
          <cell r="I2280">
            <v>0</v>
          </cell>
          <cell r="J2280">
            <v>0</v>
          </cell>
          <cell r="K2280">
            <v>0</v>
          </cell>
          <cell r="L2280">
            <v>0</v>
          </cell>
          <cell r="M2280">
            <v>0</v>
          </cell>
          <cell r="N2280">
            <v>0</v>
          </cell>
        </row>
        <row r="2281">
          <cell r="A2281">
            <v>0</v>
          </cell>
          <cell r="B2281">
            <v>0</v>
          </cell>
          <cell r="C2281">
            <v>0</v>
          </cell>
          <cell r="D2281">
            <v>0</v>
          </cell>
          <cell r="E2281">
            <v>0</v>
          </cell>
          <cell r="F2281">
            <v>0</v>
          </cell>
          <cell r="G2281">
            <v>0</v>
          </cell>
          <cell r="H2281">
            <v>0</v>
          </cell>
          <cell r="I2281">
            <v>0</v>
          </cell>
          <cell r="J2281">
            <v>0</v>
          </cell>
          <cell r="K2281">
            <v>0</v>
          </cell>
          <cell r="L2281">
            <v>0</v>
          </cell>
          <cell r="M2281">
            <v>0</v>
          </cell>
          <cell r="N2281">
            <v>0</v>
          </cell>
        </row>
        <row r="2282">
          <cell r="A2282">
            <v>0</v>
          </cell>
          <cell r="B2282">
            <v>0</v>
          </cell>
          <cell r="C2282">
            <v>0</v>
          </cell>
          <cell r="D2282">
            <v>0</v>
          </cell>
          <cell r="E2282">
            <v>0</v>
          </cell>
          <cell r="F2282">
            <v>0</v>
          </cell>
          <cell r="G2282">
            <v>0</v>
          </cell>
          <cell r="H2282">
            <v>0</v>
          </cell>
          <cell r="I2282">
            <v>0</v>
          </cell>
          <cell r="J2282">
            <v>0</v>
          </cell>
          <cell r="K2282">
            <v>0</v>
          </cell>
          <cell r="L2282">
            <v>0</v>
          </cell>
          <cell r="M2282">
            <v>0</v>
          </cell>
          <cell r="N2282">
            <v>0</v>
          </cell>
        </row>
        <row r="2283">
          <cell r="A2283">
            <v>0</v>
          </cell>
          <cell r="B2283">
            <v>0</v>
          </cell>
          <cell r="C2283">
            <v>0</v>
          </cell>
          <cell r="D2283">
            <v>0</v>
          </cell>
          <cell r="E2283">
            <v>0</v>
          </cell>
          <cell r="F2283">
            <v>0</v>
          </cell>
          <cell r="G2283">
            <v>0</v>
          </cell>
          <cell r="H2283">
            <v>0</v>
          </cell>
          <cell r="I2283">
            <v>0</v>
          </cell>
          <cell r="J2283">
            <v>0</v>
          </cell>
          <cell r="K2283">
            <v>0</v>
          </cell>
          <cell r="L2283">
            <v>0</v>
          </cell>
          <cell r="M2283">
            <v>0</v>
          </cell>
          <cell r="N2283">
            <v>0</v>
          </cell>
        </row>
        <row r="2284">
          <cell r="A2284">
            <v>0</v>
          </cell>
          <cell r="B2284">
            <v>0</v>
          </cell>
          <cell r="C2284">
            <v>0</v>
          </cell>
          <cell r="D2284">
            <v>0</v>
          </cell>
          <cell r="E2284">
            <v>0</v>
          </cell>
          <cell r="F2284">
            <v>0</v>
          </cell>
          <cell r="G2284">
            <v>0</v>
          </cell>
          <cell r="H2284">
            <v>0</v>
          </cell>
          <cell r="I2284">
            <v>0</v>
          </cell>
          <cell r="J2284">
            <v>0</v>
          </cell>
          <cell r="K2284">
            <v>0</v>
          </cell>
          <cell r="L2284">
            <v>0</v>
          </cell>
          <cell r="M2284">
            <v>0</v>
          </cell>
          <cell r="N2284">
            <v>0</v>
          </cell>
        </row>
        <row r="2285">
          <cell r="A2285">
            <v>0</v>
          </cell>
          <cell r="B2285">
            <v>0</v>
          </cell>
          <cell r="C2285">
            <v>0</v>
          </cell>
          <cell r="D2285">
            <v>0</v>
          </cell>
          <cell r="E2285">
            <v>0</v>
          </cell>
          <cell r="F2285">
            <v>0</v>
          </cell>
          <cell r="G2285">
            <v>0</v>
          </cell>
          <cell r="H2285">
            <v>0</v>
          </cell>
          <cell r="I2285">
            <v>0</v>
          </cell>
          <cell r="J2285">
            <v>0</v>
          </cell>
          <cell r="K2285">
            <v>0</v>
          </cell>
          <cell r="L2285">
            <v>0</v>
          </cell>
          <cell r="M2285">
            <v>0</v>
          </cell>
          <cell r="N2285">
            <v>0</v>
          </cell>
        </row>
        <row r="2286">
          <cell r="A2286">
            <v>0</v>
          </cell>
          <cell r="B2286">
            <v>0</v>
          </cell>
          <cell r="C2286">
            <v>0</v>
          </cell>
          <cell r="D2286">
            <v>0</v>
          </cell>
          <cell r="E2286">
            <v>0</v>
          </cell>
          <cell r="F2286">
            <v>0</v>
          </cell>
          <cell r="G2286">
            <v>0</v>
          </cell>
          <cell r="H2286">
            <v>0</v>
          </cell>
          <cell r="I2286">
            <v>0</v>
          </cell>
          <cell r="J2286">
            <v>0</v>
          </cell>
          <cell r="K2286">
            <v>0</v>
          </cell>
          <cell r="L2286">
            <v>0</v>
          </cell>
          <cell r="M2286">
            <v>0</v>
          </cell>
          <cell r="N2286">
            <v>0</v>
          </cell>
        </row>
        <row r="2287">
          <cell r="A2287">
            <v>0</v>
          </cell>
          <cell r="B2287">
            <v>0</v>
          </cell>
          <cell r="C2287">
            <v>0</v>
          </cell>
          <cell r="D2287">
            <v>0</v>
          </cell>
          <cell r="E2287">
            <v>0</v>
          </cell>
          <cell r="F2287">
            <v>0</v>
          </cell>
          <cell r="G2287">
            <v>0</v>
          </cell>
          <cell r="H2287">
            <v>0</v>
          </cell>
          <cell r="I2287">
            <v>0</v>
          </cell>
          <cell r="J2287">
            <v>0</v>
          </cell>
          <cell r="K2287">
            <v>0</v>
          </cell>
          <cell r="L2287">
            <v>0</v>
          </cell>
          <cell r="M2287">
            <v>0</v>
          </cell>
          <cell r="N2287">
            <v>0</v>
          </cell>
        </row>
        <row r="2288">
          <cell r="A2288">
            <v>0</v>
          </cell>
          <cell r="B2288">
            <v>0</v>
          </cell>
          <cell r="C2288">
            <v>0</v>
          </cell>
          <cell r="D2288">
            <v>0</v>
          </cell>
          <cell r="E2288">
            <v>0</v>
          </cell>
          <cell r="F2288">
            <v>0</v>
          </cell>
          <cell r="G2288">
            <v>0</v>
          </cell>
          <cell r="H2288">
            <v>0</v>
          </cell>
          <cell r="I2288">
            <v>0</v>
          </cell>
          <cell r="J2288">
            <v>0</v>
          </cell>
          <cell r="K2288">
            <v>0</v>
          </cell>
          <cell r="L2288">
            <v>0</v>
          </cell>
          <cell r="M2288">
            <v>0</v>
          </cell>
          <cell r="N2288">
            <v>0</v>
          </cell>
        </row>
        <row r="2289">
          <cell r="A2289">
            <v>0</v>
          </cell>
          <cell r="B2289">
            <v>0</v>
          </cell>
          <cell r="C2289">
            <v>0</v>
          </cell>
          <cell r="D2289">
            <v>0</v>
          </cell>
          <cell r="E2289">
            <v>0</v>
          </cell>
          <cell r="F2289">
            <v>0</v>
          </cell>
          <cell r="G2289">
            <v>0</v>
          </cell>
          <cell r="H2289">
            <v>0</v>
          </cell>
          <cell r="I2289">
            <v>0</v>
          </cell>
          <cell r="J2289">
            <v>0</v>
          </cell>
          <cell r="K2289">
            <v>0</v>
          </cell>
          <cell r="L2289">
            <v>0</v>
          </cell>
          <cell r="M2289">
            <v>0</v>
          </cell>
          <cell r="N2289">
            <v>0</v>
          </cell>
        </row>
        <row r="2290">
          <cell r="A2290">
            <v>0</v>
          </cell>
          <cell r="B2290">
            <v>0</v>
          </cell>
          <cell r="C2290">
            <v>0</v>
          </cell>
          <cell r="D2290">
            <v>0</v>
          </cell>
          <cell r="E2290">
            <v>0</v>
          </cell>
          <cell r="F2290">
            <v>0</v>
          </cell>
          <cell r="G2290">
            <v>0</v>
          </cell>
          <cell r="H2290">
            <v>0</v>
          </cell>
          <cell r="I2290">
            <v>0</v>
          </cell>
          <cell r="J2290">
            <v>0</v>
          </cell>
          <cell r="K2290">
            <v>0</v>
          </cell>
          <cell r="L2290">
            <v>0</v>
          </cell>
          <cell r="M2290">
            <v>0</v>
          </cell>
          <cell r="N2290">
            <v>0</v>
          </cell>
        </row>
        <row r="2291">
          <cell r="A2291">
            <v>0</v>
          </cell>
          <cell r="B2291">
            <v>0</v>
          </cell>
          <cell r="C2291">
            <v>0</v>
          </cell>
          <cell r="D2291">
            <v>0</v>
          </cell>
          <cell r="E2291">
            <v>0</v>
          </cell>
          <cell r="F2291">
            <v>0</v>
          </cell>
          <cell r="G2291">
            <v>0</v>
          </cell>
          <cell r="H2291">
            <v>0</v>
          </cell>
          <cell r="I2291">
            <v>0</v>
          </cell>
          <cell r="J2291">
            <v>0</v>
          </cell>
          <cell r="K2291">
            <v>0</v>
          </cell>
          <cell r="L2291">
            <v>0</v>
          </cell>
          <cell r="M2291">
            <v>0</v>
          </cell>
          <cell r="N2291">
            <v>0</v>
          </cell>
        </row>
        <row r="2292">
          <cell r="A2292">
            <v>0</v>
          </cell>
          <cell r="B2292">
            <v>0</v>
          </cell>
          <cell r="C2292">
            <v>0</v>
          </cell>
          <cell r="D2292">
            <v>0</v>
          </cell>
          <cell r="E2292">
            <v>0</v>
          </cell>
          <cell r="F2292">
            <v>0</v>
          </cell>
          <cell r="G2292">
            <v>0</v>
          </cell>
          <cell r="H2292">
            <v>0</v>
          </cell>
          <cell r="I2292">
            <v>0</v>
          </cell>
          <cell r="J2292">
            <v>0</v>
          </cell>
          <cell r="K2292">
            <v>0</v>
          </cell>
          <cell r="L2292">
            <v>0</v>
          </cell>
          <cell r="M2292">
            <v>0</v>
          </cell>
          <cell r="N2292">
            <v>0</v>
          </cell>
        </row>
        <row r="2293">
          <cell r="A2293">
            <v>0</v>
          </cell>
          <cell r="B2293">
            <v>0</v>
          </cell>
          <cell r="C2293">
            <v>0</v>
          </cell>
          <cell r="D2293">
            <v>0</v>
          </cell>
          <cell r="E2293">
            <v>0</v>
          </cell>
          <cell r="F2293">
            <v>0</v>
          </cell>
          <cell r="G2293">
            <v>0</v>
          </cell>
          <cell r="H2293">
            <v>0</v>
          </cell>
          <cell r="I2293">
            <v>0</v>
          </cell>
          <cell r="J2293">
            <v>0</v>
          </cell>
          <cell r="K2293">
            <v>0</v>
          </cell>
          <cell r="L2293">
            <v>0</v>
          </cell>
          <cell r="M2293">
            <v>0</v>
          </cell>
          <cell r="N2293">
            <v>0</v>
          </cell>
        </row>
        <row r="2294">
          <cell r="A2294">
            <v>0</v>
          </cell>
          <cell r="B2294">
            <v>0</v>
          </cell>
          <cell r="C2294">
            <v>0</v>
          </cell>
          <cell r="D2294">
            <v>0</v>
          </cell>
          <cell r="E2294">
            <v>0</v>
          </cell>
          <cell r="F2294">
            <v>0</v>
          </cell>
          <cell r="G2294">
            <v>0</v>
          </cell>
          <cell r="H2294">
            <v>0</v>
          </cell>
          <cell r="I2294">
            <v>0</v>
          </cell>
          <cell r="J2294">
            <v>0</v>
          </cell>
          <cell r="K2294">
            <v>0</v>
          </cell>
          <cell r="L2294">
            <v>0</v>
          </cell>
          <cell r="M2294">
            <v>0</v>
          </cell>
          <cell r="N2294">
            <v>0</v>
          </cell>
        </row>
        <row r="2295">
          <cell r="A2295">
            <v>0</v>
          </cell>
          <cell r="B2295">
            <v>0</v>
          </cell>
          <cell r="C2295">
            <v>0</v>
          </cell>
          <cell r="D2295">
            <v>0</v>
          </cell>
          <cell r="E2295">
            <v>0</v>
          </cell>
          <cell r="F2295">
            <v>0</v>
          </cell>
          <cell r="G2295">
            <v>0</v>
          </cell>
          <cell r="H2295">
            <v>0</v>
          </cell>
          <cell r="I2295">
            <v>0</v>
          </cell>
          <cell r="J2295">
            <v>0</v>
          </cell>
          <cell r="K2295">
            <v>0</v>
          </cell>
          <cell r="L2295">
            <v>0</v>
          </cell>
          <cell r="M2295">
            <v>0</v>
          </cell>
          <cell r="N2295">
            <v>0</v>
          </cell>
        </row>
        <row r="2296">
          <cell r="A2296">
            <v>0</v>
          </cell>
          <cell r="B2296">
            <v>0</v>
          </cell>
          <cell r="C2296">
            <v>0</v>
          </cell>
          <cell r="D2296">
            <v>0</v>
          </cell>
          <cell r="E2296">
            <v>0</v>
          </cell>
          <cell r="F2296">
            <v>0</v>
          </cell>
          <cell r="G2296">
            <v>0</v>
          </cell>
          <cell r="H2296">
            <v>0</v>
          </cell>
          <cell r="I2296">
            <v>0</v>
          </cell>
          <cell r="J2296">
            <v>0</v>
          </cell>
          <cell r="K2296">
            <v>0</v>
          </cell>
          <cell r="L2296">
            <v>0</v>
          </cell>
          <cell r="M2296">
            <v>0</v>
          </cell>
          <cell r="N2296">
            <v>0</v>
          </cell>
        </row>
        <row r="2297">
          <cell r="A2297">
            <v>0</v>
          </cell>
          <cell r="B2297">
            <v>0</v>
          </cell>
          <cell r="C2297">
            <v>0</v>
          </cell>
          <cell r="D2297">
            <v>0</v>
          </cell>
          <cell r="E2297">
            <v>0</v>
          </cell>
          <cell r="F2297">
            <v>0</v>
          </cell>
          <cell r="G2297">
            <v>0</v>
          </cell>
          <cell r="H2297">
            <v>0</v>
          </cell>
          <cell r="I2297">
            <v>0</v>
          </cell>
          <cell r="J2297">
            <v>0</v>
          </cell>
          <cell r="K2297">
            <v>0</v>
          </cell>
          <cell r="L2297">
            <v>0</v>
          </cell>
          <cell r="M2297">
            <v>0</v>
          </cell>
          <cell r="N2297">
            <v>0</v>
          </cell>
        </row>
        <row r="2298">
          <cell r="A2298">
            <v>0</v>
          </cell>
          <cell r="B2298">
            <v>0</v>
          </cell>
          <cell r="C2298">
            <v>0</v>
          </cell>
          <cell r="D2298">
            <v>0</v>
          </cell>
          <cell r="E2298">
            <v>0</v>
          </cell>
          <cell r="F2298">
            <v>0</v>
          </cell>
          <cell r="G2298">
            <v>0</v>
          </cell>
          <cell r="H2298">
            <v>0</v>
          </cell>
          <cell r="I2298">
            <v>0</v>
          </cell>
          <cell r="J2298">
            <v>0</v>
          </cell>
          <cell r="K2298">
            <v>0</v>
          </cell>
          <cell r="L2298">
            <v>0</v>
          </cell>
          <cell r="M2298">
            <v>0</v>
          </cell>
          <cell r="N2298">
            <v>0</v>
          </cell>
        </row>
        <row r="2299">
          <cell r="A2299">
            <v>0</v>
          </cell>
          <cell r="B2299">
            <v>0</v>
          </cell>
          <cell r="C2299">
            <v>0</v>
          </cell>
          <cell r="D2299">
            <v>0</v>
          </cell>
          <cell r="E2299">
            <v>0</v>
          </cell>
          <cell r="F2299">
            <v>0</v>
          </cell>
          <cell r="G2299">
            <v>0</v>
          </cell>
          <cell r="H2299">
            <v>0</v>
          </cell>
          <cell r="I2299">
            <v>0</v>
          </cell>
          <cell r="J2299">
            <v>0</v>
          </cell>
          <cell r="K2299">
            <v>0</v>
          </cell>
          <cell r="L2299">
            <v>0</v>
          </cell>
          <cell r="M2299">
            <v>0</v>
          </cell>
          <cell r="N2299">
            <v>0</v>
          </cell>
        </row>
        <row r="2300">
          <cell r="A2300">
            <v>0</v>
          </cell>
          <cell r="B2300">
            <v>0</v>
          </cell>
          <cell r="C2300">
            <v>0</v>
          </cell>
          <cell r="D2300">
            <v>0</v>
          </cell>
          <cell r="E2300">
            <v>0</v>
          </cell>
          <cell r="F2300">
            <v>0</v>
          </cell>
          <cell r="G2300">
            <v>0</v>
          </cell>
          <cell r="H2300">
            <v>0</v>
          </cell>
          <cell r="I2300">
            <v>0</v>
          </cell>
          <cell r="J2300">
            <v>0</v>
          </cell>
          <cell r="K2300">
            <v>0</v>
          </cell>
          <cell r="L2300">
            <v>0</v>
          </cell>
          <cell r="M2300">
            <v>0</v>
          </cell>
          <cell r="N2300">
            <v>0</v>
          </cell>
        </row>
        <row r="2301">
          <cell r="A2301">
            <v>0</v>
          </cell>
          <cell r="B2301">
            <v>0</v>
          </cell>
          <cell r="C2301">
            <v>0</v>
          </cell>
          <cell r="D2301">
            <v>0</v>
          </cell>
          <cell r="E2301">
            <v>0</v>
          </cell>
          <cell r="F2301">
            <v>0</v>
          </cell>
          <cell r="G2301">
            <v>0</v>
          </cell>
          <cell r="H2301">
            <v>0</v>
          </cell>
          <cell r="I2301">
            <v>0</v>
          </cell>
          <cell r="J2301">
            <v>0</v>
          </cell>
          <cell r="K2301">
            <v>0</v>
          </cell>
          <cell r="L2301">
            <v>0</v>
          </cell>
          <cell r="M2301">
            <v>0</v>
          </cell>
          <cell r="N2301">
            <v>0</v>
          </cell>
        </row>
        <row r="2302">
          <cell r="A2302">
            <v>0</v>
          </cell>
          <cell r="B2302">
            <v>0</v>
          </cell>
          <cell r="C2302">
            <v>0</v>
          </cell>
          <cell r="D2302">
            <v>0</v>
          </cell>
          <cell r="E2302">
            <v>0</v>
          </cell>
          <cell r="F2302">
            <v>0</v>
          </cell>
          <cell r="G2302">
            <v>0</v>
          </cell>
          <cell r="H2302">
            <v>0</v>
          </cell>
          <cell r="I2302">
            <v>0</v>
          </cell>
          <cell r="J2302">
            <v>0</v>
          </cell>
          <cell r="K2302">
            <v>0</v>
          </cell>
          <cell r="L2302">
            <v>0</v>
          </cell>
          <cell r="M2302">
            <v>0</v>
          </cell>
          <cell r="N2302">
            <v>0</v>
          </cell>
        </row>
        <row r="2303">
          <cell r="A2303">
            <v>0</v>
          </cell>
          <cell r="B2303">
            <v>0</v>
          </cell>
          <cell r="C2303">
            <v>0</v>
          </cell>
          <cell r="D2303">
            <v>0</v>
          </cell>
          <cell r="E2303">
            <v>0</v>
          </cell>
          <cell r="F2303">
            <v>0</v>
          </cell>
          <cell r="G2303">
            <v>0</v>
          </cell>
          <cell r="H2303">
            <v>0</v>
          </cell>
          <cell r="I2303">
            <v>0</v>
          </cell>
          <cell r="J2303">
            <v>0</v>
          </cell>
          <cell r="K2303">
            <v>0</v>
          </cell>
          <cell r="L2303">
            <v>0</v>
          </cell>
          <cell r="M2303">
            <v>0</v>
          </cell>
          <cell r="N2303">
            <v>0</v>
          </cell>
        </row>
        <row r="2304">
          <cell r="A2304">
            <v>0</v>
          </cell>
          <cell r="B2304">
            <v>0</v>
          </cell>
          <cell r="C2304">
            <v>0</v>
          </cell>
          <cell r="D2304">
            <v>0</v>
          </cell>
          <cell r="E2304">
            <v>0</v>
          </cell>
          <cell r="F2304">
            <v>0</v>
          </cell>
          <cell r="G2304">
            <v>0</v>
          </cell>
          <cell r="H2304">
            <v>0</v>
          </cell>
          <cell r="I2304">
            <v>0</v>
          </cell>
          <cell r="J2304">
            <v>0</v>
          </cell>
          <cell r="K2304">
            <v>0</v>
          </cell>
          <cell r="L2304">
            <v>0</v>
          </cell>
          <cell r="M2304">
            <v>0</v>
          </cell>
          <cell r="N2304">
            <v>0</v>
          </cell>
        </row>
        <row r="2305">
          <cell r="A2305">
            <v>0</v>
          </cell>
          <cell r="B2305">
            <v>0</v>
          </cell>
          <cell r="C2305">
            <v>0</v>
          </cell>
          <cell r="D2305">
            <v>0</v>
          </cell>
          <cell r="E2305">
            <v>0</v>
          </cell>
          <cell r="F2305">
            <v>0</v>
          </cell>
          <cell r="G2305">
            <v>0</v>
          </cell>
          <cell r="H2305">
            <v>0</v>
          </cell>
          <cell r="I2305">
            <v>0</v>
          </cell>
          <cell r="J2305">
            <v>0</v>
          </cell>
          <cell r="K2305">
            <v>0</v>
          </cell>
          <cell r="L2305">
            <v>0</v>
          </cell>
          <cell r="M2305">
            <v>0</v>
          </cell>
          <cell r="N2305">
            <v>0</v>
          </cell>
        </row>
        <row r="2306">
          <cell r="A2306">
            <v>0</v>
          </cell>
          <cell r="B2306">
            <v>0</v>
          </cell>
          <cell r="C2306">
            <v>0</v>
          </cell>
          <cell r="D2306">
            <v>0</v>
          </cell>
          <cell r="E2306">
            <v>0</v>
          </cell>
          <cell r="F2306">
            <v>0</v>
          </cell>
          <cell r="G2306">
            <v>0</v>
          </cell>
          <cell r="H2306">
            <v>0</v>
          </cell>
          <cell r="I2306">
            <v>0</v>
          </cell>
          <cell r="J2306">
            <v>0</v>
          </cell>
          <cell r="K2306">
            <v>0</v>
          </cell>
          <cell r="L2306">
            <v>0</v>
          </cell>
          <cell r="M2306">
            <v>0</v>
          </cell>
          <cell r="N2306">
            <v>0</v>
          </cell>
        </row>
        <row r="2307">
          <cell r="A2307">
            <v>0</v>
          </cell>
          <cell r="B2307">
            <v>0</v>
          </cell>
          <cell r="C2307">
            <v>0</v>
          </cell>
          <cell r="D2307">
            <v>0</v>
          </cell>
          <cell r="E2307">
            <v>0</v>
          </cell>
          <cell r="F2307">
            <v>0</v>
          </cell>
          <cell r="G2307">
            <v>0</v>
          </cell>
          <cell r="H2307">
            <v>0</v>
          </cell>
          <cell r="I2307">
            <v>0</v>
          </cell>
          <cell r="J2307">
            <v>0</v>
          </cell>
          <cell r="K2307">
            <v>0</v>
          </cell>
          <cell r="L2307">
            <v>0</v>
          </cell>
          <cell r="M2307">
            <v>0</v>
          </cell>
          <cell r="N2307">
            <v>0</v>
          </cell>
        </row>
        <row r="2308">
          <cell r="A2308">
            <v>0</v>
          </cell>
          <cell r="B2308">
            <v>0</v>
          </cell>
          <cell r="C2308">
            <v>0</v>
          </cell>
          <cell r="D2308">
            <v>0</v>
          </cell>
          <cell r="E2308">
            <v>0</v>
          </cell>
          <cell r="F2308">
            <v>0</v>
          </cell>
          <cell r="G2308">
            <v>0</v>
          </cell>
          <cell r="H2308">
            <v>0</v>
          </cell>
          <cell r="I2308">
            <v>0</v>
          </cell>
          <cell r="J2308">
            <v>0</v>
          </cell>
          <cell r="K2308">
            <v>0</v>
          </cell>
          <cell r="L2308">
            <v>0</v>
          </cell>
          <cell r="M2308">
            <v>0</v>
          </cell>
          <cell r="N2308">
            <v>0</v>
          </cell>
        </row>
        <row r="2309">
          <cell r="A2309">
            <v>0</v>
          </cell>
          <cell r="B2309">
            <v>0</v>
          </cell>
          <cell r="C2309">
            <v>0</v>
          </cell>
          <cell r="D2309">
            <v>0</v>
          </cell>
          <cell r="E2309">
            <v>0</v>
          </cell>
          <cell r="F2309">
            <v>0</v>
          </cell>
          <cell r="G2309">
            <v>0</v>
          </cell>
          <cell r="H2309">
            <v>0</v>
          </cell>
          <cell r="I2309">
            <v>0</v>
          </cell>
          <cell r="J2309">
            <v>0</v>
          </cell>
          <cell r="K2309">
            <v>0</v>
          </cell>
          <cell r="L2309">
            <v>0</v>
          </cell>
          <cell r="M2309">
            <v>0</v>
          </cell>
          <cell r="N2309">
            <v>0</v>
          </cell>
        </row>
        <row r="2310">
          <cell r="A2310">
            <v>0</v>
          </cell>
          <cell r="B2310">
            <v>0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  <cell r="K2310">
            <v>0</v>
          </cell>
          <cell r="L2310">
            <v>0</v>
          </cell>
          <cell r="M2310">
            <v>0</v>
          </cell>
          <cell r="N2310">
            <v>0</v>
          </cell>
        </row>
        <row r="2311">
          <cell r="A2311">
            <v>0</v>
          </cell>
          <cell r="B2311">
            <v>0</v>
          </cell>
          <cell r="C2311">
            <v>0</v>
          </cell>
          <cell r="D2311">
            <v>0</v>
          </cell>
          <cell r="E2311">
            <v>0</v>
          </cell>
          <cell r="F2311">
            <v>0</v>
          </cell>
          <cell r="G2311">
            <v>0</v>
          </cell>
          <cell r="H2311">
            <v>0</v>
          </cell>
          <cell r="I2311">
            <v>0</v>
          </cell>
          <cell r="J2311">
            <v>0</v>
          </cell>
          <cell r="K2311">
            <v>0</v>
          </cell>
          <cell r="L2311">
            <v>0</v>
          </cell>
          <cell r="M2311">
            <v>0</v>
          </cell>
          <cell r="N2311">
            <v>0</v>
          </cell>
        </row>
        <row r="2312">
          <cell r="A2312">
            <v>0</v>
          </cell>
          <cell r="B2312">
            <v>0</v>
          </cell>
          <cell r="C2312">
            <v>0</v>
          </cell>
          <cell r="D2312">
            <v>0</v>
          </cell>
          <cell r="E2312">
            <v>0</v>
          </cell>
          <cell r="F2312">
            <v>0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  <cell r="K2312">
            <v>0</v>
          </cell>
          <cell r="L2312">
            <v>0</v>
          </cell>
          <cell r="M2312">
            <v>0</v>
          </cell>
          <cell r="N2312">
            <v>0</v>
          </cell>
        </row>
        <row r="2313">
          <cell r="A2313">
            <v>0</v>
          </cell>
          <cell r="B2313">
            <v>0</v>
          </cell>
          <cell r="C2313">
            <v>0</v>
          </cell>
          <cell r="D2313">
            <v>0</v>
          </cell>
          <cell r="E2313">
            <v>0</v>
          </cell>
          <cell r="F2313">
            <v>0</v>
          </cell>
          <cell r="G2313">
            <v>0</v>
          </cell>
          <cell r="H2313">
            <v>0</v>
          </cell>
          <cell r="I2313">
            <v>0</v>
          </cell>
          <cell r="J2313">
            <v>0</v>
          </cell>
          <cell r="K2313">
            <v>0</v>
          </cell>
          <cell r="L2313">
            <v>0</v>
          </cell>
          <cell r="M2313">
            <v>0</v>
          </cell>
          <cell r="N2313">
            <v>0</v>
          </cell>
        </row>
        <row r="2314">
          <cell r="A2314">
            <v>0</v>
          </cell>
          <cell r="B2314">
            <v>0</v>
          </cell>
          <cell r="C2314">
            <v>0</v>
          </cell>
          <cell r="D2314">
            <v>0</v>
          </cell>
          <cell r="E2314">
            <v>0</v>
          </cell>
          <cell r="F2314">
            <v>0</v>
          </cell>
          <cell r="G2314">
            <v>0</v>
          </cell>
          <cell r="H2314">
            <v>0</v>
          </cell>
          <cell r="I2314">
            <v>0</v>
          </cell>
          <cell r="J2314">
            <v>0</v>
          </cell>
          <cell r="K2314">
            <v>0</v>
          </cell>
          <cell r="L2314">
            <v>0</v>
          </cell>
          <cell r="M2314">
            <v>0</v>
          </cell>
          <cell r="N2314">
            <v>0</v>
          </cell>
        </row>
        <row r="2315">
          <cell r="A2315">
            <v>0</v>
          </cell>
          <cell r="B2315">
            <v>0</v>
          </cell>
          <cell r="C2315">
            <v>0</v>
          </cell>
          <cell r="D2315">
            <v>0</v>
          </cell>
          <cell r="E2315">
            <v>0</v>
          </cell>
          <cell r="F2315">
            <v>0</v>
          </cell>
          <cell r="G2315">
            <v>0</v>
          </cell>
          <cell r="H2315">
            <v>0</v>
          </cell>
          <cell r="I2315">
            <v>0</v>
          </cell>
          <cell r="J2315">
            <v>0</v>
          </cell>
          <cell r="K2315">
            <v>0</v>
          </cell>
          <cell r="L2315">
            <v>0</v>
          </cell>
          <cell r="M2315">
            <v>0</v>
          </cell>
          <cell r="N2315">
            <v>0</v>
          </cell>
        </row>
        <row r="2316">
          <cell r="A2316">
            <v>0</v>
          </cell>
          <cell r="B2316">
            <v>0</v>
          </cell>
          <cell r="C2316">
            <v>0</v>
          </cell>
          <cell r="D2316">
            <v>0</v>
          </cell>
          <cell r="E2316">
            <v>0</v>
          </cell>
          <cell r="F2316">
            <v>0</v>
          </cell>
          <cell r="G2316">
            <v>0</v>
          </cell>
          <cell r="H2316">
            <v>0</v>
          </cell>
          <cell r="I2316">
            <v>0</v>
          </cell>
          <cell r="J2316">
            <v>0</v>
          </cell>
          <cell r="K2316">
            <v>0</v>
          </cell>
          <cell r="L2316">
            <v>0</v>
          </cell>
          <cell r="M2316">
            <v>0</v>
          </cell>
          <cell r="N2316">
            <v>0</v>
          </cell>
        </row>
        <row r="2317">
          <cell r="A2317">
            <v>0</v>
          </cell>
          <cell r="B2317">
            <v>0</v>
          </cell>
          <cell r="C2317">
            <v>0</v>
          </cell>
          <cell r="D2317">
            <v>0</v>
          </cell>
          <cell r="E2317">
            <v>0</v>
          </cell>
          <cell r="F2317">
            <v>0</v>
          </cell>
          <cell r="G2317">
            <v>0</v>
          </cell>
          <cell r="H2317">
            <v>0</v>
          </cell>
          <cell r="I2317">
            <v>0</v>
          </cell>
          <cell r="J2317">
            <v>0</v>
          </cell>
          <cell r="K2317">
            <v>0</v>
          </cell>
          <cell r="L2317">
            <v>0</v>
          </cell>
          <cell r="M2317">
            <v>0</v>
          </cell>
          <cell r="N2317">
            <v>0</v>
          </cell>
        </row>
        <row r="2318">
          <cell r="A2318">
            <v>0</v>
          </cell>
          <cell r="B2318">
            <v>0</v>
          </cell>
          <cell r="C2318">
            <v>0</v>
          </cell>
          <cell r="D2318">
            <v>0</v>
          </cell>
          <cell r="E2318">
            <v>0</v>
          </cell>
          <cell r="F2318">
            <v>0</v>
          </cell>
          <cell r="G2318">
            <v>0</v>
          </cell>
          <cell r="H2318">
            <v>0</v>
          </cell>
          <cell r="I2318">
            <v>0</v>
          </cell>
          <cell r="J2318">
            <v>0</v>
          </cell>
          <cell r="K2318">
            <v>0</v>
          </cell>
          <cell r="L2318">
            <v>0</v>
          </cell>
          <cell r="M2318">
            <v>0</v>
          </cell>
          <cell r="N2318">
            <v>0</v>
          </cell>
        </row>
        <row r="2319">
          <cell r="A2319">
            <v>0</v>
          </cell>
          <cell r="B2319">
            <v>0</v>
          </cell>
          <cell r="C2319">
            <v>0</v>
          </cell>
          <cell r="D2319">
            <v>0</v>
          </cell>
          <cell r="E2319">
            <v>0</v>
          </cell>
          <cell r="F2319">
            <v>0</v>
          </cell>
          <cell r="G2319">
            <v>0</v>
          </cell>
          <cell r="H2319">
            <v>0</v>
          </cell>
          <cell r="I2319">
            <v>0</v>
          </cell>
          <cell r="J2319">
            <v>0</v>
          </cell>
          <cell r="K2319">
            <v>0</v>
          </cell>
          <cell r="L2319">
            <v>0</v>
          </cell>
          <cell r="M2319">
            <v>0</v>
          </cell>
          <cell r="N2319">
            <v>0</v>
          </cell>
        </row>
        <row r="2320">
          <cell r="A2320">
            <v>0</v>
          </cell>
          <cell r="B2320">
            <v>0</v>
          </cell>
          <cell r="C2320">
            <v>0</v>
          </cell>
          <cell r="D2320">
            <v>0</v>
          </cell>
          <cell r="E2320">
            <v>0</v>
          </cell>
          <cell r="F2320">
            <v>0</v>
          </cell>
          <cell r="G2320">
            <v>0</v>
          </cell>
          <cell r="H2320">
            <v>0</v>
          </cell>
          <cell r="I2320">
            <v>0</v>
          </cell>
          <cell r="J2320">
            <v>0</v>
          </cell>
          <cell r="K2320">
            <v>0</v>
          </cell>
          <cell r="L2320">
            <v>0</v>
          </cell>
          <cell r="M2320">
            <v>0</v>
          </cell>
          <cell r="N2320">
            <v>0</v>
          </cell>
        </row>
        <row r="2321">
          <cell r="A2321">
            <v>0</v>
          </cell>
          <cell r="B2321">
            <v>0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  <cell r="G2321">
            <v>0</v>
          </cell>
          <cell r="H2321">
            <v>0</v>
          </cell>
          <cell r="I2321">
            <v>0</v>
          </cell>
          <cell r="J2321">
            <v>0</v>
          </cell>
          <cell r="K2321">
            <v>0</v>
          </cell>
          <cell r="L2321">
            <v>0</v>
          </cell>
          <cell r="M2321">
            <v>0</v>
          </cell>
          <cell r="N2321">
            <v>0</v>
          </cell>
        </row>
        <row r="2322">
          <cell r="A2322">
            <v>0</v>
          </cell>
          <cell r="B2322">
            <v>0</v>
          </cell>
          <cell r="C2322">
            <v>0</v>
          </cell>
          <cell r="D2322">
            <v>0</v>
          </cell>
          <cell r="E2322">
            <v>0</v>
          </cell>
          <cell r="F2322">
            <v>0</v>
          </cell>
          <cell r="G2322">
            <v>0</v>
          </cell>
          <cell r="H2322">
            <v>0</v>
          </cell>
          <cell r="I2322">
            <v>0</v>
          </cell>
          <cell r="J2322">
            <v>0</v>
          </cell>
          <cell r="K2322">
            <v>0</v>
          </cell>
          <cell r="L2322">
            <v>0</v>
          </cell>
          <cell r="M2322">
            <v>0</v>
          </cell>
          <cell r="N2322">
            <v>0</v>
          </cell>
        </row>
        <row r="2323">
          <cell r="A2323">
            <v>0</v>
          </cell>
          <cell r="B2323">
            <v>0</v>
          </cell>
          <cell r="C2323">
            <v>0</v>
          </cell>
          <cell r="D2323">
            <v>0</v>
          </cell>
          <cell r="E2323">
            <v>0</v>
          </cell>
          <cell r="F2323">
            <v>0</v>
          </cell>
          <cell r="G2323">
            <v>0</v>
          </cell>
          <cell r="H2323">
            <v>0</v>
          </cell>
          <cell r="I2323">
            <v>0</v>
          </cell>
          <cell r="J2323">
            <v>0</v>
          </cell>
          <cell r="K2323">
            <v>0</v>
          </cell>
          <cell r="L2323">
            <v>0</v>
          </cell>
          <cell r="M2323">
            <v>0</v>
          </cell>
          <cell r="N2323">
            <v>0</v>
          </cell>
        </row>
        <row r="2324">
          <cell r="A2324">
            <v>0</v>
          </cell>
          <cell r="B2324">
            <v>0</v>
          </cell>
          <cell r="C2324">
            <v>0</v>
          </cell>
          <cell r="D2324">
            <v>0</v>
          </cell>
          <cell r="E2324">
            <v>0</v>
          </cell>
          <cell r="F2324">
            <v>0</v>
          </cell>
          <cell r="G2324">
            <v>0</v>
          </cell>
          <cell r="H2324">
            <v>0</v>
          </cell>
          <cell r="I2324">
            <v>0</v>
          </cell>
          <cell r="J2324">
            <v>0</v>
          </cell>
          <cell r="K2324">
            <v>0</v>
          </cell>
          <cell r="L2324">
            <v>0</v>
          </cell>
          <cell r="M2324">
            <v>0</v>
          </cell>
          <cell r="N2324">
            <v>0</v>
          </cell>
        </row>
        <row r="2325">
          <cell r="A2325">
            <v>0</v>
          </cell>
          <cell r="B2325">
            <v>0</v>
          </cell>
          <cell r="C2325">
            <v>0</v>
          </cell>
          <cell r="D2325">
            <v>0</v>
          </cell>
          <cell r="E2325">
            <v>0</v>
          </cell>
          <cell r="F2325">
            <v>0</v>
          </cell>
          <cell r="G2325">
            <v>0</v>
          </cell>
          <cell r="H2325">
            <v>0</v>
          </cell>
          <cell r="I2325">
            <v>0</v>
          </cell>
          <cell r="J2325">
            <v>0</v>
          </cell>
          <cell r="K2325">
            <v>0</v>
          </cell>
          <cell r="L2325">
            <v>0</v>
          </cell>
          <cell r="M2325">
            <v>0</v>
          </cell>
          <cell r="N2325">
            <v>0</v>
          </cell>
        </row>
        <row r="2326">
          <cell r="A2326">
            <v>0</v>
          </cell>
          <cell r="B2326">
            <v>0</v>
          </cell>
          <cell r="C2326">
            <v>0</v>
          </cell>
          <cell r="D2326">
            <v>0</v>
          </cell>
          <cell r="E2326">
            <v>0</v>
          </cell>
          <cell r="F2326">
            <v>0</v>
          </cell>
          <cell r="G2326">
            <v>0</v>
          </cell>
          <cell r="H2326">
            <v>0</v>
          </cell>
          <cell r="I2326">
            <v>0</v>
          </cell>
          <cell r="J2326">
            <v>0</v>
          </cell>
          <cell r="K2326">
            <v>0</v>
          </cell>
          <cell r="L2326">
            <v>0</v>
          </cell>
          <cell r="M2326">
            <v>0</v>
          </cell>
          <cell r="N2326">
            <v>0</v>
          </cell>
        </row>
        <row r="2327">
          <cell r="A2327">
            <v>0</v>
          </cell>
          <cell r="B2327">
            <v>0</v>
          </cell>
          <cell r="C2327">
            <v>0</v>
          </cell>
          <cell r="D2327">
            <v>0</v>
          </cell>
          <cell r="E2327">
            <v>0</v>
          </cell>
          <cell r="F2327">
            <v>0</v>
          </cell>
          <cell r="G2327">
            <v>0</v>
          </cell>
          <cell r="H2327">
            <v>0</v>
          </cell>
          <cell r="I2327">
            <v>0</v>
          </cell>
          <cell r="J2327">
            <v>0</v>
          </cell>
          <cell r="K2327">
            <v>0</v>
          </cell>
          <cell r="L2327">
            <v>0</v>
          </cell>
          <cell r="M2327">
            <v>0</v>
          </cell>
          <cell r="N2327">
            <v>0</v>
          </cell>
        </row>
        <row r="2328">
          <cell r="A2328">
            <v>0</v>
          </cell>
          <cell r="B2328">
            <v>0</v>
          </cell>
          <cell r="C2328">
            <v>0</v>
          </cell>
          <cell r="D2328">
            <v>0</v>
          </cell>
          <cell r="E2328">
            <v>0</v>
          </cell>
          <cell r="F2328">
            <v>0</v>
          </cell>
          <cell r="G2328">
            <v>0</v>
          </cell>
          <cell r="H2328">
            <v>0</v>
          </cell>
          <cell r="I2328">
            <v>0</v>
          </cell>
          <cell r="J2328">
            <v>0</v>
          </cell>
          <cell r="K2328">
            <v>0</v>
          </cell>
          <cell r="L2328">
            <v>0</v>
          </cell>
          <cell r="M2328">
            <v>0</v>
          </cell>
          <cell r="N2328">
            <v>0</v>
          </cell>
        </row>
        <row r="2329">
          <cell r="A2329">
            <v>0</v>
          </cell>
          <cell r="B2329">
            <v>0</v>
          </cell>
          <cell r="C2329">
            <v>0</v>
          </cell>
          <cell r="D2329">
            <v>0</v>
          </cell>
          <cell r="E2329">
            <v>0</v>
          </cell>
          <cell r="F2329">
            <v>0</v>
          </cell>
          <cell r="G2329">
            <v>0</v>
          </cell>
          <cell r="H2329">
            <v>0</v>
          </cell>
          <cell r="I2329">
            <v>0</v>
          </cell>
          <cell r="J2329">
            <v>0</v>
          </cell>
          <cell r="K2329">
            <v>0</v>
          </cell>
          <cell r="L2329">
            <v>0</v>
          </cell>
          <cell r="M2329">
            <v>0</v>
          </cell>
          <cell r="N2329">
            <v>0</v>
          </cell>
        </row>
        <row r="2330">
          <cell r="A2330">
            <v>0</v>
          </cell>
          <cell r="B2330">
            <v>0</v>
          </cell>
          <cell r="C2330">
            <v>0</v>
          </cell>
          <cell r="D2330">
            <v>0</v>
          </cell>
          <cell r="E2330">
            <v>0</v>
          </cell>
          <cell r="F2330">
            <v>0</v>
          </cell>
          <cell r="G2330">
            <v>0</v>
          </cell>
          <cell r="H2330">
            <v>0</v>
          </cell>
          <cell r="I2330">
            <v>0</v>
          </cell>
          <cell r="J2330">
            <v>0</v>
          </cell>
          <cell r="K2330">
            <v>0</v>
          </cell>
          <cell r="L2330">
            <v>0</v>
          </cell>
          <cell r="M2330">
            <v>0</v>
          </cell>
          <cell r="N2330">
            <v>0</v>
          </cell>
        </row>
        <row r="2331">
          <cell r="A2331">
            <v>0</v>
          </cell>
          <cell r="B2331">
            <v>0</v>
          </cell>
          <cell r="C2331">
            <v>0</v>
          </cell>
          <cell r="D2331">
            <v>0</v>
          </cell>
          <cell r="E2331">
            <v>0</v>
          </cell>
          <cell r="F2331">
            <v>0</v>
          </cell>
          <cell r="G2331">
            <v>0</v>
          </cell>
          <cell r="H2331">
            <v>0</v>
          </cell>
          <cell r="I2331">
            <v>0</v>
          </cell>
          <cell r="J2331">
            <v>0</v>
          </cell>
          <cell r="K2331">
            <v>0</v>
          </cell>
          <cell r="L2331">
            <v>0</v>
          </cell>
          <cell r="M2331">
            <v>0</v>
          </cell>
          <cell r="N2331">
            <v>0</v>
          </cell>
        </row>
        <row r="2332">
          <cell r="A2332">
            <v>0</v>
          </cell>
          <cell r="B2332">
            <v>0</v>
          </cell>
          <cell r="C2332">
            <v>0</v>
          </cell>
          <cell r="D2332">
            <v>0</v>
          </cell>
          <cell r="E2332">
            <v>0</v>
          </cell>
          <cell r="F2332">
            <v>0</v>
          </cell>
          <cell r="G2332">
            <v>0</v>
          </cell>
          <cell r="H2332">
            <v>0</v>
          </cell>
          <cell r="I2332">
            <v>0</v>
          </cell>
          <cell r="J2332">
            <v>0</v>
          </cell>
          <cell r="K2332">
            <v>0</v>
          </cell>
          <cell r="L2332">
            <v>0</v>
          </cell>
          <cell r="M2332">
            <v>0</v>
          </cell>
          <cell r="N2332">
            <v>0</v>
          </cell>
        </row>
        <row r="2333">
          <cell r="A2333">
            <v>0</v>
          </cell>
          <cell r="B2333">
            <v>0</v>
          </cell>
          <cell r="C2333">
            <v>0</v>
          </cell>
          <cell r="D2333">
            <v>0</v>
          </cell>
          <cell r="E2333">
            <v>0</v>
          </cell>
          <cell r="F2333">
            <v>0</v>
          </cell>
          <cell r="G2333">
            <v>0</v>
          </cell>
          <cell r="H2333">
            <v>0</v>
          </cell>
          <cell r="I2333">
            <v>0</v>
          </cell>
          <cell r="J2333">
            <v>0</v>
          </cell>
          <cell r="K2333">
            <v>0</v>
          </cell>
          <cell r="L2333">
            <v>0</v>
          </cell>
          <cell r="M2333">
            <v>0</v>
          </cell>
          <cell r="N2333">
            <v>0</v>
          </cell>
        </row>
        <row r="2334">
          <cell r="A2334">
            <v>0</v>
          </cell>
          <cell r="B2334">
            <v>0</v>
          </cell>
          <cell r="C2334">
            <v>0</v>
          </cell>
          <cell r="D2334">
            <v>0</v>
          </cell>
          <cell r="E2334">
            <v>0</v>
          </cell>
          <cell r="F2334">
            <v>0</v>
          </cell>
          <cell r="G2334">
            <v>0</v>
          </cell>
          <cell r="H2334">
            <v>0</v>
          </cell>
          <cell r="I2334">
            <v>0</v>
          </cell>
          <cell r="J2334">
            <v>0</v>
          </cell>
          <cell r="K2334">
            <v>0</v>
          </cell>
          <cell r="L2334">
            <v>0</v>
          </cell>
          <cell r="M2334">
            <v>0</v>
          </cell>
          <cell r="N2334">
            <v>0</v>
          </cell>
        </row>
        <row r="2335">
          <cell r="A2335">
            <v>0</v>
          </cell>
          <cell r="B2335">
            <v>0</v>
          </cell>
          <cell r="C2335">
            <v>0</v>
          </cell>
          <cell r="D2335">
            <v>0</v>
          </cell>
          <cell r="E2335">
            <v>0</v>
          </cell>
          <cell r="F2335">
            <v>0</v>
          </cell>
          <cell r="G2335">
            <v>0</v>
          </cell>
          <cell r="H2335">
            <v>0</v>
          </cell>
          <cell r="I2335">
            <v>0</v>
          </cell>
          <cell r="J2335">
            <v>0</v>
          </cell>
          <cell r="K2335">
            <v>0</v>
          </cell>
          <cell r="L2335">
            <v>0</v>
          </cell>
          <cell r="M2335">
            <v>0</v>
          </cell>
          <cell r="N2335">
            <v>0</v>
          </cell>
        </row>
        <row r="2336">
          <cell r="A2336">
            <v>0</v>
          </cell>
          <cell r="B2336">
            <v>0</v>
          </cell>
          <cell r="C2336">
            <v>0</v>
          </cell>
          <cell r="D2336">
            <v>0</v>
          </cell>
          <cell r="E2336">
            <v>0</v>
          </cell>
          <cell r="F2336">
            <v>0</v>
          </cell>
          <cell r="G2336">
            <v>0</v>
          </cell>
          <cell r="H2336">
            <v>0</v>
          </cell>
          <cell r="I2336">
            <v>0</v>
          </cell>
          <cell r="J2336">
            <v>0</v>
          </cell>
          <cell r="K2336">
            <v>0</v>
          </cell>
          <cell r="L2336">
            <v>0</v>
          </cell>
          <cell r="M2336">
            <v>0</v>
          </cell>
          <cell r="N2336">
            <v>0</v>
          </cell>
        </row>
        <row r="2337">
          <cell r="A2337">
            <v>0</v>
          </cell>
          <cell r="B2337">
            <v>0</v>
          </cell>
          <cell r="C2337">
            <v>0</v>
          </cell>
          <cell r="D2337">
            <v>0</v>
          </cell>
          <cell r="E2337">
            <v>0</v>
          </cell>
          <cell r="F2337">
            <v>0</v>
          </cell>
          <cell r="G2337">
            <v>0</v>
          </cell>
          <cell r="H2337">
            <v>0</v>
          </cell>
          <cell r="I2337">
            <v>0</v>
          </cell>
          <cell r="J2337">
            <v>0</v>
          </cell>
          <cell r="K2337">
            <v>0</v>
          </cell>
          <cell r="L2337">
            <v>0</v>
          </cell>
          <cell r="M2337">
            <v>0</v>
          </cell>
          <cell r="N2337">
            <v>0</v>
          </cell>
        </row>
        <row r="2338">
          <cell r="A2338">
            <v>0</v>
          </cell>
          <cell r="B2338">
            <v>0</v>
          </cell>
          <cell r="C2338">
            <v>0</v>
          </cell>
          <cell r="D2338">
            <v>0</v>
          </cell>
          <cell r="E2338">
            <v>0</v>
          </cell>
          <cell r="F2338">
            <v>0</v>
          </cell>
          <cell r="G2338">
            <v>0</v>
          </cell>
          <cell r="H2338">
            <v>0</v>
          </cell>
          <cell r="I2338">
            <v>0</v>
          </cell>
          <cell r="J2338">
            <v>0</v>
          </cell>
          <cell r="K2338">
            <v>0</v>
          </cell>
          <cell r="L2338">
            <v>0</v>
          </cell>
          <cell r="M2338">
            <v>0</v>
          </cell>
          <cell r="N2338">
            <v>0</v>
          </cell>
        </row>
        <row r="2339">
          <cell r="A2339">
            <v>0</v>
          </cell>
          <cell r="B2339">
            <v>0</v>
          </cell>
          <cell r="C2339">
            <v>0</v>
          </cell>
          <cell r="D2339">
            <v>0</v>
          </cell>
          <cell r="E2339">
            <v>0</v>
          </cell>
          <cell r="F2339">
            <v>0</v>
          </cell>
          <cell r="G2339">
            <v>0</v>
          </cell>
          <cell r="H2339">
            <v>0</v>
          </cell>
          <cell r="I2339">
            <v>0</v>
          </cell>
          <cell r="J2339">
            <v>0</v>
          </cell>
          <cell r="K2339">
            <v>0</v>
          </cell>
          <cell r="L2339">
            <v>0</v>
          </cell>
          <cell r="M2339">
            <v>0</v>
          </cell>
          <cell r="N2339">
            <v>0</v>
          </cell>
        </row>
        <row r="2340">
          <cell r="A2340">
            <v>0</v>
          </cell>
          <cell r="B2340">
            <v>0</v>
          </cell>
          <cell r="C2340">
            <v>0</v>
          </cell>
          <cell r="D2340">
            <v>0</v>
          </cell>
          <cell r="E2340">
            <v>0</v>
          </cell>
          <cell r="F2340">
            <v>0</v>
          </cell>
          <cell r="G2340">
            <v>0</v>
          </cell>
          <cell r="H2340">
            <v>0</v>
          </cell>
          <cell r="I2340">
            <v>0</v>
          </cell>
          <cell r="J2340">
            <v>0</v>
          </cell>
          <cell r="K2340">
            <v>0</v>
          </cell>
          <cell r="L2340">
            <v>0</v>
          </cell>
          <cell r="M2340">
            <v>0</v>
          </cell>
          <cell r="N2340">
            <v>0</v>
          </cell>
        </row>
        <row r="2341">
          <cell r="A2341">
            <v>0</v>
          </cell>
          <cell r="B2341">
            <v>0</v>
          </cell>
          <cell r="C2341">
            <v>0</v>
          </cell>
          <cell r="D2341">
            <v>0</v>
          </cell>
          <cell r="E2341">
            <v>0</v>
          </cell>
          <cell r="F2341">
            <v>0</v>
          </cell>
          <cell r="G2341">
            <v>0</v>
          </cell>
          <cell r="H2341">
            <v>0</v>
          </cell>
          <cell r="I2341">
            <v>0</v>
          </cell>
          <cell r="J2341">
            <v>0</v>
          </cell>
          <cell r="K2341">
            <v>0</v>
          </cell>
          <cell r="L2341">
            <v>0</v>
          </cell>
          <cell r="M2341">
            <v>0</v>
          </cell>
          <cell r="N2341">
            <v>0</v>
          </cell>
        </row>
        <row r="2342">
          <cell r="A2342">
            <v>0</v>
          </cell>
          <cell r="B2342">
            <v>0</v>
          </cell>
          <cell r="C2342">
            <v>0</v>
          </cell>
          <cell r="D2342">
            <v>0</v>
          </cell>
          <cell r="E2342">
            <v>0</v>
          </cell>
          <cell r="F2342">
            <v>0</v>
          </cell>
          <cell r="G2342">
            <v>0</v>
          </cell>
          <cell r="H2342">
            <v>0</v>
          </cell>
          <cell r="I2342">
            <v>0</v>
          </cell>
          <cell r="J2342">
            <v>0</v>
          </cell>
          <cell r="K2342">
            <v>0</v>
          </cell>
          <cell r="L2342">
            <v>0</v>
          </cell>
          <cell r="M2342">
            <v>0</v>
          </cell>
          <cell r="N2342">
            <v>0</v>
          </cell>
        </row>
        <row r="2343">
          <cell r="A2343">
            <v>0</v>
          </cell>
          <cell r="B2343">
            <v>0</v>
          </cell>
          <cell r="C2343">
            <v>0</v>
          </cell>
          <cell r="D2343">
            <v>0</v>
          </cell>
          <cell r="E2343">
            <v>0</v>
          </cell>
          <cell r="F2343">
            <v>0</v>
          </cell>
          <cell r="G2343">
            <v>0</v>
          </cell>
          <cell r="H2343">
            <v>0</v>
          </cell>
          <cell r="I2343">
            <v>0</v>
          </cell>
          <cell r="J2343">
            <v>0</v>
          </cell>
          <cell r="K2343">
            <v>0</v>
          </cell>
          <cell r="L2343">
            <v>0</v>
          </cell>
          <cell r="M2343">
            <v>0</v>
          </cell>
          <cell r="N2343">
            <v>0</v>
          </cell>
        </row>
        <row r="2344">
          <cell r="A2344">
            <v>0</v>
          </cell>
          <cell r="B2344">
            <v>0</v>
          </cell>
          <cell r="C2344">
            <v>0</v>
          </cell>
          <cell r="D2344">
            <v>0</v>
          </cell>
          <cell r="E2344">
            <v>0</v>
          </cell>
          <cell r="F2344">
            <v>0</v>
          </cell>
          <cell r="G2344">
            <v>0</v>
          </cell>
          <cell r="H2344">
            <v>0</v>
          </cell>
          <cell r="I2344">
            <v>0</v>
          </cell>
          <cell r="J2344">
            <v>0</v>
          </cell>
          <cell r="K2344">
            <v>0</v>
          </cell>
          <cell r="L2344">
            <v>0</v>
          </cell>
          <cell r="M2344">
            <v>0</v>
          </cell>
          <cell r="N2344">
            <v>0</v>
          </cell>
        </row>
        <row r="2345">
          <cell r="A2345">
            <v>0</v>
          </cell>
          <cell r="B2345">
            <v>0</v>
          </cell>
          <cell r="C2345">
            <v>0</v>
          </cell>
          <cell r="D2345">
            <v>0</v>
          </cell>
          <cell r="E2345">
            <v>0</v>
          </cell>
          <cell r="F2345">
            <v>0</v>
          </cell>
          <cell r="G2345">
            <v>0</v>
          </cell>
          <cell r="H2345">
            <v>0</v>
          </cell>
          <cell r="I2345">
            <v>0</v>
          </cell>
          <cell r="J2345">
            <v>0</v>
          </cell>
          <cell r="K2345">
            <v>0</v>
          </cell>
          <cell r="L2345">
            <v>0</v>
          </cell>
          <cell r="M2345">
            <v>0</v>
          </cell>
          <cell r="N2345">
            <v>0</v>
          </cell>
        </row>
        <row r="2346">
          <cell r="A2346">
            <v>0</v>
          </cell>
          <cell r="B2346">
            <v>0</v>
          </cell>
          <cell r="C2346">
            <v>0</v>
          </cell>
          <cell r="D2346">
            <v>0</v>
          </cell>
          <cell r="E2346">
            <v>0</v>
          </cell>
          <cell r="F2346">
            <v>0</v>
          </cell>
          <cell r="G2346">
            <v>0</v>
          </cell>
          <cell r="H2346">
            <v>0</v>
          </cell>
          <cell r="I2346">
            <v>0</v>
          </cell>
          <cell r="J2346">
            <v>0</v>
          </cell>
          <cell r="K2346">
            <v>0</v>
          </cell>
          <cell r="L2346">
            <v>0</v>
          </cell>
          <cell r="M2346">
            <v>0</v>
          </cell>
          <cell r="N2346">
            <v>0</v>
          </cell>
        </row>
        <row r="2347">
          <cell r="A2347">
            <v>0</v>
          </cell>
          <cell r="B2347">
            <v>0</v>
          </cell>
          <cell r="C2347">
            <v>0</v>
          </cell>
          <cell r="D2347">
            <v>0</v>
          </cell>
          <cell r="E2347">
            <v>0</v>
          </cell>
          <cell r="F2347">
            <v>0</v>
          </cell>
          <cell r="G2347">
            <v>0</v>
          </cell>
          <cell r="H2347">
            <v>0</v>
          </cell>
          <cell r="I2347">
            <v>0</v>
          </cell>
          <cell r="J2347">
            <v>0</v>
          </cell>
          <cell r="K2347">
            <v>0</v>
          </cell>
          <cell r="L2347">
            <v>0</v>
          </cell>
          <cell r="M2347">
            <v>0</v>
          </cell>
          <cell r="N2347">
            <v>0</v>
          </cell>
        </row>
        <row r="2348">
          <cell r="A2348">
            <v>0</v>
          </cell>
          <cell r="B2348">
            <v>0</v>
          </cell>
          <cell r="C2348">
            <v>0</v>
          </cell>
          <cell r="D2348">
            <v>0</v>
          </cell>
          <cell r="E2348">
            <v>0</v>
          </cell>
          <cell r="F2348">
            <v>0</v>
          </cell>
          <cell r="G2348">
            <v>0</v>
          </cell>
          <cell r="H2348">
            <v>0</v>
          </cell>
          <cell r="I2348">
            <v>0</v>
          </cell>
          <cell r="J2348">
            <v>0</v>
          </cell>
          <cell r="K2348">
            <v>0</v>
          </cell>
          <cell r="L2348">
            <v>0</v>
          </cell>
          <cell r="M2348">
            <v>0</v>
          </cell>
          <cell r="N2348">
            <v>0</v>
          </cell>
        </row>
        <row r="2349">
          <cell r="A2349">
            <v>0</v>
          </cell>
          <cell r="B2349">
            <v>0</v>
          </cell>
          <cell r="C2349">
            <v>0</v>
          </cell>
          <cell r="D2349">
            <v>0</v>
          </cell>
          <cell r="E2349">
            <v>0</v>
          </cell>
          <cell r="F2349">
            <v>0</v>
          </cell>
          <cell r="G2349">
            <v>0</v>
          </cell>
          <cell r="H2349">
            <v>0</v>
          </cell>
          <cell r="I2349">
            <v>0</v>
          </cell>
          <cell r="J2349">
            <v>0</v>
          </cell>
          <cell r="K2349">
            <v>0</v>
          </cell>
          <cell r="L2349">
            <v>0</v>
          </cell>
          <cell r="M2349">
            <v>0</v>
          </cell>
          <cell r="N2349">
            <v>0</v>
          </cell>
        </row>
        <row r="2350">
          <cell r="A2350">
            <v>0</v>
          </cell>
          <cell r="B2350">
            <v>0</v>
          </cell>
          <cell r="C2350">
            <v>0</v>
          </cell>
          <cell r="D2350">
            <v>0</v>
          </cell>
          <cell r="E2350">
            <v>0</v>
          </cell>
          <cell r="F2350">
            <v>0</v>
          </cell>
          <cell r="G2350">
            <v>0</v>
          </cell>
          <cell r="H2350">
            <v>0</v>
          </cell>
          <cell r="I2350">
            <v>0</v>
          </cell>
          <cell r="J2350">
            <v>0</v>
          </cell>
          <cell r="K2350">
            <v>0</v>
          </cell>
          <cell r="L2350">
            <v>0</v>
          </cell>
          <cell r="M2350">
            <v>0</v>
          </cell>
          <cell r="N2350">
            <v>0</v>
          </cell>
        </row>
        <row r="2351">
          <cell r="A2351">
            <v>0</v>
          </cell>
          <cell r="B2351">
            <v>0</v>
          </cell>
          <cell r="C2351">
            <v>0</v>
          </cell>
          <cell r="D2351">
            <v>0</v>
          </cell>
          <cell r="E2351">
            <v>0</v>
          </cell>
          <cell r="F2351">
            <v>0</v>
          </cell>
          <cell r="G2351">
            <v>0</v>
          </cell>
          <cell r="H2351">
            <v>0</v>
          </cell>
          <cell r="I2351">
            <v>0</v>
          </cell>
          <cell r="J2351">
            <v>0</v>
          </cell>
          <cell r="K2351">
            <v>0</v>
          </cell>
          <cell r="L2351">
            <v>0</v>
          </cell>
          <cell r="M2351">
            <v>0</v>
          </cell>
          <cell r="N2351">
            <v>0</v>
          </cell>
        </row>
        <row r="2352">
          <cell r="A2352">
            <v>0</v>
          </cell>
          <cell r="B2352">
            <v>0</v>
          </cell>
          <cell r="C2352">
            <v>0</v>
          </cell>
          <cell r="D2352">
            <v>0</v>
          </cell>
          <cell r="E2352">
            <v>0</v>
          </cell>
          <cell r="F2352">
            <v>0</v>
          </cell>
          <cell r="G2352">
            <v>0</v>
          </cell>
          <cell r="H2352">
            <v>0</v>
          </cell>
          <cell r="I2352">
            <v>0</v>
          </cell>
          <cell r="J2352">
            <v>0</v>
          </cell>
          <cell r="K2352">
            <v>0</v>
          </cell>
          <cell r="L2352">
            <v>0</v>
          </cell>
          <cell r="M2352">
            <v>0</v>
          </cell>
          <cell r="N2352">
            <v>0</v>
          </cell>
        </row>
        <row r="2353">
          <cell r="A2353">
            <v>0</v>
          </cell>
          <cell r="B2353">
            <v>0</v>
          </cell>
          <cell r="C2353">
            <v>0</v>
          </cell>
          <cell r="D2353">
            <v>0</v>
          </cell>
          <cell r="E2353">
            <v>0</v>
          </cell>
          <cell r="F2353">
            <v>0</v>
          </cell>
          <cell r="G2353">
            <v>0</v>
          </cell>
          <cell r="H2353">
            <v>0</v>
          </cell>
          <cell r="I2353">
            <v>0</v>
          </cell>
          <cell r="J2353">
            <v>0</v>
          </cell>
          <cell r="K2353">
            <v>0</v>
          </cell>
          <cell r="L2353">
            <v>0</v>
          </cell>
          <cell r="M2353">
            <v>0</v>
          </cell>
          <cell r="N2353">
            <v>0</v>
          </cell>
        </row>
        <row r="2354">
          <cell r="A2354">
            <v>0</v>
          </cell>
          <cell r="B2354">
            <v>0</v>
          </cell>
          <cell r="C2354">
            <v>0</v>
          </cell>
          <cell r="D2354">
            <v>0</v>
          </cell>
          <cell r="E2354">
            <v>0</v>
          </cell>
          <cell r="F2354">
            <v>0</v>
          </cell>
          <cell r="G2354">
            <v>0</v>
          </cell>
          <cell r="H2354">
            <v>0</v>
          </cell>
          <cell r="I2354">
            <v>0</v>
          </cell>
          <cell r="J2354">
            <v>0</v>
          </cell>
          <cell r="K2354">
            <v>0</v>
          </cell>
          <cell r="L2354">
            <v>0</v>
          </cell>
          <cell r="M2354">
            <v>0</v>
          </cell>
          <cell r="N2354">
            <v>0</v>
          </cell>
        </row>
        <row r="2355">
          <cell r="A2355">
            <v>0</v>
          </cell>
          <cell r="B2355">
            <v>0</v>
          </cell>
          <cell r="C2355">
            <v>0</v>
          </cell>
          <cell r="D2355">
            <v>0</v>
          </cell>
          <cell r="E2355">
            <v>0</v>
          </cell>
          <cell r="F2355">
            <v>0</v>
          </cell>
          <cell r="G2355">
            <v>0</v>
          </cell>
          <cell r="H2355">
            <v>0</v>
          </cell>
          <cell r="I2355">
            <v>0</v>
          </cell>
          <cell r="J2355">
            <v>0</v>
          </cell>
          <cell r="K2355">
            <v>0</v>
          </cell>
          <cell r="L2355">
            <v>0</v>
          </cell>
          <cell r="M2355">
            <v>0</v>
          </cell>
          <cell r="N2355">
            <v>0</v>
          </cell>
        </row>
        <row r="2356">
          <cell r="A2356">
            <v>0</v>
          </cell>
          <cell r="B2356">
            <v>0</v>
          </cell>
          <cell r="C2356">
            <v>0</v>
          </cell>
          <cell r="D2356">
            <v>0</v>
          </cell>
          <cell r="E2356">
            <v>0</v>
          </cell>
          <cell r="F2356">
            <v>0</v>
          </cell>
          <cell r="G2356">
            <v>0</v>
          </cell>
          <cell r="H2356">
            <v>0</v>
          </cell>
          <cell r="I2356">
            <v>0</v>
          </cell>
          <cell r="J2356">
            <v>0</v>
          </cell>
          <cell r="K2356">
            <v>0</v>
          </cell>
          <cell r="L2356">
            <v>0</v>
          </cell>
          <cell r="M2356">
            <v>0</v>
          </cell>
          <cell r="N2356">
            <v>0</v>
          </cell>
        </row>
        <row r="2357">
          <cell r="A2357">
            <v>0</v>
          </cell>
          <cell r="B2357">
            <v>0</v>
          </cell>
          <cell r="C2357">
            <v>0</v>
          </cell>
          <cell r="D2357">
            <v>0</v>
          </cell>
          <cell r="E2357">
            <v>0</v>
          </cell>
          <cell r="F2357">
            <v>0</v>
          </cell>
          <cell r="G2357">
            <v>0</v>
          </cell>
          <cell r="H2357">
            <v>0</v>
          </cell>
          <cell r="I2357">
            <v>0</v>
          </cell>
          <cell r="J2357">
            <v>0</v>
          </cell>
          <cell r="K2357">
            <v>0</v>
          </cell>
          <cell r="L2357">
            <v>0</v>
          </cell>
          <cell r="M2357">
            <v>0</v>
          </cell>
          <cell r="N2357">
            <v>0</v>
          </cell>
        </row>
        <row r="2358">
          <cell r="A2358">
            <v>0</v>
          </cell>
          <cell r="B2358">
            <v>0</v>
          </cell>
          <cell r="C2358">
            <v>0</v>
          </cell>
          <cell r="D2358">
            <v>0</v>
          </cell>
          <cell r="E2358">
            <v>0</v>
          </cell>
          <cell r="F2358">
            <v>0</v>
          </cell>
          <cell r="G2358">
            <v>0</v>
          </cell>
          <cell r="H2358">
            <v>0</v>
          </cell>
          <cell r="I2358">
            <v>0</v>
          </cell>
          <cell r="J2358">
            <v>0</v>
          </cell>
          <cell r="K2358">
            <v>0</v>
          </cell>
          <cell r="L2358">
            <v>0</v>
          </cell>
          <cell r="M2358">
            <v>0</v>
          </cell>
          <cell r="N2358">
            <v>0</v>
          </cell>
        </row>
        <row r="2359">
          <cell r="A2359">
            <v>0</v>
          </cell>
          <cell r="B2359">
            <v>0</v>
          </cell>
          <cell r="C2359">
            <v>0</v>
          </cell>
          <cell r="D2359">
            <v>0</v>
          </cell>
          <cell r="E2359">
            <v>0</v>
          </cell>
          <cell r="F2359">
            <v>0</v>
          </cell>
          <cell r="G2359">
            <v>0</v>
          </cell>
          <cell r="H2359">
            <v>0</v>
          </cell>
          <cell r="I2359">
            <v>0</v>
          </cell>
          <cell r="J2359">
            <v>0</v>
          </cell>
          <cell r="K2359">
            <v>0</v>
          </cell>
          <cell r="L2359">
            <v>0</v>
          </cell>
          <cell r="M2359">
            <v>0</v>
          </cell>
          <cell r="N2359">
            <v>0</v>
          </cell>
        </row>
        <row r="2360">
          <cell r="A2360">
            <v>0</v>
          </cell>
          <cell r="B2360">
            <v>0</v>
          </cell>
          <cell r="C2360">
            <v>0</v>
          </cell>
          <cell r="D2360">
            <v>0</v>
          </cell>
          <cell r="E2360">
            <v>0</v>
          </cell>
          <cell r="F2360">
            <v>0</v>
          </cell>
          <cell r="G2360">
            <v>0</v>
          </cell>
          <cell r="H2360">
            <v>0</v>
          </cell>
          <cell r="I2360">
            <v>0</v>
          </cell>
          <cell r="J2360">
            <v>0</v>
          </cell>
          <cell r="K2360">
            <v>0</v>
          </cell>
          <cell r="L2360">
            <v>0</v>
          </cell>
          <cell r="M2360">
            <v>0</v>
          </cell>
          <cell r="N2360">
            <v>0</v>
          </cell>
        </row>
        <row r="2361">
          <cell r="A2361">
            <v>0</v>
          </cell>
          <cell r="B2361">
            <v>0</v>
          </cell>
          <cell r="C2361">
            <v>0</v>
          </cell>
          <cell r="D2361">
            <v>0</v>
          </cell>
          <cell r="E2361">
            <v>0</v>
          </cell>
          <cell r="F2361">
            <v>0</v>
          </cell>
          <cell r="G2361">
            <v>0</v>
          </cell>
          <cell r="H2361">
            <v>0</v>
          </cell>
          <cell r="I2361">
            <v>0</v>
          </cell>
          <cell r="J2361">
            <v>0</v>
          </cell>
          <cell r="K2361">
            <v>0</v>
          </cell>
          <cell r="L2361">
            <v>0</v>
          </cell>
          <cell r="M2361">
            <v>0</v>
          </cell>
          <cell r="N2361">
            <v>0</v>
          </cell>
        </row>
        <row r="2362">
          <cell r="A2362">
            <v>0</v>
          </cell>
          <cell r="B2362">
            <v>0</v>
          </cell>
          <cell r="C2362">
            <v>0</v>
          </cell>
          <cell r="D2362">
            <v>0</v>
          </cell>
          <cell r="E2362">
            <v>0</v>
          </cell>
          <cell r="F2362">
            <v>0</v>
          </cell>
          <cell r="G2362">
            <v>0</v>
          </cell>
          <cell r="H2362">
            <v>0</v>
          </cell>
          <cell r="I2362">
            <v>0</v>
          </cell>
          <cell r="J2362">
            <v>0</v>
          </cell>
          <cell r="K2362">
            <v>0</v>
          </cell>
          <cell r="L2362">
            <v>0</v>
          </cell>
          <cell r="M2362">
            <v>0</v>
          </cell>
          <cell r="N2362">
            <v>0</v>
          </cell>
        </row>
        <row r="2363">
          <cell r="A2363">
            <v>0</v>
          </cell>
          <cell r="B2363">
            <v>0</v>
          </cell>
          <cell r="C2363">
            <v>0</v>
          </cell>
          <cell r="D2363">
            <v>0</v>
          </cell>
          <cell r="E2363">
            <v>0</v>
          </cell>
          <cell r="F2363">
            <v>0</v>
          </cell>
          <cell r="G2363">
            <v>0</v>
          </cell>
          <cell r="H2363">
            <v>0</v>
          </cell>
          <cell r="I2363">
            <v>0</v>
          </cell>
          <cell r="J2363">
            <v>0</v>
          </cell>
          <cell r="K2363">
            <v>0</v>
          </cell>
          <cell r="L2363">
            <v>0</v>
          </cell>
          <cell r="M2363">
            <v>0</v>
          </cell>
          <cell r="N2363">
            <v>0</v>
          </cell>
        </row>
        <row r="2364">
          <cell r="A2364">
            <v>0</v>
          </cell>
          <cell r="B2364">
            <v>0</v>
          </cell>
          <cell r="C2364">
            <v>0</v>
          </cell>
          <cell r="D2364">
            <v>0</v>
          </cell>
          <cell r="E2364">
            <v>0</v>
          </cell>
          <cell r="F2364">
            <v>0</v>
          </cell>
          <cell r="G2364">
            <v>0</v>
          </cell>
          <cell r="H2364">
            <v>0</v>
          </cell>
          <cell r="I2364">
            <v>0</v>
          </cell>
          <cell r="J2364">
            <v>0</v>
          </cell>
          <cell r="K2364">
            <v>0</v>
          </cell>
          <cell r="L2364">
            <v>0</v>
          </cell>
          <cell r="M2364">
            <v>0</v>
          </cell>
          <cell r="N2364">
            <v>0</v>
          </cell>
        </row>
        <row r="2365">
          <cell r="A2365">
            <v>0</v>
          </cell>
          <cell r="B2365">
            <v>0</v>
          </cell>
          <cell r="C2365">
            <v>0</v>
          </cell>
          <cell r="D2365">
            <v>0</v>
          </cell>
          <cell r="E2365">
            <v>0</v>
          </cell>
          <cell r="F2365">
            <v>0</v>
          </cell>
          <cell r="G2365">
            <v>0</v>
          </cell>
          <cell r="H2365">
            <v>0</v>
          </cell>
          <cell r="I2365">
            <v>0</v>
          </cell>
          <cell r="J2365">
            <v>0</v>
          </cell>
          <cell r="K2365">
            <v>0</v>
          </cell>
          <cell r="L2365">
            <v>0</v>
          </cell>
          <cell r="M2365">
            <v>0</v>
          </cell>
          <cell r="N2365">
            <v>0</v>
          </cell>
        </row>
        <row r="2366">
          <cell r="A2366">
            <v>0</v>
          </cell>
          <cell r="B2366">
            <v>0</v>
          </cell>
          <cell r="C2366">
            <v>0</v>
          </cell>
          <cell r="D2366">
            <v>0</v>
          </cell>
          <cell r="E2366">
            <v>0</v>
          </cell>
          <cell r="F2366">
            <v>0</v>
          </cell>
          <cell r="G2366">
            <v>0</v>
          </cell>
          <cell r="H2366">
            <v>0</v>
          </cell>
          <cell r="I2366">
            <v>0</v>
          </cell>
          <cell r="J2366">
            <v>0</v>
          </cell>
          <cell r="K2366">
            <v>0</v>
          </cell>
          <cell r="L2366">
            <v>0</v>
          </cell>
          <cell r="M2366">
            <v>0</v>
          </cell>
          <cell r="N2366">
            <v>0</v>
          </cell>
        </row>
        <row r="2367">
          <cell r="A2367">
            <v>0</v>
          </cell>
          <cell r="B2367">
            <v>0</v>
          </cell>
          <cell r="C2367">
            <v>0</v>
          </cell>
          <cell r="D2367">
            <v>0</v>
          </cell>
          <cell r="E2367">
            <v>0</v>
          </cell>
          <cell r="F2367">
            <v>0</v>
          </cell>
          <cell r="G2367">
            <v>0</v>
          </cell>
          <cell r="H2367">
            <v>0</v>
          </cell>
          <cell r="I2367">
            <v>0</v>
          </cell>
          <cell r="J2367">
            <v>0</v>
          </cell>
          <cell r="K2367">
            <v>0</v>
          </cell>
          <cell r="L2367">
            <v>0</v>
          </cell>
          <cell r="M2367">
            <v>0</v>
          </cell>
          <cell r="N2367">
            <v>0</v>
          </cell>
        </row>
        <row r="2368">
          <cell r="A2368">
            <v>0</v>
          </cell>
          <cell r="B2368">
            <v>0</v>
          </cell>
          <cell r="C2368">
            <v>0</v>
          </cell>
          <cell r="D2368">
            <v>0</v>
          </cell>
          <cell r="E2368">
            <v>0</v>
          </cell>
          <cell r="F2368">
            <v>0</v>
          </cell>
          <cell r="G2368">
            <v>0</v>
          </cell>
          <cell r="H2368">
            <v>0</v>
          </cell>
          <cell r="I2368">
            <v>0</v>
          </cell>
          <cell r="J2368">
            <v>0</v>
          </cell>
          <cell r="K2368">
            <v>0</v>
          </cell>
          <cell r="L2368">
            <v>0</v>
          </cell>
          <cell r="M2368">
            <v>0</v>
          </cell>
          <cell r="N2368">
            <v>0</v>
          </cell>
        </row>
        <row r="2369">
          <cell r="A2369">
            <v>0</v>
          </cell>
          <cell r="B2369">
            <v>0</v>
          </cell>
          <cell r="C2369">
            <v>0</v>
          </cell>
          <cell r="D2369">
            <v>0</v>
          </cell>
          <cell r="E2369">
            <v>0</v>
          </cell>
          <cell r="F2369">
            <v>0</v>
          </cell>
          <cell r="G2369">
            <v>0</v>
          </cell>
          <cell r="H2369">
            <v>0</v>
          </cell>
          <cell r="I2369">
            <v>0</v>
          </cell>
          <cell r="J2369">
            <v>0</v>
          </cell>
          <cell r="K2369">
            <v>0</v>
          </cell>
          <cell r="L2369">
            <v>0</v>
          </cell>
          <cell r="M2369">
            <v>0</v>
          </cell>
          <cell r="N2369">
            <v>0</v>
          </cell>
        </row>
        <row r="2370">
          <cell r="A2370">
            <v>0</v>
          </cell>
          <cell r="B2370">
            <v>0</v>
          </cell>
          <cell r="C2370">
            <v>0</v>
          </cell>
          <cell r="D2370">
            <v>0</v>
          </cell>
          <cell r="E2370">
            <v>0</v>
          </cell>
          <cell r="F2370">
            <v>0</v>
          </cell>
          <cell r="G2370">
            <v>0</v>
          </cell>
          <cell r="H2370">
            <v>0</v>
          </cell>
          <cell r="I2370">
            <v>0</v>
          </cell>
          <cell r="J2370">
            <v>0</v>
          </cell>
          <cell r="K2370">
            <v>0</v>
          </cell>
          <cell r="L2370">
            <v>0</v>
          </cell>
          <cell r="M2370">
            <v>0</v>
          </cell>
          <cell r="N2370">
            <v>0</v>
          </cell>
        </row>
        <row r="2371">
          <cell r="A2371">
            <v>0</v>
          </cell>
          <cell r="B2371">
            <v>0</v>
          </cell>
          <cell r="C2371">
            <v>0</v>
          </cell>
          <cell r="D2371">
            <v>0</v>
          </cell>
          <cell r="E2371">
            <v>0</v>
          </cell>
          <cell r="F2371">
            <v>0</v>
          </cell>
          <cell r="G2371">
            <v>0</v>
          </cell>
          <cell r="H2371">
            <v>0</v>
          </cell>
          <cell r="I2371">
            <v>0</v>
          </cell>
          <cell r="J2371">
            <v>0</v>
          </cell>
          <cell r="K2371">
            <v>0</v>
          </cell>
          <cell r="L2371">
            <v>0</v>
          </cell>
          <cell r="M2371">
            <v>0</v>
          </cell>
          <cell r="N2371">
            <v>0</v>
          </cell>
        </row>
        <row r="2372">
          <cell r="A2372">
            <v>0</v>
          </cell>
          <cell r="B2372">
            <v>0</v>
          </cell>
          <cell r="C2372">
            <v>0</v>
          </cell>
          <cell r="D2372">
            <v>0</v>
          </cell>
          <cell r="E2372">
            <v>0</v>
          </cell>
          <cell r="F2372">
            <v>0</v>
          </cell>
          <cell r="G2372">
            <v>0</v>
          </cell>
          <cell r="H2372">
            <v>0</v>
          </cell>
          <cell r="I2372">
            <v>0</v>
          </cell>
          <cell r="J2372">
            <v>0</v>
          </cell>
          <cell r="K2372">
            <v>0</v>
          </cell>
          <cell r="L2372">
            <v>0</v>
          </cell>
          <cell r="M2372">
            <v>0</v>
          </cell>
          <cell r="N2372">
            <v>0</v>
          </cell>
        </row>
        <row r="2373">
          <cell r="A2373">
            <v>0</v>
          </cell>
          <cell r="B2373">
            <v>0</v>
          </cell>
          <cell r="C2373">
            <v>0</v>
          </cell>
          <cell r="D2373">
            <v>0</v>
          </cell>
          <cell r="E2373">
            <v>0</v>
          </cell>
          <cell r="F2373">
            <v>0</v>
          </cell>
          <cell r="G2373">
            <v>0</v>
          </cell>
          <cell r="H2373">
            <v>0</v>
          </cell>
          <cell r="I2373">
            <v>0</v>
          </cell>
          <cell r="J2373">
            <v>0</v>
          </cell>
          <cell r="K2373">
            <v>0</v>
          </cell>
          <cell r="L2373">
            <v>0</v>
          </cell>
          <cell r="M2373">
            <v>0</v>
          </cell>
          <cell r="N2373">
            <v>0</v>
          </cell>
        </row>
        <row r="2374">
          <cell r="A2374">
            <v>0</v>
          </cell>
          <cell r="B2374">
            <v>0</v>
          </cell>
          <cell r="C2374">
            <v>0</v>
          </cell>
          <cell r="D2374">
            <v>0</v>
          </cell>
          <cell r="E2374">
            <v>0</v>
          </cell>
          <cell r="F2374">
            <v>0</v>
          </cell>
          <cell r="G2374">
            <v>0</v>
          </cell>
          <cell r="H2374">
            <v>0</v>
          </cell>
          <cell r="I2374">
            <v>0</v>
          </cell>
          <cell r="J2374">
            <v>0</v>
          </cell>
          <cell r="K2374">
            <v>0</v>
          </cell>
          <cell r="L2374">
            <v>0</v>
          </cell>
          <cell r="M2374">
            <v>0</v>
          </cell>
          <cell r="N2374">
            <v>0</v>
          </cell>
        </row>
        <row r="2375">
          <cell r="A2375">
            <v>0</v>
          </cell>
          <cell r="B2375">
            <v>0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  <cell r="G2375">
            <v>0</v>
          </cell>
          <cell r="H2375">
            <v>0</v>
          </cell>
          <cell r="I2375">
            <v>0</v>
          </cell>
          <cell r="J2375">
            <v>0</v>
          </cell>
          <cell r="K2375">
            <v>0</v>
          </cell>
          <cell r="L2375">
            <v>0</v>
          </cell>
          <cell r="M2375">
            <v>0</v>
          </cell>
          <cell r="N2375">
            <v>0</v>
          </cell>
        </row>
        <row r="2376">
          <cell r="A2376">
            <v>0</v>
          </cell>
          <cell r="B2376">
            <v>0</v>
          </cell>
          <cell r="C2376">
            <v>0</v>
          </cell>
          <cell r="D2376">
            <v>0</v>
          </cell>
          <cell r="E2376">
            <v>0</v>
          </cell>
          <cell r="F2376">
            <v>0</v>
          </cell>
          <cell r="G2376">
            <v>0</v>
          </cell>
          <cell r="H2376">
            <v>0</v>
          </cell>
          <cell r="I2376">
            <v>0</v>
          </cell>
          <cell r="J2376">
            <v>0</v>
          </cell>
          <cell r="K2376">
            <v>0</v>
          </cell>
          <cell r="L2376">
            <v>0</v>
          </cell>
          <cell r="M2376">
            <v>0</v>
          </cell>
          <cell r="N2376">
            <v>0</v>
          </cell>
        </row>
        <row r="2377">
          <cell r="A2377">
            <v>0</v>
          </cell>
          <cell r="B2377">
            <v>0</v>
          </cell>
          <cell r="C2377">
            <v>0</v>
          </cell>
          <cell r="D2377">
            <v>0</v>
          </cell>
          <cell r="E2377">
            <v>0</v>
          </cell>
          <cell r="F2377">
            <v>0</v>
          </cell>
          <cell r="G2377">
            <v>0</v>
          </cell>
          <cell r="H2377">
            <v>0</v>
          </cell>
          <cell r="I2377">
            <v>0</v>
          </cell>
          <cell r="J2377">
            <v>0</v>
          </cell>
          <cell r="K2377">
            <v>0</v>
          </cell>
          <cell r="L2377">
            <v>0</v>
          </cell>
          <cell r="M2377">
            <v>0</v>
          </cell>
          <cell r="N2377">
            <v>0</v>
          </cell>
        </row>
        <row r="2378">
          <cell r="A2378">
            <v>0</v>
          </cell>
          <cell r="B2378">
            <v>0</v>
          </cell>
          <cell r="C2378">
            <v>0</v>
          </cell>
          <cell r="D2378">
            <v>0</v>
          </cell>
          <cell r="E2378">
            <v>0</v>
          </cell>
          <cell r="F2378">
            <v>0</v>
          </cell>
          <cell r="G2378">
            <v>0</v>
          </cell>
          <cell r="H2378">
            <v>0</v>
          </cell>
          <cell r="I2378">
            <v>0</v>
          </cell>
          <cell r="J2378">
            <v>0</v>
          </cell>
          <cell r="K2378">
            <v>0</v>
          </cell>
          <cell r="L2378">
            <v>0</v>
          </cell>
          <cell r="M2378">
            <v>0</v>
          </cell>
          <cell r="N2378">
            <v>0</v>
          </cell>
        </row>
        <row r="2379">
          <cell r="A2379">
            <v>0</v>
          </cell>
          <cell r="B2379">
            <v>0</v>
          </cell>
          <cell r="C2379">
            <v>0</v>
          </cell>
          <cell r="D2379">
            <v>0</v>
          </cell>
          <cell r="E2379">
            <v>0</v>
          </cell>
          <cell r="F2379">
            <v>0</v>
          </cell>
          <cell r="G2379">
            <v>0</v>
          </cell>
          <cell r="H2379">
            <v>0</v>
          </cell>
          <cell r="I2379">
            <v>0</v>
          </cell>
          <cell r="J2379">
            <v>0</v>
          </cell>
          <cell r="K2379">
            <v>0</v>
          </cell>
          <cell r="L2379">
            <v>0</v>
          </cell>
          <cell r="M2379">
            <v>0</v>
          </cell>
          <cell r="N2379">
            <v>0</v>
          </cell>
        </row>
        <row r="2380">
          <cell r="A2380">
            <v>0</v>
          </cell>
          <cell r="B2380">
            <v>0</v>
          </cell>
          <cell r="C2380">
            <v>0</v>
          </cell>
          <cell r="D2380">
            <v>0</v>
          </cell>
          <cell r="E2380">
            <v>0</v>
          </cell>
          <cell r="F2380">
            <v>0</v>
          </cell>
          <cell r="G2380">
            <v>0</v>
          </cell>
          <cell r="H2380">
            <v>0</v>
          </cell>
          <cell r="I2380">
            <v>0</v>
          </cell>
          <cell r="J2380">
            <v>0</v>
          </cell>
          <cell r="K2380">
            <v>0</v>
          </cell>
          <cell r="L2380">
            <v>0</v>
          </cell>
          <cell r="M2380">
            <v>0</v>
          </cell>
          <cell r="N2380">
            <v>0</v>
          </cell>
        </row>
        <row r="2381">
          <cell r="A2381">
            <v>0</v>
          </cell>
          <cell r="B2381">
            <v>0</v>
          </cell>
          <cell r="C2381">
            <v>0</v>
          </cell>
          <cell r="D2381">
            <v>0</v>
          </cell>
          <cell r="E2381">
            <v>0</v>
          </cell>
          <cell r="F2381">
            <v>0</v>
          </cell>
          <cell r="G2381">
            <v>0</v>
          </cell>
          <cell r="H2381">
            <v>0</v>
          </cell>
          <cell r="I2381">
            <v>0</v>
          </cell>
          <cell r="J2381">
            <v>0</v>
          </cell>
          <cell r="K2381">
            <v>0</v>
          </cell>
          <cell r="L2381">
            <v>0</v>
          </cell>
          <cell r="M2381">
            <v>0</v>
          </cell>
          <cell r="N2381">
            <v>0</v>
          </cell>
        </row>
        <row r="2382">
          <cell r="A2382">
            <v>0</v>
          </cell>
          <cell r="B2382">
            <v>0</v>
          </cell>
          <cell r="C2382">
            <v>0</v>
          </cell>
          <cell r="D2382">
            <v>0</v>
          </cell>
          <cell r="E2382">
            <v>0</v>
          </cell>
          <cell r="F2382">
            <v>0</v>
          </cell>
          <cell r="G2382">
            <v>0</v>
          </cell>
          <cell r="H2382">
            <v>0</v>
          </cell>
          <cell r="I2382">
            <v>0</v>
          </cell>
          <cell r="J2382">
            <v>0</v>
          </cell>
          <cell r="K2382">
            <v>0</v>
          </cell>
          <cell r="L2382">
            <v>0</v>
          </cell>
          <cell r="M2382">
            <v>0</v>
          </cell>
          <cell r="N2382">
            <v>0</v>
          </cell>
        </row>
        <row r="2383">
          <cell r="A2383">
            <v>0</v>
          </cell>
          <cell r="B2383">
            <v>0</v>
          </cell>
          <cell r="C2383">
            <v>0</v>
          </cell>
          <cell r="D2383">
            <v>0</v>
          </cell>
          <cell r="E2383">
            <v>0</v>
          </cell>
          <cell r="F2383">
            <v>0</v>
          </cell>
          <cell r="G2383">
            <v>0</v>
          </cell>
          <cell r="H2383">
            <v>0</v>
          </cell>
          <cell r="I2383">
            <v>0</v>
          </cell>
          <cell r="J2383">
            <v>0</v>
          </cell>
          <cell r="K2383">
            <v>0</v>
          </cell>
          <cell r="L2383">
            <v>0</v>
          </cell>
          <cell r="M2383">
            <v>0</v>
          </cell>
          <cell r="N2383">
            <v>0</v>
          </cell>
        </row>
        <row r="2384">
          <cell r="A2384">
            <v>0</v>
          </cell>
          <cell r="B2384">
            <v>0</v>
          </cell>
          <cell r="C2384">
            <v>0</v>
          </cell>
          <cell r="D2384">
            <v>0</v>
          </cell>
          <cell r="E2384">
            <v>0</v>
          </cell>
          <cell r="F2384">
            <v>0</v>
          </cell>
          <cell r="G2384">
            <v>0</v>
          </cell>
          <cell r="H2384">
            <v>0</v>
          </cell>
          <cell r="I2384">
            <v>0</v>
          </cell>
          <cell r="J2384">
            <v>0</v>
          </cell>
          <cell r="K2384">
            <v>0</v>
          </cell>
          <cell r="L2384">
            <v>0</v>
          </cell>
          <cell r="M2384">
            <v>0</v>
          </cell>
          <cell r="N2384">
            <v>0</v>
          </cell>
        </row>
        <row r="2385">
          <cell r="A2385">
            <v>0</v>
          </cell>
          <cell r="B2385">
            <v>0</v>
          </cell>
          <cell r="C2385">
            <v>0</v>
          </cell>
          <cell r="D2385">
            <v>0</v>
          </cell>
          <cell r="E2385">
            <v>0</v>
          </cell>
          <cell r="F2385">
            <v>0</v>
          </cell>
          <cell r="G2385">
            <v>0</v>
          </cell>
          <cell r="H2385">
            <v>0</v>
          </cell>
          <cell r="I2385">
            <v>0</v>
          </cell>
          <cell r="J2385">
            <v>0</v>
          </cell>
          <cell r="K2385">
            <v>0</v>
          </cell>
          <cell r="L2385">
            <v>0</v>
          </cell>
          <cell r="M2385">
            <v>0</v>
          </cell>
          <cell r="N2385">
            <v>0</v>
          </cell>
        </row>
        <row r="2386">
          <cell r="A2386">
            <v>0</v>
          </cell>
          <cell r="B2386">
            <v>0</v>
          </cell>
          <cell r="C2386">
            <v>0</v>
          </cell>
          <cell r="D2386">
            <v>0</v>
          </cell>
          <cell r="E2386">
            <v>0</v>
          </cell>
          <cell r="F2386">
            <v>0</v>
          </cell>
          <cell r="G2386">
            <v>0</v>
          </cell>
          <cell r="H2386">
            <v>0</v>
          </cell>
          <cell r="I2386">
            <v>0</v>
          </cell>
          <cell r="J2386">
            <v>0</v>
          </cell>
          <cell r="K2386">
            <v>0</v>
          </cell>
          <cell r="L2386">
            <v>0</v>
          </cell>
          <cell r="M2386">
            <v>0</v>
          </cell>
          <cell r="N2386">
            <v>0</v>
          </cell>
        </row>
        <row r="2387">
          <cell r="A2387">
            <v>0</v>
          </cell>
          <cell r="B2387">
            <v>0</v>
          </cell>
          <cell r="C2387">
            <v>0</v>
          </cell>
          <cell r="D2387">
            <v>0</v>
          </cell>
          <cell r="E2387">
            <v>0</v>
          </cell>
          <cell r="F2387">
            <v>0</v>
          </cell>
          <cell r="G2387">
            <v>0</v>
          </cell>
          <cell r="H2387">
            <v>0</v>
          </cell>
          <cell r="I2387">
            <v>0</v>
          </cell>
          <cell r="J2387">
            <v>0</v>
          </cell>
          <cell r="K2387">
            <v>0</v>
          </cell>
          <cell r="L2387">
            <v>0</v>
          </cell>
          <cell r="M2387">
            <v>0</v>
          </cell>
          <cell r="N2387">
            <v>0</v>
          </cell>
        </row>
        <row r="2388">
          <cell r="A2388">
            <v>0</v>
          </cell>
          <cell r="B2388">
            <v>0</v>
          </cell>
          <cell r="C2388">
            <v>0</v>
          </cell>
          <cell r="D2388">
            <v>0</v>
          </cell>
          <cell r="E2388">
            <v>0</v>
          </cell>
          <cell r="F2388">
            <v>0</v>
          </cell>
          <cell r="G2388">
            <v>0</v>
          </cell>
          <cell r="H2388">
            <v>0</v>
          </cell>
          <cell r="I2388">
            <v>0</v>
          </cell>
          <cell r="J2388">
            <v>0</v>
          </cell>
          <cell r="K2388">
            <v>0</v>
          </cell>
          <cell r="L2388">
            <v>0</v>
          </cell>
          <cell r="M2388">
            <v>0</v>
          </cell>
          <cell r="N2388">
            <v>0</v>
          </cell>
        </row>
        <row r="2389">
          <cell r="A2389">
            <v>0</v>
          </cell>
          <cell r="B2389">
            <v>0</v>
          </cell>
          <cell r="C2389">
            <v>0</v>
          </cell>
          <cell r="D2389">
            <v>0</v>
          </cell>
          <cell r="E2389">
            <v>0</v>
          </cell>
          <cell r="F2389">
            <v>0</v>
          </cell>
          <cell r="G2389">
            <v>0</v>
          </cell>
          <cell r="H2389">
            <v>0</v>
          </cell>
          <cell r="I2389">
            <v>0</v>
          </cell>
          <cell r="J2389">
            <v>0</v>
          </cell>
          <cell r="K2389">
            <v>0</v>
          </cell>
          <cell r="L2389">
            <v>0</v>
          </cell>
          <cell r="M2389">
            <v>0</v>
          </cell>
          <cell r="N2389">
            <v>0</v>
          </cell>
        </row>
        <row r="2390">
          <cell r="A2390">
            <v>0</v>
          </cell>
          <cell r="B2390">
            <v>0</v>
          </cell>
          <cell r="C2390">
            <v>0</v>
          </cell>
          <cell r="D2390">
            <v>0</v>
          </cell>
          <cell r="E2390">
            <v>0</v>
          </cell>
          <cell r="F2390">
            <v>0</v>
          </cell>
          <cell r="G2390">
            <v>0</v>
          </cell>
          <cell r="H2390">
            <v>0</v>
          </cell>
          <cell r="I2390">
            <v>0</v>
          </cell>
          <cell r="J2390">
            <v>0</v>
          </cell>
          <cell r="K2390">
            <v>0</v>
          </cell>
          <cell r="L2390">
            <v>0</v>
          </cell>
          <cell r="M2390">
            <v>0</v>
          </cell>
          <cell r="N2390">
            <v>0</v>
          </cell>
        </row>
        <row r="2391">
          <cell r="A2391">
            <v>0</v>
          </cell>
          <cell r="B2391">
            <v>0</v>
          </cell>
          <cell r="C2391">
            <v>0</v>
          </cell>
          <cell r="D2391">
            <v>0</v>
          </cell>
          <cell r="E2391">
            <v>0</v>
          </cell>
          <cell r="F2391">
            <v>0</v>
          </cell>
          <cell r="G2391">
            <v>0</v>
          </cell>
          <cell r="H2391">
            <v>0</v>
          </cell>
          <cell r="I2391">
            <v>0</v>
          </cell>
          <cell r="J2391">
            <v>0</v>
          </cell>
          <cell r="K2391">
            <v>0</v>
          </cell>
          <cell r="L2391">
            <v>0</v>
          </cell>
          <cell r="M2391">
            <v>0</v>
          </cell>
          <cell r="N2391">
            <v>0</v>
          </cell>
        </row>
        <row r="2392">
          <cell r="A2392">
            <v>0</v>
          </cell>
          <cell r="B2392">
            <v>0</v>
          </cell>
          <cell r="C2392">
            <v>0</v>
          </cell>
          <cell r="D2392">
            <v>0</v>
          </cell>
          <cell r="E2392">
            <v>0</v>
          </cell>
          <cell r="F2392">
            <v>0</v>
          </cell>
          <cell r="G2392">
            <v>0</v>
          </cell>
          <cell r="H2392">
            <v>0</v>
          </cell>
          <cell r="I2392">
            <v>0</v>
          </cell>
          <cell r="J2392">
            <v>0</v>
          </cell>
          <cell r="K2392">
            <v>0</v>
          </cell>
          <cell r="L2392">
            <v>0</v>
          </cell>
          <cell r="M2392">
            <v>0</v>
          </cell>
          <cell r="N2392">
            <v>0</v>
          </cell>
        </row>
        <row r="2393">
          <cell r="A2393">
            <v>0</v>
          </cell>
          <cell r="B2393">
            <v>0</v>
          </cell>
          <cell r="C2393">
            <v>0</v>
          </cell>
          <cell r="D2393">
            <v>0</v>
          </cell>
          <cell r="E2393">
            <v>0</v>
          </cell>
          <cell r="F2393">
            <v>0</v>
          </cell>
          <cell r="G2393">
            <v>0</v>
          </cell>
          <cell r="H2393">
            <v>0</v>
          </cell>
          <cell r="I2393">
            <v>0</v>
          </cell>
          <cell r="J2393">
            <v>0</v>
          </cell>
          <cell r="K2393">
            <v>0</v>
          </cell>
          <cell r="L2393">
            <v>0</v>
          </cell>
          <cell r="M2393">
            <v>0</v>
          </cell>
          <cell r="N2393">
            <v>0</v>
          </cell>
        </row>
        <row r="2394">
          <cell r="A2394">
            <v>0</v>
          </cell>
          <cell r="B2394">
            <v>0</v>
          </cell>
          <cell r="C2394">
            <v>0</v>
          </cell>
          <cell r="D2394">
            <v>0</v>
          </cell>
          <cell r="E2394">
            <v>0</v>
          </cell>
          <cell r="F2394">
            <v>0</v>
          </cell>
          <cell r="G2394">
            <v>0</v>
          </cell>
          <cell r="H2394">
            <v>0</v>
          </cell>
          <cell r="I2394">
            <v>0</v>
          </cell>
          <cell r="J2394">
            <v>0</v>
          </cell>
          <cell r="K2394">
            <v>0</v>
          </cell>
          <cell r="L2394">
            <v>0</v>
          </cell>
          <cell r="M2394">
            <v>0</v>
          </cell>
          <cell r="N2394">
            <v>0</v>
          </cell>
        </row>
        <row r="2395">
          <cell r="A2395">
            <v>0</v>
          </cell>
          <cell r="B2395">
            <v>0</v>
          </cell>
          <cell r="C2395">
            <v>0</v>
          </cell>
          <cell r="D2395">
            <v>0</v>
          </cell>
          <cell r="E2395">
            <v>0</v>
          </cell>
          <cell r="F2395">
            <v>0</v>
          </cell>
          <cell r="G2395">
            <v>0</v>
          </cell>
          <cell r="H2395">
            <v>0</v>
          </cell>
          <cell r="I2395">
            <v>0</v>
          </cell>
          <cell r="J2395">
            <v>0</v>
          </cell>
          <cell r="K2395">
            <v>0</v>
          </cell>
          <cell r="L2395">
            <v>0</v>
          </cell>
          <cell r="M2395">
            <v>0</v>
          </cell>
          <cell r="N2395">
            <v>0</v>
          </cell>
        </row>
        <row r="2396">
          <cell r="A2396">
            <v>0</v>
          </cell>
          <cell r="B2396">
            <v>0</v>
          </cell>
          <cell r="C2396">
            <v>0</v>
          </cell>
          <cell r="D2396">
            <v>0</v>
          </cell>
          <cell r="E2396">
            <v>0</v>
          </cell>
          <cell r="F2396">
            <v>0</v>
          </cell>
          <cell r="G2396">
            <v>0</v>
          </cell>
          <cell r="H2396">
            <v>0</v>
          </cell>
          <cell r="I2396">
            <v>0</v>
          </cell>
          <cell r="J2396">
            <v>0</v>
          </cell>
          <cell r="K2396">
            <v>0</v>
          </cell>
          <cell r="L2396">
            <v>0</v>
          </cell>
          <cell r="M2396">
            <v>0</v>
          </cell>
          <cell r="N2396">
            <v>0</v>
          </cell>
        </row>
        <row r="2397">
          <cell r="A2397">
            <v>0</v>
          </cell>
          <cell r="B2397">
            <v>0</v>
          </cell>
          <cell r="C2397">
            <v>0</v>
          </cell>
          <cell r="D2397">
            <v>0</v>
          </cell>
          <cell r="E2397">
            <v>0</v>
          </cell>
          <cell r="F2397">
            <v>0</v>
          </cell>
          <cell r="G2397">
            <v>0</v>
          </cell>
          <cell r="H2397">
            <v>0</v>
          </cell>
          <cell r="I2397">
            <v>0</v>
          </cell>
          <cell r="J2397">
            <v>0</v>
          </cell>
          <cell r="K2397">
            <v>0</v>
          </cell>
          <cell r="L2397">
            <v>0</v>
          </cell>
          <cell r="M2397">
            <v>0</v>
          </cell>
          <cell r="N2397">
            <v>0</v>
          </cell>
        </row>
        <row r="2398">
          <cell r="A2398">
            <v>0</v>
          </cell>
          <cell r="B2398">
            <v>0</v>
          </cell>
          <cell r="C2398">
            <v>0</v>
          </cell>
          <cell r="D2398">
            <v>0</v>
          </cell>
          <cell r="E2398">
            <v>0</v>
          </cell>
          <cell r="F2398">
            <v>0</v>
          </cell>
          <cell r="G2398">
            <v>0</v>
          </cell>
          <cell r="H2398">
            <v>0</v>
          </cell>
          <cell r="I2398">
            <v>0</v>
          </cell>
          <cell r="J2398">
            <v>0</v>
          </cell>
          <cell r="K2398">
            <v>0</v>
          </cell>
          <cell r="L2398">
            <v>0</v>
          </cell>
          <cell r="M2398">
            <v>0</v>
          </cell>
          <cell r="N2398">
            <v>0</v>
          </cell>
        </row>
        <row r="2399">
          <cell r="A2399">
            <v>0</v>
          </cell>
          <cell r="B2399">
            <v>0</v>
          </cell>
          <cell r="C2399">
            <v>0</v>
          </cell>
          <cell r="D2399">
            <v>0</v>
          </cell>
          <cell r="E2399">
            <v>0</v>
          </cell>
          <cell r="F2399">
            <v>0</v>
          </cell>
          <cell r="G2399">
            <v>0</v>
          </cell>
          <cell r="H2399">
            <v>0</v>
          </cell>
          <cell r="I2399">
            <v>0</v>
          </cell>
          <cell r="J2399">
            <v>0</v>
          </cell>
          <cell r="K2399">
            <v>0</v>
          </cell>
          <cell r="L2399">
            <v>0</v>
          </cell>
          <cell r="M2399">
            <v>0</v>
          </cell>
          <cell r="N2399">
            <v>0</v>
          </cell>
        </row>
        <row r="2400">
          <cell r="A2400">
            <v>0</v>
          </cell>
          <cell r="B2400">
            <v>0</v>
          </cell>
          <cell r="C2400">
            <v>0</v>
          </cell>
          <cell r="D2400">
            <v>0</v>
          </cell>
          <cell r="E2400">
            <v>0</v>
          </cell>
          <cell r="F2400">
            <v>0</v>
          </cell>
          <cell r="G2400">
            <v>0</v>
          </cell>
          <cell r="H2400">
            <v>0</v>
          </cell>
          <cell r="I2400">
            <v>0</v>
          </cell>
          <cell r="J2400">
            <v>0</v>
          </cell>
          <cell r="K2400">
            <v>0</v>
          </cell>
          <cell r="L2400">
            <v>0</v>
          </cell>
          <cell r="M2400">
            <v>0</v>
          </cell>
          <cell r="N2400">
            <v>0</v>
          </cell>
        </row>
        <row r="2401">
          <cell r="A2401">
            <v>0</v>
          </cell>
          <cell r="B2401">
            <v>0</v>
          </cell>
          <cell r="C2401">
            <v>0</v>
          </cell>
          <cell r="D2401">
            <v>0</v>
          </cell>
          <cell r="E2401">
            <v>0</v>
          </cell>
          <cell r="F2401">
            <v>0</v>
          </cell>
          <cell r="G2401">
            <v>0</v>
          </cell>
          <cell r="H2401">
            <v>0</v>
          </cell>
          <cell r="I2401">
            <v>0</v>
          </cell>
          <cell r="J2401">
            <v>0</v>
          </cell>
          <cell r="K2401">
            <v>0</v>
          </cell>
          <cell r="L2401">
            <v>0</v>
          </cell>
          <cell r="M2401">
            <v>0</v>
          </cell>
          <cell r="N2401">
            <v>0</v>
          </cell>
        </row>
        <row r="2402">
          <cell r="A2402">
            <v>0</v>
          </cell>
          <cell r="B2402">
            <v>0</v>
          </cell>
          <cell r="C2402">
            <v>0</v>
          </cell>
          <cell r="D2402">
            <v>0</v>
          </cell>
          <cell r="E2402">
            <v>0</v>
          </cell>
          <cell r="F2402">
            <v>0</v>
          </cell>
          <cell r="G2402">
            <v>0</v>
          </cell>
          <cell r="H2402">
            <v>0</v>
          </cell>
          <cell r="I2402">
            <v>0</v>
          </cell>
          <cell r="J2402">
            <v>0</v>
          </cell>
          <cell r="K2402">
            <v>0</v>
          </cell>
          <cell r="L2402">
            <v>0</v>
          </cell>
          <cell r="M2402">
            <v>0</v>
          </cell>
          <cell r="N2402">
            <v>0</v>
          </cell>
        </row>
        <row r="2403">
          <cell r="A2403">
            <v>0</v>
          </cell>
          <cell r="B2403">
            <v>0</v>
          </cell>
          <cell r="C2403">
            <v>0</v>
          </cell>
          <cell r="D2403">
            <v>0</v>
          </cell>
          <cell r="E2403">
            <v>0</v>
          </cell>
          <cell r="F2403">
            <v>0</v>
          </cell>
          <cell r="G2403">
            <v>0</v>
          </cell>
          <cell r="H2403">
            <v>0</v>
          </cell>
          <cell r="I2403">
            <v>0</v>
          </cell>
          <cell r="J2403">
            <v>0</v>
          </cell>
          <cell r="K2403">
            <v>0</v>
          </cell>
          <cell r="L2403">
            <v>0</v>
          </cell>
          <cell r="M2403">
            <v>0</v>
          </cell>
          <cell r="N2403">
            <v>0</v>
          </cell>
        </row>
        <row r="2404">
          <cell r="A2404">
            <v>0</v>
          </cell>
          <cell r="B2404">
            <v>0</v>
          </cell>
          <cell r="C2404">
            <v>0</v>
          </cell>
          <cell r="D2404">
            <v>0</v>
          </cell>
          <cell r="E2404">
            <v>0</v>
          </cell>
          <cell r="F2404">
            <v>0</v>
          </cell>
          <cell r="G2404">
            <v>0</v>
          </cell>
          <cell r="H2404">
            <v>0</v>
          </cell>
          <cell r="I2404">
            <v>0</v>
          </cell>
          <cell r="J2404">
            <v>0</v>
          </cell>
          <cell r="K2404">
            <v>0</v>
          </cell>
          <cell r="L2404">
            <v>0</v>
          </cell>
          <cell r="M2404">
            <v>0</v>
          </cell>
          <cell r="N2404">
            <v>0</v>
          </cell>
        </row>
        <row r="2405">
          <cell r="A2405">
            <v>0</v>
          </cell>
          <cell r="B2405">
            <v>0</v>
          </cell>
          <cell r="C2405">
            <v>0</v>
          </cell>
          <cell r="D2405">
            <v>0</v>
          </cell>
          <cell r="E2405">
            <v>0</v>
          </cell>
          <cell r="F2405">
            <v>0</v>
          </cell>
          <cell r="G2405">
            <v>0</v>
          </cell>
          <cell r="H2405">
            <v>0</v>
          </cell>
          <cell r="I2405">
            <v>0</v>
          </cell>
          <cell r="J2405">
            <v>0</v>
          </cell>
          <cell r="K2405">
            <v>0</v>
          </cell>
          <cell r="L2405">
            <v>0</v>
          </cell>
          <cell r="M2405">
            <v>0</v>
          </cell>
          <cell r="N2405">
            <v>0</v>
          </cell>
        </row>
        <row r="2406">
          <cell r="A2406">
            <v>0</v>
          </cell>
          <cell r="B2406">
            <v>0</v>
          </cell>
          <cell r="C2406">
            <v>0</v>
          </cell>
          <cell r="D2406">
            <v>0</v>
          </cell>
          <cell r="E2406">
            <v>0</v>
          </cell>
          <cell r="F2406">
            <v>0</v>
          </cell>
          <cell r="G2406">
            <v>0</v>
          </cell>
          <cell r="H2406">
            <v>0</v>
          </cell>
          <cell r="I2406">
            <v>0</v>
          </cell>
          <cell r="J2406">
            <v>0</v>
          </cell>
          <cell r="K2406">
            <v>0</v>
          </cell>
          <cell r="L2406">
            <v>0</v>
          </cell>
          <cell r="M2406">
            <v>0</v>
          </cell>
          <cell r="N2406">
            <v>0</v>
          </cell>
        </row>
        <row r="2407">
          <cell r="A2407">
            <v>0</v>
          </cell>
          <cell r="B2407">
            <v>0</v>
          </cell>
          <cell r="C2407">
            <v>0</v>
          </cell>
          <cell r="D2407">
            <v>0</v>
          </cell>
          <cell r="E2407">
            <v>0</v>
          </cell>
          <cell r="F2407">
            <v>0</v>
          </cell>
          <cell r="G2407">
            <v>0</v>
          </cell>
          <cell r="H2407">
            <v>0</v>
          </cell>
          <cell r="I2407">
            <v>0</v>
          </cell>
          <cell r="J2407">
            <v>0</v>
          </cell>
          <cell r="K2407">
            <v>0</v>
          </cell>
          <cell r="L2407">
            <v>0</v>
          </cell>
          <cell r="M2407">
            <v>0</v>
          </cell>
          <cell r="N2407">
            <v>0</v>
          </cell>
        </row>
        <row r="2408">
          <cell r="A2408">
            <v>0</v>
          </cell>
          <cell r="B2408">
            <v>0</v>
          </cell>
          <cell r="C2408">
            <v>0</v>
          </cell>
          <cell r="D2408">
            <v>0</v>
          </cell>
          <cell r="E2408">
            <v>0</v>
          </cell>
          <cell r="F2408">
            <v>0</v>
          </cell>
          <cell r="G2408">
            <v>0</v>
          </cell>
          <cell r="H2408">
            <v>0</v>
          </cell>
          <cell r="I2408">
            <v>0</v>
          </cell>
          <cell r="J2408">
            <v>0</v>
          </cell>
          <cell r="K2408">
            <v>0</v>
          </cell>
          <cell r="L2408">
            <v>0</v>
          </cell>
          <cell r="M2408">
            <v>0</v>
          </cell>
          <cell r="N2408">
            <v>0</v>
          </cell>
        </row>
        <row r="2409">
          <cell r="A2409">
            <v>0</v>
          </cell>
          <cell r="B2409">
            <v>0</v>
          </cell>
          <cell r="C2409">
            <v>0</v>
          </cell>
          <cell r="D2409">
            <v>0</v>
          </cell>
          <cell r="E2409">
            <v>0</v>
          </cell>
          <cell r="F2409">
            <v>0</v>
          </cell>
          <cell r="G2409">
            <v>0</v>
          </cell>
          <cell r="H2409">
            <v>0</v>
          </cell>
          <cell r="I2409">
            <v>0</v>
          </cell>
          <cell r="J2409">
            <v>0</v>
          </cell>
          <cell r="K2409">
            <v>0</v>
          </cell>
          <cell r="L2409">
            <v>0</v>
          </cell>
          <cell r="M2409">
            <v>0</v>
          </cell>
          <cell r="N2409">
            <v>0</v>
          </cell>
        </row>
        <row r="2410">
          <cell r="A2410">
            <v>0</v>
          </cell>
          <cell r="B2410">
            <v>0</v>
          </cell>
          <cell r="C2410">
            <v>0</v>
          </cell>
          <cell r="D2410">
            <v>0</v>
          </cell>
          <cell r="E2410">
            <v>0</v>
          </cell>
          <cell r="F2410">
            <v>0</v>
          </cell>
          <cell r="G2410">
            <v>0</v>
          </cell>
          <cell r="H2410">
            <v>0</v>
          </cell>
          <cell r="I2410">
            <v>0</v>
          </cell>
          <cell r="J2410">
            <v>0</v>
          </cell>
          <cell r="K2410">
            <v>0</v>
          </cell>
          <cell r="L2410">
            <v>0</v>
          </cell>
          <cell r="M2410">
            <v>0</v>
          </cell>
          <cell r="N2410">
            <v>0</v>
          </cell>
        </row>
        <row r="2411">
          <cell r="A2411">
            <v>0</v>
          </cell>
          <cell r="B2411">
            <v>0</v>
          </cell>
          <cell r="C2411">
            <v>0</v>
          </cell>
          <cell r="D2411">
            <v>0</v>
          </cell>
          <cell r="E2411">
            <v>0</v>
          </cell>
          <cell r="F2411">
            <v>0</v>
          </cell>
          <cell r="G2411">
            <v>0</v>
          </cell>
          <cell r="H2411">
            <v>0</v>
          </cell>
          <cell r="I2411">
            <v>0</v>
          </cell>
          <cell r="J2411">
            <v>0</v>
          </cell>
          <cell r="K2411">
            <v>0</v>
          </cell>
          <cell r="L2411">
            <v>0</v>
          </cell>
          <cell r="M2411">
            <v>0</v>
          </cell>
          <cell r="N2411">
            <v>0</v>
          </cell>
        </row>
        <row r="2412">
          <cell r="A2412">
            <v>0</v>
          </cell>
          <cell r="B2412">
            <v>0</v>
          </cell>
          <cell r="C2412">
            <v>0</v>
          </cell>
          <cell r="D2412">
            <v>0</v>
          </cell>
          <cell r="E2412">
            <v>0</v>
          </cell>
          <cell r="F2412">
            <v>0</v>
          </cell>
          <cell r="G2412">
            <v>0</v>
          </cell>
          <cell r="H2412">
            <v>0</v>
          </cell>
          <cell r="I2412">
            <v>0</v>
          </cell>
          <cell r="J2412">
            <v>0</v>
          </cell>
          <cell r="K2412">
            <v>0</v>
          </cell>
          <cell r="L2412">
            <v>0</v>
          </cell>
          <cell r="M2412">
            <v>0</v>
          </cell>
          <cell r="N2412">
            <v>0</v>
          </cell>
        </row>
        <row r="2413">
          <cell r="A2413">
            <v>0</v>
          </cell>
          <cell r="B2413">
            <v>0</v>
          </cell>
          <cell r="C2413">
            <v>0</v>
          </cell>
          <cell r="D2413">
            <v>0</v>
          </cell>
          <cell r="E2413">
            <v>0</v>
          </cell>
          <cell r="F2413">
            <v>0</v>
          </cell>
          <cell r="G2413">
            <v>0</v>
          </cell>
          <cell r="H2413">
            <v>0</v>
          </cell>
          <cell r="I2413">
            <v>0</v>
          </cell>
          <cell r="J2413">
            <v>0</v>
          </cell>
          <cell r="K2413">
            <v>0</v>
          </cell>
          <cell r="L2413">
            <v>0</v>
          </cell>
          <cell r="M2413">
            <v>0</v>
          </cell>
          <cell r="N2413">
            <v>0</v>
          </cell>
        </row>
        <row r="2414">
          <cell r="A2414">
            <v>0</v>
          </cell>
          <cell r="B2414">
            <v>0</v>
          </cell>
          <cell r="C2414">
            <v>0</v>
          </cell>
          <cell r="D2414">
            <v>0</v>
          </cell>
          <cell r="E2414">
            <v>0</v>
          </cell>
          <cell r="F2414">
            <v>0</v>
          </cell>
          <cell r="G2414">
            <v>0</v>
          </cell>
          <cell r="H2414">
            <v>0</v>
          </cell>
          <cell r="I2414">
            <v>0</v>
          </cell>
          <cell r="J2414">
            <v>0</v>
          </cell>
          <cell r="K2414">
            <v>0</v>
          </cell>
          <cell r="L2414">
            <v>0</v>
          </cell>
          <cell r="M2414">
            <v>0</v>
          </cell>
          <cell r="N2414">
            <v>0</v>
          </cell>
        </row>
        <row r="2415">
          <cell r="A2415">
            <v>0</v>
          </cell>
          <cell r="B2415">
            <v>0</v>
          </cell>
          <cell r="C2415">
            <v>0</v>
          </cell>
          <cell r="D2415">
            <v>0</v>
          </cell>
          <cell r="E2415">
            <v>0</v>
          </cell>
          <cell r="F2415">
            <v>0</v>
          </cell>
          <cell r="G2415">
            <v>0</v>
          </cell>
          <cell r="H2415">
            <v>0</v>
          </cell>
          <cell r="I2415">
            <v>0</v>
          </cell>
          <cell r="J2415">
            <v>0</v>
          </cell>
          <cell r="K2415">
            <v>0</v>
          </cell>
          <cell r="L2415">
            <v>0</v>
          </cell>
          <cell r="M2415">
            <v>0</v>
          </cell>
          <cell r="N2415">
            <v>0</v>
          </cell>
        </row>
        <row r="2416">
          <cell r="A2416">
            <v>0</v>
          </cell>
          <cell r="B2416">
            <v>0</v>
          </cell>
          <cell r="C2416">
            <v>0</v>
          </cell>
          <cell r="D2416">
            <v>0</v>
          </cell>
          <cell r="E2416">
            <v>0</v>
          </cell>
          <cell r="F2416">
            <v>0</v>
          </cell>
          <cell r="G2416">
            <v>0</v>
          </cell>
          <cell r="H2416">
            <v>0</v>
          </cell>
          <cell r="I2416">
            <v>0</v>
          </cell>
          <cell r="J2416">
            <v>0</v>
          </cell>
          <cell r="K2416">
            <v>0</v>
          </cell>
          <cell r="L2416">
            <v>0</v>
          </cell>
          <cell r="M2416">
            <v>0</v>
          </cell>
          <cell r="N2416">
            <v>0</v>
          </cell>
        </row>
        <row r="2417">
          <cell r="A2417">
            <v>0</v>
          </cell>
          <cell r="B2417">
            <v>0</v>
          </cell>
          <cell r="C2417">
            <v>0</v>
          </cell>
          <cell r="D2417">
            <v>0</v>
          </cell>
          <cell r="E2417">
            <v>0</v>
          </cell>
          <cell r="F2417">
            <v>0</v>
          </cell>
          <cell r="G2417">
            <v>0</v>
          </cell>
          <cell r="H2417">
            <v>0</v>
          </cell>
          <cell r="I2417">
            <v>0</v>
          </cell>
          <cell r="J2417">
            <v>0</v>
          </cell>
          <cell r="K2417">
            <v>0</v>
          </cell>
          <cell r="L2417">
            <v>0</v>
          </cell>
          <cell r="M2417">
            <v>0</v>
          </cell>
          <cell r="N2417">
            <v>0</v>
          </cell>
        </row>
        <row r="2418">
          <cell r="A2418">
            <v>0</v>
          </cell>
          <cell r="B2418">
            <v>0</v>
          </cell>
          <cell r="C2418">
            <v>0</v>
          </cell>
          <cell r="D2418">
            <v>0</v>
          </cell>
          <cell r="E2418">
            <v>0</v>
          </cell>
          <cell r="F2418">
            <v>0</v>
          </cell>
          <cell r="G2418">
            <v>0</v>
          </cell>
          <cell r="H2418">
            <v>0</v>
          </cell>
          <cell r="I2418">
            <v>0</v>
          </cell>
          <cell r="J2418">
            <v>0</v>
          </cell>
          <cell r="K2418">
            <v>0</v>
          </cell>
          <cell r="L2418">
            <v>0</v>
          </cell>
          <cell r="M2418">
            <v>0</v>
          </cell>
          <cell r="N2418">
            <v>0</v>
          </cell>
        </row>
        <row r="2419">
          <cell r="A2419">
            <v>0</v>
          </cell>
          <cell r="B2419">
            <v>0</v>
          </cell>
          <cell r="C2419">
            <v>0</v>
          </cell>
          <cell r="D2419">
            <v>0</v>
          </cell>
          <cell r="E2419">
            <v>0</v>
          </cell>
          <cell r="F2419">
            <v>0</v>
          </cell>
          <cell r="G2419">
            <v>0</v>
          </cell>
          <cell r="H2419">
            <v>0</v>
          </cell>
          <cell r="I2419">
            <v>0</v>
          </cell>
          <cell r="J2419">
            <v>0</v>
          </cell>
          <cell r="K2419">
            <v>0</v>
          </cell>
          <cell r="L2419">
            <v>0</v>
          </cell>
          <cell r="M2419">
            <v>0</v>
          </cell>
          <cell r="N2419">
            <v>0</v>
          </cell>
        </row>
        <row r="2420">
          <cell r="A2420">
            <v>0</v>
          </cell>
          <cell r="B2420">
            <v>0</v>
          </cell>
          <cell r="C2420">
            <v>0</v>
          </cell>
          <cell r="D2420">
            <v>0</v>
          </cell>
          <cell r="E2420">
            <v>0</v>
          </cell>
          <cell r="F2420">
            <v>0</v>
          </cell>
          <cell r="G2420">
            <v>0</v>
          </cell>
          <cell r="H2420">
            <v>0</v>
          </cell>
          <cell r="I2420">
            <v>0</v>
          </cell>
          <cell r="J2420">
            <v>0</v>
          </cell>
          <cell r="K2420">
            <v>0</v>
          </cell>
          <cell r="L2420">
            <v>0</v>
          </cell>
          <cell r="M2420">
            <v>0</v>
          </cell>
          <cell r="N2420">
            <v>0</v>
          </cell>
        </row>
        <row r="2421">
          <cell r="A2421">
            <v>0</v>
          </cell>
          <cell r="B2421">
            <v>0</v>
          </cell>
          <cell r="C2421">
            <v>0</v>
          </cell>
          <cell r="D2421">
            <v>0</v>
          </cell>
          <cell r="E2421">
            <v>0</v>
          </cell>
          <cell r="F2421">
            <v>0</v>
          </cell>
          <cell r="G2421">
            <v>0</v>
          </cell>
          <cell r="H2421">
            <v>0</v>
          </cell>
          <cell r="I2421">
            <v>0</v>
          </cell>
          <cell r="J2421">
            <v>0</v>
          </cell>
          <cell r="K2421">
            <v>0</v>
          </cell>
          <cell r="L2421">
            <v>0</v>
          </cell>
          <cell r="M2421">
            <v>0</v>
          </cell>
          <cell r="N2421">
            <v>0</v>
          </cell>
        </row>
        <row r="2422">
          <cell r="A2422">
            <v>0</v>
          </cell>
          <cell r="B2422">
            <v>0</v>
          </cell>
          <cell r="C2422">
            <v>0</v>
          </cell>
          <cell r="D2422">
            <v>0</v>
          </cell>
          <cell r="E2422">
            <v>0</v>
          </cell>
          <cell r="F2422">
            <v>0</v>
          </cell>
          <cell r="G2422">
            <v>0</v>
          </cell>
          <cell r="H2422">
            <v>0</v>
          </cell>
          <cell r="I2422">
            <v>0</v>
          </cell>
          <cell r="J2422">
            <v>0</v>
          </cell>
          <cell r="K2422">
            <v>0</v>
          </cell>
          <cell r="L2422">
            <v>0</v>
          </cell>
          <cell r="M2422">
            <v>0</v>
          </cell>
          <cell r="N2422">
            <v>0</v>
          </cell>
        </row>
        <row r="2423">
          <cell r="A2423">
            <v>0</v>
          </cell>
          <cell r="B2423">
            <v>0</v>
          </cell>
          <cell r="C2423">
            <v>0</v>
          </cell>
          <cell r="D2423">
            <v>0</v>
          </cell>
          <cell r="E2423">
            <v>0</v>
          </cell>
          <cell r="F2423">
            <v>0</v>
          </cell>
          <cell r="G2423">
            <v>0</v>
          </cell>
          <cell r="H2423">
            <v>0</v>
          </cell>
          <cell r="I2423">
            <v>0</v>
          </cell>
          <cell r="J2423">
            <v>0</v>
          </cell>
          <cell r="K2423">
            <v>0</v>
          </cell>
          <cell r="L2423">
            <v>0</v>
          </cell>
          <cell r="M2423">
            <v>0</v>
          </cell>
          <cell r="N2423">
            <v>0</v>
          </cell>
        </row>
        <row r="2424">
          <cell r="A2424">
            <v>0</v>
          </cell>
          <cell r="B2424">
            <v>0</v>
          </cell>
          <cell r="C2424">
            <v>0</v>
          </cell>
          <cell r="D2424">
            <v>0</v>
          </cell>
          <cell r="E2424">
            <v>0</v>
          </cell>
          <cell r="F2424">
            <v>0</v>
          </cell>
          <cell r="G2424">
            <v>0</v>
          </cell>
          <cell r="H2424">
            <v>0</v>
          </cell>
          <cell r="I2424">
            <v>0</v>
          </cell>
          <cell r="J2424">
            <v>0</v>
          </cell>
          <cell r="K2424">
            <v>0</v>
          </cell>
          <cell r="L2424">
            <v>0</v>
          </cell>
          <cell r="M2424">
            <v>0</v>
          </cell>
          <cell r="N2424">
            <v>0</v>
          </cell>
        </row>
        <row r="2425">
          <cell r="A2425">
            <v>0</v>
          </cell>
          <cell r="B2425">
            <v>0</v>
          </cell>
          <cell r="C2425">
            <v>0</v>
          </cell>
          <cell r="D2425">
            <v>0</v>
          </cell>
          <cell r="E2425">
            <v>0</v>
          </cell>
          <cell r="F2425">
            <v>0</v>
          </cell>
          <cell r="G2425">
            <v>0</v>
          </cell>
          <cell r="H2425">
            <v>0</v>
          </cell>
          <cell r="I2425">
            <v>0</v>
          </cell>
          <cell r="J2425">
            <v>0</v>
          </cell>
          <cell r="K2425">
            <v>0</v>
          </cell>
          <cell r="L2425">
            <v>0</v>
          </cell>
          <cell r="M2425">
            <v>0</v>
          </cell>
          <cell r="N2425">
            <v>0</v>
          </cell>
        </row>
        <row r="2426">
          <cell r="A2426">
            <v>0</v>
          </cell>
          <cell r="B2426">
            <v>0</v>
          </cell>
          <cell r="C2426">
            <v>0</v>
          </cell>
          <cell r="D2426">
            <v>0</v>
          </cell>
          <cell r="E2426">
            <v>0</v>
          </cell>
          <cell r="F2426">
            <v>0</v>
          </cell>
          <cell r="G2426">
            <v>0</v>
          </cell>
          <cell r="H2426">
            <v>0</v>
          </cell>
          <cell r="I2426">
            <v>0</v>
          </cell>
          <cell r="J2426">
            <v>0</v>
          </cell>
          <cell r="K2426">
            <v>0</v>
          </cell>
          <cell r="L2426">
            <v>0</v>
          </cell>
          <cell r="M2426">
            <v>0</v>
          </cell>
          <cell r="N2426">
            <v>0</v>
          </cell>
        </row>
        <row r="2427">
          <cell r="A2427">
            <v>0</v>
          </cell>
          <cell r="B2427">
            <v>0</v>
          </cell>
          <cell r="C2427">
            <v>0</v>
          </cell>
          <cell r="D2427">
            <v>0</v>
          </cell>
          <cell r="E2427">
            <v>0</v>
          </cell>
          <cell r="F2427">
            <v>0</v>
          </cell>
          <cell r="G2427">
            <v>0</v>
          </cell>
          <cell r="H2427">
            <v>0</v>
          </cell>
          <cell r="I2427">
            <v>0</v>
          </cell>
          <cell r="J2427">
            <v>0</v>
          </cell>
          <cell r="K2427">
            <v>0</v>
          </cell>
          <cell r="L2427">
            <v>0</v>
          </cell>
          <cell r="M2427">
            <v>0</v>
          </cell>
          <cell r="N2427">
            <v>0</v>
          </cell>
        </row>
        <row r="2428">
          <cell r="A2428">
            <v>0</v>
          </cell>
          <cell r="B2428">
            <v>0</v>
          </cell>
          <cell r="C2428">
            <v>0</v>
          </cell>
          <cell r="D2428">
            <v>0</v>
          </cell>
          <cell r="E2428">
            <v>0</v>
          </cell>
          <cell r="F2428">
            <v>0</v>
          </cell>
          <cell r="G2428">
            <v>0</v>
          </cell>
          <cell r="H2428">
            <v>0</v>
          </cell>
          <cell r="I2428">
            <v>0</v>
          </cell>
          <cell r="J2428">
            <v>0</v>
          </cell>
          <cell r="K2428">
            <v>0</v>
          </cell>
          <cell r="L2428">
            <v>0</v>
          </cell>
          <cell r="M2428">
            <v>0</v>
          </cell>
          <cell r="N2428">
            <v>0</v>
          </cell>
        </row>
        <row r="2429">
          <cell r="A2429">
            <v>0</v>
          </cell>
          <cell r="B2429">
            <v>0</v>
          </cell>
          <cell r="C2429">
            <v>0</v>
          </cell>
          <cell r="D2429">
            <v>0</v>
          </cell>
          <cell r="E2429">
            <v>0</v>
          </cell>
          <cell r="F2429">
            <v>0</v>
          </cell>
          <cell r="G2429">
            <v>0</v>
          </cell>
          <cell r="H2429">
            <v>0</v>
          </cell>
          <cell r="I2429">
            <v>0</v>
          </cell>
          <cell r="J2429">
            <v>0</v>
          </cell>
          <cell r="K2429">
            <v>0</v>
          </cell>
          <cell r="L2429">
            <v>0</v>
          </cell>
          <cell r="M2429">
            <v>0</v>
          </cell>
          <cell r="N2429">
            <v>0</v>
          </cell>
        </row>
        <row r="2430">
          <cell r="A2430">
            <v>0</v>
          </cell>
          <cell r="B2430">
            <v>0</v>
          </cell>
          <cell r="C2430">
            <v>0</v>
          </cell>
          <cell r="D2430">
            <v>0</v>
          </cell>
          <cell r="E2430">
            <v>0</v>
          </cell>
          <cell r="F2430">
            <v>0</v>
          </cell>
          <cell r="G2430">
            <v>0</v>
          </cell>
          <cell r="H2430">
            <v>0</v>
          </cell>
          <cell r="I2430">
            <v>0</v>
          </cell>
          <cell r="J2430">
            <v>0</v>
          </cell>
          <cell r="K2430">
            <v>0</v>
          </cell>
          <cell r="L2430">
            <v>0</v>
          </cell>
          <cell r="M2430">
            <v>0</v>
          </cell>
          <cell r="N2430">
            <v>0</v>
          </cell>
        </row>
        <row r="2431">
          <cell r="A2431">
            <v>0</v>
          </cell>
          <cell r="B2431">
            <v>0</v>
          </cell>
          <cell r="C2431">
            <v>0</v>
          </cell>
          <cell r="D2431">
            <v>0</v>
          </cell>
          <cell r="E2431">
            <v>0</v>
          </cell>
          <cell r="F2431">
            <v>0</v>
          </cell>
          <cell r="G2431">
            <v>0</v>
          </cell>
          <cell r="H2431">
            <v>0</v>
          </cell>
          <cell r="I2431">
            <v>0</v>
          </cell>
          <cell r="J2431">
            <v>0</v>
          </cell>
          <cell r="K2431">
            <v>0</v>
          </cell>
          <cell r="L2431">
            <v>0</v>
          </cell>
          <cell r="M2431">
            <v>0</v>
          </cell>
          <cell r="N2431">
            <v>0</v>
          </cell>
        </row>
        <row r="2432">
          <cell r="A2432">
            <v>0</v>
          </cell>
          <cell r="B2432">
            <v>0</v>
          </cell>
          <cell r="C2432">
            <v>0</v>
          </cell>
          <cell r="D2432">
            <v>0</v>
          </cell>
          <cell r="E2432">
            <v>0</v>
          </cell>
          <cell r="F2432">
            <v>0</v>
          </cell>
          <cell r="G2432">
            <v>0</v>
          </cell>
          <cell r="H2432">
            <v>0</v>
          </cell>
          <cell r="I2432">
            <v>0</v>
          </cell>
          <cell r="J2432">
            <v>0</v>
          </cell>
          <cell r="K2432">
            <v>0</v>
          </cell>
          <cell r="L2432">
            <v>0</v>
          </cell>
          <cell r="M2432">
            <v>0</v>
          </cell>
          <cell r="N2432">
            <v>0</v>
          </cell>
        </row>
        <row r="2433">
          <cell r="A2433">
            <v>0</v>
          </cell>
          <cell r="B2433">
            <v>0</v>
          </cell>
          <cell r="C2433">
            <v>0</v>
          </cell>
          <cell r="D2433">
            <v>0</v>
          </cell>
          <cell r="E2433">
            <v>0</v>
          </cell>
          <cell r="F2433">
            <v>0</v>
          </cell>
          <cell r="G2433">
            <v>0</v>
          </cell>
          <cell r="H2433">
            <v>0</v>
          </cell>
          <cell r="I2433">
            <v>0</v>
          </cell>
          <cell r="J2433">
            <v>0</v>
          </cell>
          <cell r="K2433">
            <v>0</v>
          </cell>
          <cell r="L2433">
            <v>0</v>
          </cell>
          <cell r="M2433">
            <v>0</v>
          </cell>
          <cell r="N2433">
            <v>0</v>
          </cell>
        </row>
        <row r="2434">
          <cell r="A2434">
            <v>0</v>
          </cell>
          <cell r="B2434">
            <v>0</v>
          </cell>
          <cell r="C2434">
            <v>0</v>
          </cell>
          <cell r="D2434">
            <v>0</v>
          </cell>
          <cell r="E2434">
            <v>0</v>
          </cell>
          <cell r="F2434">
            <v>0</v>
          </cell>
          <cell r="G2434">
            <v>0</v>
          </cell>
          <cell r="H2434">
            <v>0</v>
          </cell>
          <cell r="I2434">
            <v>0</v>
          </cell>
          <cell r="J2434">
            <v>0</v>
          </cell>
          <cell r="K2434">
            <v>0</v>
          </cell>
          <cell r="L2434">
            <v>0</v>
          </cell>
          <cell r="M2434">
            <v>0</v>
          </cell>
          <cell r="N2434">
            <v>0</v>
          </cell>
        </row>
        <row r="2435">
          <cell r="A2435">
            <v>0</v>
          </cell>
          <cell r="B2435">
            <v>0</v>
          </cell>
          <cell r="C2435">
            <v>0</v>
          </cell>
          <cell r="D2435">
            <v>0</v>
          </cell>
          <cell r="E2435">
            <v>0</v>
          </cell>
          <cell r="F2435">
            <v>0</v>
          </cell>
          <cell r="G2435">
            <v>0</v>
          </cell>
          <cell r="H2435">
            <v>0</v>
          </cell>
          <cell r="I2435">
            <v>0</v>
          </cell>
          <cell r="J2435">
            <v>0</v>
          </cell>
          <cell r="K2435">
            <v>0</v>
          </cell>
          <cell r="L2435">
            <v>0</v>
          </cell>
          <cell r="M2435">
            <v>0</v>
          </cell>
          <cell r="N2435">
            <v>0</v>
          </cell>
        </row>
        <row r="2436">
          <cell r="A2436">
            <v>0</v>
          </cell>
          <cell r="B2436">
            <v>0</v>
          </cell>
          <cell r="C2436">
            <v>0</v>
          </cell>
          <cell r="D2436">
            <v>0</v>
          </cell>
          <cell r="E2436">
            <v>0</v>
          </cell>
          <cell r="F2436">
            <v>0</v>
          </cell>
          <cell r="G2436">
            <v>0</v>
          </cell>
          <cell r="H2436">
            <v>0</v>
          </cell>
          <cell r="I2436">
            <v>0</v>
          </cell>
          <cell r="J2436">
            <v>0</v>
          </cell>
          <cell r="K2436">
            <v>0</v>
          </cell>
          <cell r="L2436">
            <v>0</v>
          </cell>
          <cell r="M2436">
            <v>0</v>
          </cell>
          <cell r="N2436">
            <v>0</v>
          </cell>
        </row>
        <row r="2437">
          <cell r="A2437">
            <v>0</v>
          </cell>
          <cell r="B2437">
            <v>0</v>
          </cell>
          <cell r="C2437">
            <v>0</v>
          </cell>
          <cell r="D2437">
            <v>0</v>
          </cell>
          <cell r="E2437">
            <v>0</v>
          </cell>
          <cell r="F2437">
            <v>0</v>
          </cell>
          <cell r="G2437">
            <v>0</v>
          </cell>
          <cell r="H2437">
            <v>0</v>
          </cell>
          <cell r="I2437">
            <v>0</v>
          </cell>
          <cell r="J2437">
            <v>0</v>
          </cell>
          <cell r="K2437">
            <v>0</v>
          </cell>
          <cell r="L2437">
            <v>0</v>
          </cell>
          <cell r="M2437">
            <v>0</v>
          </cell>
          <cell r="N2437">
            <v>0</v>
          </cell>
        </row>
        <row r="2438">
          <cell r="A2438">
            <v>0</v>
          </cell>
          <cell r="B2438">
            <v>0</v>
          </cell>
          <cell r="C2438">
            <v>0</v>
          </cell>
          <cell r="D2438">
            <v>0</v>
          </cell>
          <cell r="E2438">
            <v>0</v>
          </cell>
          <cell r="F2438">
            <v>0</v>
          </cell>
          <cell r="G2438">
            <v>0</v>
          </cell>
          <cell r="H2438">
            <v>0</v>
          </cell>
          <cell r="I2438">
            <v>0</v>
          </cell>
          <cell r="J2438">
            <v>0</v>
          </cell>
          <cell r="K2438">
            <v>0</v>
          </cell>
          <cell r="L2438">
            <v>0</v>
          </cell>
          <cell r="M2438">
            <v>0</v>
          </cell>
          <cell r="N2438">
            <v>0</v>
          </cell>
        </row>
        <row r="2439">
          <cell r="A2439">
            <v>0</v>
          </cell>
          <cell r="B2439">
            <v>0</v>
          </cell>
          <cell r="C2439">
            <v>0</v>
          </cell>
          <cell r="D2439">
            <v>0</v>
          </cell>
          <cell r="E2439">
            <v>0</v>
          </cell>
          <cell r="F2439">
            <v>0</v>
          </cell>
          <cell r="G2439">
            <v>0</v>
          </cell>
          <cell r="H2439">
            <v>0</v>
          </cell>
          <cell r="I2439">
            <v>0</v>
          </cell>
          <cell r="J2439">
            <v>0</v>
          </cell>
          <cell r="K2439">
            <v>0</v>
          </cell>
          <cell r="L2439">
            <v>0</v>
          </cell>
          <cell r="M2439">
            <v>0</v>
          </cell>
          <cell r="N2439">
            <v>0</v>
          </cell>
        </row>
        <row r="2440">
          <cell r="A2440">
            <v>0</v>
          </cell>
          <cell r="B2440">
            <v>0</v>
          </cell>
          <cell r="C2440">
            <v>0</v>
          </cell>
          <cell r="D2440">
            <v>0</v>
          </cell>
          <cell r="E2440">
            <v>0</v>
          </cell>
          <cell r="F2440">
            <v>0</v>
          </cell>
          <cell r="G2440">
            <v>0</v>
          </cell>
          <cell r="H2440">
            <v>0</v>
          </cell>
          <cell r="I2440">
            <v>0</v>
          </cell>
          <cell r="J2440">
            <v>0</v>
          </cell>
          <cell r="K2440">
            <v>0</v>
          </cell>
          <cell r="L2440">
            <v>0</v>
          </cell>
          <cell r="M2440">
            <v>0</v>
          </cell>
          <cell r="N2440">
            <v>0</v>
          </cell>
        </row>
        <row r="2441">
          <cell r="A2441">
            <v>0</v>
          </cell>
          <cell r="B2441">
            <v>0</v>
          </cell>
          <cell r="C2441">
            <v>0</v>
          </cell>
          <cell r="D2441">
            <v>0</v>
          </cell>
          <cell r="E2441">
            <v>0</v>
          </cell>
          <cell r="F2441">
            <v>0</v>
          </cell>
          <cell r="G2441">
            <v>0</v>
          </cell>
          <cell r="H2441">
            <v>0</v>
          </cell>
          <cell r="I2441">
            <v>0</v>
          </cell>
          <cell r="J2441">
            <v>0</v>
          </cell>
          <cell r="K2441">
            <v>0</v>
          </cell>
          <cell r="L2441">
            <v>0</v>
          </cell>
          <cell r="M2441">
            <v>0</v>
          </cell>
          <cell r="N2441">
            <v>0</v>
          </cell>
        </row>
        <row r="2442">
          <cell r="A2442">
            <v>0</v>
          </cell>
          <cell r="B2442">
            <v>0</v>
          </cell>
          <cell r="C2442">
            <v>0</v>
          </cell>
          <cell r="D2442">
            <v>0</v>
          </cell>
          <cell r="E2442">
            <v>0</v>
          </cell>
          <cell r="F2442">
            <v>0</v>
          </cell>
          <cell r="G2442">
            <v>0</v>
          </cell>
          <cell r="H2442">
            <v>0</v>
          </cell>
          <cell r="I2442">
            <v>0</v>
          </cell>
          <cell r="J2442">
            <v>0</v>
          </cell>
          <cell r="K2442">
            <v>0</v>
          </cell>
          <cell r="L2442">
            <v>0</v>
          </cell>
          <cell r="M2442">
            <v>0</v>
          </cell>
          <cell r="N2442">
            <v>0</v>
          </cell>
        </row>
        <row r="2443">
          <cell r="A2443">
            <v>0</v>
          </cell>
          <cell r="B2443">
            <v>0</v>
          </cell>
          <cell r="C2443">
            <v>0</v>
          </cell>
          <cell r="D2443">
            <v>0</v>
          </cell>
          <cell r="E2443">
            <v>0</v>
          </cell>
          <cell r="F2443">
            <v>0</v>
          </cell>
          <cell r="G2443">
            <v>0</v>
          </cell>
          <cell r="H2443">
            <v>0</v>
          </cell>
          <cell r="I2443">
            <v>0</v>
          </cell>
          <cell r="J2443">
            <v>0</v>
          </cell>
          <cell r="K2443">
            <v>0</v>
          </cell>
          <cell r="L2443">
            <v>0</v>
          </cell>
          <cell r="M2443">
            <v>0</v>
          </cell>
          <cell r="N2443">
            <v>0</v>
          </cell>
        </row>
        <row r="2444">
          <cell r="A2444">
            <v>0</v>
          </cell>
          <cell r="B2444">
            <v>0</v>
          </cell>
          <cell r="C2444">
            <v>0</v>
          </cell>
          <cell r="D2444">
            <v>0</v>
          </cell>
          <cell r="E2444">
            <v>0</v>
          </cell>
          <cell r="F2444">
            <v>0</v>
          </cell>
          <cell r="G2444">
            <v>0</v>
          </cell>
          <cell r="H2444">
            <v>0</v>
          </cell>
          <cell r="I2444">
            <v>0</v>
          </cell>
          <cell r="J2444">
            <v>0</v>
          </cell>
          <cell r="K2444">
            <v>0</v>
          </cell>
          <cell r="L2444">
            <v>0</v>
          </cell>
          <cell r="M2444">
            <v>0</v>
          </cell>
          <cell r="N2444">
            <v>0</v>
          </cell>
        </row>
        <row r="2445">
          <cell r="A2445">
            <v>0</v>
          </cell>
          <cell r="B2445">
            <v>0</v>
          </cell>
          <cell r="C2445">
            <v>0</v>
          </cell>
          <cell r="D2445">
            <v>0</v>
          </cell>
          <cell r="E2445">
            <v>0</v>
          </cell>
          <cell r="F2445">
            <v>0</v>
          </cell>
          <cell r="G2445">
            <v>0</v>
          </cell>
          <cell r="H2445">
            <v>0</v>
          </cell>
          <cell r="I2445">
            <v>0</v>
          </cell>
          <cell r="J2445">
            <v>0</v>
          </cell>
          <cell r="K2445">
            <v>0</v>
          </cell>
          <cell r="L2445">
            <v>0</v>
          </cell>
          <cell r="M2445">
            <v>0</v>
          </cell>
          <cell r="N2445">
            <v>0</v>
          </cell>
        </row>
        <row r="2446">
          <cell r="A2446">
            <v>0</v>
          </cell>
          <cell r="B2446">
            <v>0</v>
          </cell>
          <cell r="C2446">
            <v>0</v>
          </cell>
          <cell r="D2446">
            <v>0</v>
          </cell>
          <cell r="E2446">
            <v>0</v>
          </cell>
          <cell r="F2446">
            <v>0</v>
          </cell>
          <cell r="G2446">
            <v>0</v>
          </cell>
          <cell r="H2446">
            <v>0</v>
          </cell>
          <cell r="I2446">
            <v>0</v>
          </cell>
          <cell r="J2446">
            <v>0</v>
          </cell>
          <cell r="K2446">
            <v>0</v>
          </cell>
          <cell r="L2446">
            <v>0</v>
          </cell>
          <cell r="M2446">
            <v>0</v>
          </cell>
          <cell r="N2446">
            <v>0</v>
          </cell>
        </row>
        <row r="2447">
          <cell r="A2447">
            <v>0</v>
          </cell>
          <cell r="B2447">
            <v>0</v>
          </cell>
          <cell r="C2447">
            <v>0</v>
          </cell>
          <cell r="D2447">
            <v>0</v>
          </cell>
          <cell r="E2447">
            <v>0</v>
          </cell>
          <cell r="F2447">
            <v>0</v>
          </cell>
          <cell r="G2447">
            <v>0</v>
          </cell>
          <cell r="H2447">
            <v>0</v>
          </cell>
          <cell r="I2447">
            <v>0</v>
          </cell>
          <cell r="J2447">
            <v>0</v>
          </cell>
          <cell r="K2447">
            <v>0</v>
          </cell>
          <cell r="L2447">
            <v>0</v>
          </cell>
          <cell r="M2447">
            <v>0</v>
          </cell>
          <cell r="N2447">
            <v>0</v>
          </cell>
        </row>
        <row r="2448">
          <cell r="A2448">
            <v>0</v>
          </cell>
          <cell r="B2448">
            <v>0</v>
          </cell>
          <cell r="C2448">
            <v>0</v>
          </cell>
          <cell r="D2448">
            <v>0</v>
          </cell>
          <cell r="E2448">
            <v>0</v>
          </cell>
          <cell r="F2448">
            <v>0</v>
          </cell>
          <cell r="G2448">
            <v>0</v>
          </cell>
          <cell r="H2448">
            <v>0</v>
          </cell>
          <cell r="I2448">
            <v>0</v>
          </cell>
          <cell r="J2448">
            <v>0</v>
          </cell>
          <cell r="K2448">
            <v>0</v>
          </cell>
          <cell r="L2448">
            <v>0</v>
          </cell>
          <cell r="M2448">
            <v>0</v>
          </cell>
          <cell r="N2448">
            <v>0</v>
          </cell>
        </row>
        <row r="2449">
          <cell r="A2449">
            <v>0</v>
          </cell>
          <cell r="B2449">
            <v>0</v>
          </cell>
          <cell r="C2449">
            <v>0</v>
          </cell>
          <cell r="D2449">
            <v>0</v>
          </cell>
          <cell r="E2449">
            <v>0</v>
          </cell>
          <cell r="F2449">
            <v>0</v>
          </cell>
          <cell r="G2449">
            <v>0</v>
          </cell>
          <cell r="H2449">
            <v>0</v>
          </cell>
          <cell r="I2449">
            <v>0</v>
          </cell>
          <cell r="J2449">
            <v>0</v>
          </cell>
          <cell r="K2449">
            <v>0</v>
          </cell>
          <cell r="L2449">
            <v>0</v>
          </cell>
          <cell r="M2449">
            <v>0</v>
          </cell>
          <cell r="N2449">
            <v>0</v>
          </cell>
        </row>
        <row r="2450">
          <cell r="A2450">
            <v>0</v>
          </cell>
          <cell r="B2450">
            <v>0</v>
          </cell>
          <cell r="C2450">
            <v>0</v>
          </cell>
          <cell r="D2450">
            <v>0</v>
          </cell>
          <cell r="E2450">
            <v>0</v>
          </cell>
          <cell r="F2450">
            <v>0</v>
          </cell>
          <cell r="G2450">
            <v>0</v>
          </cell>
          <cell r="H2450">
            <v>0</v>
          </cell>
          <cell r="I2450">
            <v>0</v>
          </cell>
          <cell r="J2450">
            <v>0</v>
          </cell>
          <cell r="K2450">
            <v>0</v>
          </cell>
          <cell r="L2450">
            <v>0</v>
          </cell>
          <cell r="M2450">
            <v>0</v>
          </cell>
          <cell r="N2450">
            <v>0</v>
          </cell>
        </row>
        <row r="2451">
          <cell r="A2451">
            <v>0</v>
          </cell>
          <cell r="B2451">
            <v>0</v>
          </cell>
          <cell r="C2451">
            <v>0</v>
          </cell>
          <cell r="D2451">
            <v>0</v>
          </cell>
          <cell r="E2451">
            <v>0</v>
          </cell>
          <cell r="F2451">
            <v>0</v>
          </cell>
          <cell r="G2451">
            <v>0</v>
          </cell>
          <cell r="H2451">
            <v>0</v>
          </cell>
          <cell r="I2451">
            <v>0</v>
          </cell>
          <cell r="J2451">
            <v>0</v>
          </cell>
          <cell r="K2451">
            <v>0</v>
          </cell>
          <cell r="L2451">
            <v>0</v>
          </cell>
          <cell r="M2451">
            <v>0</v>
          </cell>
          <cell r="N2451">
            <v>0</v>
          </cell>
        </row>
        <row r="2452">
          <cell r="A2452">
            <v>0</v>
          </cell>
          <cell r="B2452">
            <v>0</v>
          </cell>
          <cell r="C2452">
            <v>0</v>
          </cell>
          <cell r="D2452">
            <v>0</v>
          </cell>
          <cell r="E2452">
            <v>0</v>
          </cell>
          <cell r="F2452">
            <v>0</v>
          </cell>
          <cell r="G2452">
            <v>0</v>
          </cell>
          <cell r="H2452">
            <v>0</v>
          </cell>
          <cell r="I2452">
            <v>0</v>
          </cell>
          <cell r="J2452">
            <v>0</v>
          </cell>
          <cell r="K2452">
            <v>0</v>
          </cell>
          <cell r="L2452">
            <v>0</v>
          </cell>
          <cell r="M2452">
            <v>0</v>
          </cell>
          <cell r="N2452">
            <v>0</v>
          </cell>
        </row>
        <row r="2453">
          <cell r="A2453">
            <v>0</v>
          </cell>
          <cell r="B2453">
            <v>0</v>
          </cell>
          <cell r="C2453">
            <v>0</v>
          </cell>
          <cell r="D2453">
            <v>0</v>
          </cell>
          <cell r="E2453">
            <v>0</v>
          </cell>
          <cell r="F2453">
            <v>0</v>
          </cell>
          <cell r="G2453">
            <v>0</v>
          </cell>
          <cell r="H2453">
            <v>0</v>
          </cell>
          <cell r="I2453">
            <v>0</v>
          </cell>
          <cell r="J2453">
            <v>0</v>
          </cell>
          <cell r="K2453">
            <v>0</v>
          </cell>
          <cell r="L2453">
            <v>0</v>
          </cell>
          <cell r="M2453">
            <v>0</v>
          </cell>
          <cell r="N2453">
            <v>0</v>
          </cell>
        </row>
        <row r="2454">
          <cell r="A2454">
            <v>0</v>
          </cell>
          <cell r="B2454">
            <v>0</v>
          </cell>
          <cell r="C2454">
            <v>0</v>
          </cell>
          <cell r="D2454">
            <v>0</v>
          </cell>
          <cell r="E2454">
            <v>0</v>
          </cell>
          <cell r="F2454">
            <v>0</v>
          </cell>
          <cell r="G2454">
            <v>0</v>
          </cell>
          <cell r="H2454">
            <v>0</v>
          </cell>
          <cell r="I2454">
            <v>0</v>
          </cell>
          <cell r="J2454">
            <v>0</v>
          </cell>
          <cell r="K2454">
            <v>0</v>
          </cell>
          <cell r="L2454">
            <v>0</v>
          </cell>
          <cell r="M2454">
            <v>0</v>
          </cell>
          <cell r="N2454">
            <v>0</v>
          </cell>
        </row>
        <row r="2455">
          <cell r="A2455">
            <v>0</v>
          </cell>
          <cell r="B2455">
            <v>0</v>
          </cell>
          <cell r="C2455">
            <v>0</v>
          </cell>
          <cell r="D2455">
            <v>0</v>
          </cell>
          <cell r="E2455">
            <v>0</v>
          </cell>
          <cell r="F2455">
            <v>0</v>
          </cell>
          <cell r="G2455">
            <v>0</v>
          </cell>
          <cell r="H2455">
            <v>0</v>
          </cell>
          <cell r="I2455">
            <v>0</v>
          </cell>
          <cell r="J2455">
            <v>0</v>
          </cell>
          <cell r="K2455">
            <v>0</v>
          </cell>
          <cell r="L2455">
            <v>0</v>
          </cell>
          <cell r="M2455">
            <v>0</v>
          </cell>
          <cell r="N2455">
            <v>0</v>
          </cell>
        </row>
        <row r="2456">
          <cell r="A2456">
            <v>0</v>
          </cell>
          <cell r="B2456">
            <v>0</v>
          </cell>
          <cell r="C2456">
            <v>0</v>
          </cell>
          <cell r="D2456">
            <v>0</v>
          </cell>
          <cell r="E2456">
            <v>0</v>
          </cell>
          <cell r="F2456">
            <v>0</v>
          </cell>
          <cell r="G2456">
            <v>0</v>
          </cell>
          <cell r="H2456">
            <v>0</v>
          </cell>
          <cell r="I2456">
            <v>0</v>
          </cell>
          <cell r="J2456">
            <v>0</v>
          </cell>
          <cell r="K2456">
            <v>0</v>
          </cell>
          <cell r="L2456">
            <v>0</v>
          </cell>
          <cell r="M2456">
            <v>0</v>
          </cell>
          <cell r="N2456">
            <v>0</v>
          </cell>
        </row>
        <row r="2457">
          <cell r="A2457">
            <v>0</v>
          </cell>
          <cell r="B2457">
            <v>0</v>
          </cell>
          <cell r="C2457">
            <v>0</v>
          </cell>
          <cell r="D2457">
            <v>0</v>
          </cell>
          <cell r="E2457">
            <v>0</v>
          </cell>
          <cell r="F2457">
            <v>0</v>
          </cell>
          <cell r="G2457">
            <v>0</v>
          </cell>
          <cell r="H2457">
            <v>0</v>
          </cell>
          <cell r="I2457">
            <v>0</v>
          </cell>
          <cell r="J2457">
            <v>0</v>
          </cell>
          <cell r="K2457">
            <v>0</v>
          </cell>
          <cell r="L2457">
            <v>0</v>
          </cell>
          <cell r="M2457">
            <v>0</v>
          </cell>
          <cell r="N2457">
            <v>0</v>
          </cell>
        </row>
        <row r="2458">
          <cell r="A2458">
            <v>0</v>
          </cell>
          <cell r="B2458">
            <v>0</v>
          </cell>
          <cell r="C2458">
            <v>0</v>
          </cell>
          <cell r="D2458">
            <v>0</v>
          </cell>
          <cell r="E2458">
            <v>0</v>
          </cell>
          <cell r="F2458">
            <v>0</v>
          </cell>
          <cell r="G2458">
            <v>0</v>
          </cell>
          <cell r="H2458">
            <v>0</v>
          </cell>
          <cell r="I2458">
            <v>0</v>
          </cell>
          <cell r="J2458">
            <v>0</v>
          </cell>
          <cell r="K2458">
            <v>0</v>
          </cell>
          <cell r="L2458">
            <v>0</v>
          </cell>
          <cell r="M2458">
            <v>0</v>
          </cell>
          <cell r="N2458">
            <v>0</v>
          </cell>
        </row>
        <row r="2459">
          <cell r="A2459">
            <v>0</v>
          </cell>
          <cell r="B2459">
            <v>0</v>
          </cell>
          <cell r="C2459">
            <v>0</v>
          </cell>
          <cell r="D2459">
            <v>0</v>
          </cell>
          <cell r="E2459">
            <v>0</v>
          </cell>
          <cell r="F2459">
            <v>0</v>
          </cell>
          <cell r="G2459">
            <v>0</v>
          </cell>
          <cell r="H2459">
            <v>0</v>
          </cell>
          <cell r="I2459">
            <v>0</v>
          </cell>
          <cell r="J2459">
            <v>0</v>
          </cell>
          <cell r="K2459">
            <v>0</v>
          </cell>
          <cell r="L2459">
            <v>0</v>
          </cell>
          <cell r="M2459">
            <v>0</v>
          </cell>
          <cell r="N2459">
            <v>0</v>
          </cell>
        </row>
        <row r="2460">
          <cell r="A2460">
            <v>0</v>
          </cell>
          <cell r="B2460">
            <v>0</v>
          </cell>
          <cell r="C2460">
            <v>0</v>
          </cell>
          <cell r="D2460">
            <v>0</v>
          </cell>
          <cell r="E2460">
            <v>0</v>
          </cell>
          <cell r="F2460">
            <v>0</v>
          </cell>
          <cell r="G2460">
            <v>0</v>
          </cell>
          <cell r="H2460">
            <v>0</v>
          </cell>
          <cell r="I2460">
            <v>0</v>
          </cell>
          <cell r="J2460">
            <v>0</v>
          </cell>
          <cell r="K2460">
            <v>0</v>
          </cell>
          <cell r="L2460">
            <v>0</v>
          </cell>
          <cell r="M2460">
            <v>0</v>
          </cell>
          <cell r="N2460">
            <v>0</v>
          </cell>
        </row>
        <row r="2461">
          <cell r="A2461">
            <v>0</v>
          </cell>
          <cell r="B2461">
            <v>0</v>
          </cell>
          <cell r="C2461">
            <v>0</v>
          </cell>
          <cell r="D2461">
            <v>0</v>
          </cell>
          <cell r="E2461">
            <v>0</v>
          </cell>
          <cell r="F2461">
            <v>0</v>
          </cell>
          <cell r="G2461">
            <v>0</v>
          </cell>
          <cell r="H2461">
            <v>0</v>
          </cell>
          <cell r="I2461">
            <v>0</v>
          </cell>
          <cell r="J2461">
            <v>0</v>
          </cell>
          <cell r="K2461">
            <v>0</v>
          </cell>
          <cell r="L2461">
            <v>0</v>
          </cell>
          <cell r="M2461">
            <v>0</v>
          </cell>
          <cell r="N2461">
            <v>0</v>
          </cell>
        </row>
        <row r="2462">
          <cell r="A2462">
            <v>0</v>
          </cell>
          <cell r="B2462">
            <v>0</v>
          </cell>
          <cell r="C2462">
            <v>0</v>
          </cell>
          <cell r="D2462">
            <v>0</v>
          </cell>
          <cell r="E2462">
            <v>0</v>
          </cell>
          <cell r="F2462">
            <v>0</v>
          </cell>
          <cell r="G2462">
            <v>0</v>
          </cell>
          <cell r="H2462">
            <v>0</v>
          </cell>
          <cell r="I2462">
            <v>0</v>
          </cell>
          <cell r="J2462">
            <v>0</v>
          </cell>
          <cell r="K2462">
            <v>0</v>
          </cell>
          <cell r="L2462">
            <v>0</v>
          </cell>
          <cell r="M2462">
            <v>0</v>
          </cell>
          <cell r="N2462">
            <v>0</v>
          </cell>
        </row>
        <row r="2463">
          <cell r="A2463">
            <v>0</v>
          </cell>
          <cell r="B2463">
            <v>0</v>
          </cell>
          <cell r="C2463">
            <v>0</v>
          </cell>
          <cell r="D2463">
            <v>0</v>
          </cell>
          <cell r="E2463">
            <v>0</v>
          </cell>
          <cell r="F2463">
            <v>0</v>
          </cell>
          <cell r="G2463">
            <v>0</v>
          </cell>
          <cell r="H2463">
            <v>0</v>
          </cell>
          <cell r="I2463">
            <v>0</v>
          </cell>
          <cell r="J2463">
            <v>0</v>
          </cell>
          <cell r="K2463">
            <v>0</v>
          </cell>
          <cell r="L2463">
            <v>0</v>
          </cell>
          <cell r="M2463">
            <v>0</v>
          </cell>
          <cell r="N2463">
            <v>0</v>
          </cell>
        </row>
        <row r="2464">
          <cell r="A2464">
            <v>0</v>
          </cell>
          <cell r="B2464">
            <v>0</v>
          </cell>
          <cell r="C2464">
            <v>0</v>
          </cell>
          <cell r="D2464">
            <v>0</v>
          </cell>
          <cell r="E2464">
            <v>0</v>
          </cell>
          <cell r="F2464">
            <v>0</v>
          </cell>
          <cell r="G2464">
            <v>0</v>
          </cell>
          <cell r="H2464">
            <v>0</v>
          </cell>
          <cell r="I2464">
            <v>0</v>
          </cell>
          <cell r="J2464">
            <v>0</v>
          </cell>
          <cell r="K2464">
            <v>0</v>
          </cell>
          <cell r="L2464">
            <v>0</v>
          </cell>
          <cell r="M2464">
            <v>0</v>
          </cell>
          <cell r="N2464">
            <v>0</v>
          </cell>
        </row>
        <row r="2465">
          <cell r="A2465">
            <v>0</v>
          </cell>
          <cell r="B2465">
            <v>0</v>
          </cell>
          <cell r="C2465">
            <v>0</v>
          </cell>
          <cell r="D2465">
            <v>0</v>
          </cell>
          <cell r="E2465">
            <v>0</v>
          </cell>
          <cell r="F2465">
            <v>0</v>
          </cell>
          <cell r="G2465">
            <v>0</v>
          </cell>
          <cell r="H2465">
            <v>0</v>
          </cell>
          <cell r="I2465">
            <v>0</v>
          </cell>
          <cell r="J2465">
            <v>0</v>
          </cell>
          <cell r="K2465">
            <v>0</v>
          </cell>
          <cell r="L2465">
            <v>0</v>
          </cell>
          <cell r="M2465">
            <v>0</v>
          </cell>
          <cell r="N2465">
            <v>0</v>
          </cell>
        </row>
        <row r="2466">
          <cell r="A2466">
            <v>0</v>
          </cell>
          <cell r="B2466">
            <v>0</v>
          </cell>
          <cell r="C2466">
            <v>0</v>
          </cell>
          <cell r="D2466">
            <v>0</v>
          </cell>
          <cell r="E2466">
            <v>0</v>
          </cell>
          <cell r="F2466">
            <v>0</v>
          </cell>
          <cell r="G2466">
            <v>0</v>
          </cell>
          <cell r="H2466">
            <v>0</v>
          </cell>
          <cell r="I2466">
            <v>0</v>
          </cell>
          <cell r="J2466">
            <v>0</v>
          </cell>
          <cell r="K2466">
            <v>0</v>
          </cell>
          <cell r="L2466">
            <v>0</v>
          </cell>
          <cell r="M2466">
            <v>0</v>
          </cell>
          <cell r="N2466">
            <v>0</v>
          </cell>
        </row>
        <row r="2467">
          <cell r="A2467">
            <v>0</v>
          </cell>
          <cell r="B2467">
            <v>0</v>
          </cell>
          <cell r="C2467">
            <v>0</v>
          </cell>
          <cell r="D2467">
            <v>0</v>
          </cell>
          <cell r="E2467">
            <v>0</v>
          </cell>
          <cell r="F2467">
            <v>0</v>
          </cell>
          <cell r="G2467">
            <v>0</v>
          </cell>
          <cell r="H2467">
            <v>0</v>
          </cell>
          <cell r="I2467">
            <v>0</v>
          </cell>
          <cell r="J2467">
            <v>0</v>
          </cell>
          <cell r="K2467">
            <v>0</v>
          </cell>
          <cell r="L2467">
            <v>0</v>
          </cell>
          <cell r="M2467">
            <v>0</v>
          </cell>
          <cell r="N2467">
            <v>0</v>
          </cell>
        </row>
        <row r="2468">
          <cell r="A2468">
            <v>0</v>
          </cell>
          <cell r="B2468">
            <v>0</v>
          </cell>
          <cell r="C2468">
            <v>0</v>
          </cell>
          <cell r="D2468">
            <v>0</v>
          </cell>
          <cell r="E2468">
            <v>0</v>
          </cell>
          <cell r="F2468">
            <v>0</v>
          </cell>
          <cell r="G2468">
            <v>0</v>
          </cell>
          <cell r="H2468">
            <v>0</v>
          </cell>
          <cell r="I2468">
            <v>0</v>
          </cell>
          <cell r="J2468">
            <v>0</v>
          </cell>
          <cell r="K2468">
            <v>0</v>
          </cell>
          <cell r="L2468">
            <v>0</v>
          </cell>
          <cell r="M2468">
            <v>0</v>
          </cell>
          <cell r="N2468">
            <v>0</v>
          </cell>
        </row>
        <row r="2469">
          <cell r="A2469">
            <v>0</v>
          </cell>
          <cell r="B2469">
            <v>0</v>
          </cell>
          <cell r="C2469">
            <v>0</v>
          </cell>
          <cell r="D2469">
            <v>0</v>
          </cell>
          <cell r="E2469">
            <v>0</v>
          </cell>
          <cell r="F2469">
            <v>0</v>
          </cell>
          <cell r="G2469">
            <v>0</v>
          </cell>
          <cell r="H2469">
            <v>0</v>
          </cell>
          <cell r="I2469">
            <v>0</v>
          </cell>
          <cell r="J2469">
            <v>0</v>
          </cell>
          <cell r="K2469">
            <v>0</v>
          </cell>
          <cell r="L2469">
            <v>0</v>
          </cell>
          <cell r="M2469">
            <v>0</v>
          </cell>
          <cell r="N2469">
            <v>0</v>
          </cell>
        </row>
        <row r="2470">
          <cell r="A2470">
            <v>0</v>
          </cell>
          <cell r="B2470">
            <v>0</v>
          </cell>
          <cell r="C2470">
            <v>0</v>
          </cell>
          <cell r="D2470">
            <v>0</v>
          </cell>
          <cell r="E2470">
            <v>0</v>
          </cell>
          <cell r="F2470">
            <v>0</v>
          </cell>
          <cell r="G2470">
            <v>0</v>
          </cell>
          <cell r="H2470">
            <v>0</v>
          </cell>
          <cell r="I2470">
            <v>0</v>
          </cell>
          <cell r="J2470">
            <v>0</v>
          </cell>
          <cell r="K2470">
            <v>0</v>
          </cell>
          <cell r="L2470">
            <v>0</v>
          </cell>
          <cell r="M2470">
            <v>0</v>
          </cell>
          <cell r="N2470">
            <v>0</v>
          </cell>
        </row>
        <row r="2471">
          <cell r="A2471">
            <v>0</v>
          </cell>
          <cell r="B2471">
            <v>0</v>
          </cell>
          <cell r="C2471">
            <v>0</v>
          </cell>
          <cell r="D2471">
            <v>0</v>
          </cell>
          <cell r="E2471">
            <v>0</v>
          </cell>
          <cell r="F2471">
            <v>0</v>
          </cell>
          <cell r="G2471">
            <v>0</v>
          </cell>
          <cell r="H2471">
            <v>0</v>
          </cell>
          <cell r="I2471">
            <v>0</v>
          </cell>
          <cell r="J2471">
            <v>0</v>
          </cell>
          <cell r="K2471">
            <v>0</v>
          </cell>
          <cell r="L2471">
            <v>0</v>
          </cell>
          <cell r="M2471">
            <v>0</v>
          </cell>
          <cell r="N2471">
            <v>0</v>
          </cell>
        </row>
        <row r="2472">
          <cell r="A2472">
            <v>0</v>
          </cell>
          <cell r="B2472">
            <v>0</v>
          </cell>
          <cell r="C2472">
            <v>0</v>
          </cell>
          <cell r="D2472">
            <v>0</v>
          </cell>
          <cell r="E2472">
            <v>0</v>
          </cell>
          <cell r="F2472">
            <v>0</v>
          </cell>
          <cell r="G2472">
            <v>0</v>
          </cell>
          <cell r="H2472">
            <v>0</v>
          </cell>
          <cell r="I2472">
            <v>0</v>
          </cell>
          <cell r="J2472">
            <v>0</v>
          </cell>
          <cell r="K2472">
            <v>0</v>
          </cell>
          <cell r="L2472">
            <v>0</v>
          </cell>
          <cell r="M2472">
            <v>0</v>
          </cell>
          <cell r="N2472">
            <v>0</v>
          </cell>
        </row>
        <row r="2473">
          <cell r="A2473">
            <v>0</v>
          </cell>
          <cell r="B2473">
            <v>0</v>
          </cell>
          <cell r="C2473">
            <v>0</v>
          </cell>
          <cell r="D2473">
            <v>0</v>
          </cell>
          <cell r="E2473">
            <v>0</v>
          </cell>
          <cell r="F2473">
            <v>0</v>
          </cell>
          <cell r="G2473">
            <v>0</v>
          </cell>
          <cell r="H2473">
            <v>0</v>
          </cell>
          <cell r="I2473">
            <v>0</v>
          </cell>
          <cell r="J2473">
            <v>0</v>
          </cell>
          <cell r="K2473">
            <v>0</v>
          </cell>
          <cell r="L2473">
            <v>0</v>
          </cell>
          <cell r="M2473">
            <v>0</v>
          </cell>
          <cell r="N2473">
            <v>0</v>
          </cell>
        </row>
        <row r="2474">
          <cell r="A2474">
            <v>0</v>
          </cell>
          <cell r="B2474">
            <v>0</v>
          </cell>
          <cell r="C2474">
            <v>0</v>
          </cell>
          <cell r="D2474">
            <v>0</v>
          </cell>
          <cell r="E2474">
            <v>0</v>
          </cell>
          <cell r="F2474">
            <v>0</v>
          </cell>
          <cell r="G2474">
            <v>0</v>
          </cell>
          <cell r="H2474">
            <v>0</v>
          </cell>
          <cell r="I2474">
            <v>0</v>
          </cell>
          <cell r="J2474">
            <v>0</v>
          </cell>
          <cell r="K2474">
            <v>0</v>
          </cell>
          <cell r="L2474">
            <v>0</v>
          </cell>
          <cell r="M2474">
            <v>0</v>
          </cell>
          <cell r="N2474">
            <v>0</v>
          </cell>
        </row>
        <row r="2475">
          <cell r="A2475">
            <v>0</v>
          </cell>
          <cell r="B2475">
            <v>0</v>
          </cell>
          <cell r="C2475">
            <v>0</v>
          </cell>
          <cell r="D2475">
            <v>0</v>
          </cell>
          <cell r="E2475">
            <v>0</v>
          </cell>
          <cell r="F2475">
            <v>0</v>
          </cell>
          <cell r="G2475">
            <v>0</v>
          </cell>
          <cell r="H2475">
            <v>0</v>
          </cell>
          <cell r="I2475">
            <v>0</v>
          </cell>
          <cell r="J2475">
            <v>0</v>
          </cell>
          <cell r="K2475">
            <v>0</v>
          </cell>
          <cell r="L2475">
            <v>0</v>
          </cell>
          <cell r="M2475">
            <v>0</v>
          </cell>
          <cell r="N2475">
            <v>0</v>
          </cell>
        </row>
        <row r="2476">
          <cell r="A2476">
            <v>0</v>
          </cell>
          <cell r="B2476">
            <v>0</v>
          </cell>
          <cell r="C2476">
            <v>0</v>
          </cell>
          <cell r="D2476">
            <v>0</v>
          </cell>
          <cell r="E2476">
            <v>0</v>
          </cell>
          <cell r="F2476">
            <v>0</v>
          </cell>
          <cell r="G2476">
            <v>0</v>
          </cell>
          <cell r="H2476">
            <v>0</v>
          </cell>
          <cell r="I2476">
            <v>0</v>
          </cell>
          <cell r="J2476">
            <v>0</v>
          </cell>
          <cell r="K2476">
            <v>0</v>
          </cell>
          <cell r="L2476">
            <v>0</v>
          </cell>
          <cell r="M2476">
            <v>0</v>
          </cell>
          <cell r="N2476">
            <v>0</v>
          </cell>
        </row>
        <row r="2477">
          <cell r="A2477">
            <v>0</v>
          </cell>
          <cell r="B2477">
            <v>0</v>
          </cell>
          <cell r="C2477">
            <v>0</v>
          </cell>
          <cell r="D2477">
            <v>0</v>
          </cell>
          <cell r="E2477">
            <v>0</v>
          </cell>
          <cell r="F2477">
            <v>0</v>
          </cell>
          <cell r="G2477">
            <v>0</v>
          </cell>
          <cell r="H2477">
            <v>0</v>
          </cell>
          <cell r="I2477">
            <v>0</v>
          </cell>
          <cell r="J2477">
            <v>0</v>
          </cell>
          <cell r="K2477">
            <v>0</v>
          </cell>
          <cell r="L2477">
            <v>0</v>
          </cell>
          <cell r="M2477">
            <v>0</v>
          </cell>
          <cell r="N2477">
            <v>0</v>
          </cell>
        </row>
        <row r="2478">
          <cell r="A2478">
            <v>0</v>
          </cell>
          <cell r="B2478">
            <v>0</v>
          </cell>
          <cell r="C2478">
            <v>0</v>
          </cell>
          <cell r="D2478">
            <v>0</v>
          </cell>
          <cell r="E2478">
            <v>0</v>
          </cell>
          <cell r="F2478">
            <v>0</v>
          </cell>
          <cell r="G2478">
            <v>0</v>
          </cell>
          <cell r="H2478">
            <v>0</v>
          </cell>
          <cell r="I2478">
            <v>0</v>
          </cell>
          <cell r="J2478">
            <v>0</v>
          </cell>
          <cell r="K2478">
            <v>0</v>
          </cell>
          <cell r="L2478">
            <v>0</v>
          </cell>
          <cell r="M2478">
            <v>0</v>
          </cell>
          <cell r="N2478">
            <v>0</v>
          </cell>
        </row>
        <row r="2479">
          <cell r="A2479">
            <v>0</v>
          </cell>
          <cell r="B2479">
            <v>0</v>
          </cell>
          <cell r="C2479">
            <v>0</v>
          </cell>
          <cell r="D2479">
            <v>0</v>
          </cell>
          <cell r="E2479">
            <v>0</v>
          </cell>
          <cell r="F2479">
            <v>0</v>
          </cell>
          <cell r="G2479">
            <v>0</v>
          </cell>
          <cell r="H2479">
            <v>0</v>
          </cell>
          <cell r="I2479">
            <v>0</v>
          </cell>
          <cell r="J2479">
            <v>0</v>
          </cell>
          <cell r="K2479">
            <v>0</v>
          </cell>
          <cell r="L2479">
            <v>0</v>
          </cell>
          <cell r="M2479">
            <v>0</v>
          </cell>
          <cell r="N2479">
            <v>0</v>
          </cell>
        </row>
        <row r="2480">
          <cell r="A2480">
            <v>0</v>
          </cell>
          <cell r="B2480">
            <v>0</v>
          </cell>
          <cell r="C2480">
            <v>0</v>
          </cell>
          <cell r="D2480">
            <v>0</v>
          </cell>
          <cell r="E2480">
            <v>0</v>
          </cell>
          <cell r="F2480">
            <v>0</v>
          </cell>
          <cell r="G2480">
            <v>0</v>
          </cell>
          <cell r="H2480">
            <v>0</v>
          </cell>
          <cell r="I2480">
            <v>0</v>
          </cell>
          <cell r="J2480">
            <v>0</v>
          </cell>
          <cell r="K2480">
            <v>0</v>
          </cell>
          <cell r="L2480">
            <v>0</v>
          </cell>
          <cell r="M2480">
            <v>0</v>
          </cell>
          <cell r="N2480">
            <v>0</v>
          </cell>
        </row>
        <row r="2481">
          <cell r="A2481">
            <v>0</v>
          </cell>
          <cell r="B2481">
            <v>0</v>
          </cell>
          <cell r="C2481">
            <v>0</v>
          </cell>
          <cell r="D2481">
            <v>0</v>
          </cell>
          <cell r="E2481">
            <v>0</v>
          </cell>
          <cell r="F2481">
            <v>0</v>
          </cell>
          <cell r="G2481">
            <v>0</v>
          </cell>
          <cell r="H2481">
            <v>0</v>
          </cell>
          <cell r="I2481">
            <v>0</v>
          </cell>
          <cell r="J2481">
            <v>0</v>
          </cell>
          <cell r="K2481">
            <v>0</v>
          </cell>
          <cell r="L2481">
            <v>0</v>
          </cell>
          <cell r="M2481">
            <v>0</v>
          </cell>
          <cell r="N2481">
            <v>0</v>
          </cell>
        </row>
        <row r="2482">
          <cell r="A2482">
            <v>0</v>
          </cell>
          <cell r="B2482">
            <v>0</v>
          </cell>
          <cell r="C2482">
            <v>0</v>
          </cell>
          <cell r="D2482">
            <v>0</v>
          </cell>
          <cell r="E2482">
            <v>0</v>
          </cell>
          <cell r="F2482">
            <v>0</v>
          </cell>
          <cell r="G2482">
            <v>0</v>
          </cell>
          <cell r="H2482">
            <v>0</v>
          </cell>
          <cell r="I2482">
            <v>0</v>
          </cell>
          <cell r="J2482">
            <v>0</v>
          </cell>
          <cell r="K2482">
            <v>0</v>
          </cell>
          <cell r="L2482">
            <v>0</v>
          </cell>
          <cell r="M2482">
            <v>0</v>
          </cell>
          <cell r="N2482">
            <v>0</v>
          </cell>
        </row>
        <row r="2483">
          <cell r="A2483">
            <v>0</v>
          </cell>
          <cell r="B2483">
            <v>0</v>
          </cell>
          <cell r="C2483">
            <v>0</v>
          </cell>
          <cell r="D2483">
            <v>0</v>
          </cell>
          <cell r="E2483">
            <v>0</v>
          </cell>
          <cell r="F2483">
            <v>0</v>
          </cell>
          <cell r="G2483">
            <v>0</v>
          </cell>
          <cell r="H2483">
            <v>0</v>
          </cell>
          <cell r="I2483">
            <v>0</v>
          </cell>
          <cell r="J2483">
            <v>0</v>
          </cell>
          <cell r="K2483">
            <v>0</v>
          </cell>
          <cell r="L2483">
            <v>0</v>
          </cell>
          <cell r="M2483">
            <v>0</v>
          </cell>
          <cell r="N2483">
            <v>0</v>
          </cell>
        </row>
        <row r="2484">
          <cell r="A2484">
            <v>0</v>
          </cell>
          <cell r="B2484">
            <v>0</v>
          </cell>
          <cell r="C2484">
            <v>0</v>
          </cell>
          <cell r="D2484">
            <v>0</v>
          </cell>
          <cell r="E2484">
            <v>0</v>
          </cell>
          <cell r="F2484">
            <v>0</v>
          </cell>
          <cell r="G2484">
            <v>0</v>
          </cell>
          <cell r="H2484">
            <v>0</v>
          </cell>
          <cell r="I2484">
            <v>0</v>
          </cell>
          <cell r="J2484">
            <v>0</v>
          </cell>
          <cell r="K2484">
            <v>0</v>
          </cell>
          <cell r="L2484">
            <v>0</v>
          </cell>
          <cell r="M2484">
            <v>0</v>
          </cell>
          <cell r="N2484">
            <v>0</v>
          </cell>
        </row>
        <row r="2485">
          <cell r="A2485">
            <v>0</v>
          </cell>
          <cell r="B2485">
            <v>0</v>
          </cell>
          <cell r="C2485">
            <v>0</v>
          </cell>
          <cell r="D2485">
            <v>0</v>
          </cell>
          <cell r="E2485">
            <v>0</v>
          </cell>
          <cell r="F2485">
            <v>0</v>
          </cell>
          <cell r="G2485">
            <v>0</v>
          </cell>
          <cell r="H2485">
            <v>0</v>
          </cell>
          <cell r="I2485">
            <v>0</v>
          </cell>
          <cell r="J2485">
            <v>0</v>
          </cell>
          <cell r="K2485">
            <v>0</v>
          </cell>
          <cell r="L2485">
            <v>0</v>
          </cell>
          <cell r="M2485">
            <v>0</v>
          </cell>
          <cell r="N2485">
            <v>0</v>
          </cell>
        </row>
        <row r="2486">
          <cell r="A2486">
            <v>0</v>
          </cell>
          <cell r="B2486">
            <v>0</v>
          </cell>
          <cell r="C2486">
            <v>0</v>
          </cell>
          <cell r="D2486">
            <v>0</v>
          </cell>
          <cell r="E2486">
            <v>0</v>
          </cell>
          <cell r="F2486">
            <v>0</v>
          </cell>
          <cell r="G2486">
            <v>0</v>
          </cell>
          <cell r="H2486">
            <v>0</v>
          </cell>
          <cell r="I2486">
            <v>0</v>
          </cell>
          <cell r="J2486">
            <v>0</v>
          </cell>
          <cell r="K2486">
            <v>0</v>
          </cell>
          <cell r="L2486">
            <v>0</v>
          </cell>
          <cell r="M2486">
            <v>0</v>
          </cell>
          <cell r="N2486">
            <v>0</v>
          </cell>
        </row>
        <row r="2487">
          <cell r="A2487">
            <v>0</v>
          </cell>
          <cell r="B2487">
            <v>0</v>
          </cell>
          <cell r="C2487">
            <v>0</v>
          </cell>
          <cell r="D2487">
            <v>0</v>
          </cell>
          <cell r="E2487">
            <v>0</v>
          </cell>
          <cell r="F2487">
            <v>0</v>
          </cell>
          <cell r="G2487">
            <v>0</v>
          </cell>
          <cell r="H2487">
            <v>0</v>
          </cell>
          <cell r="I2487">
            <v>0</v>
          </cell>
          <cell r="J2487">
            <v>0</v>
          </cell>
          <cell r="K2487">
            <v>0</v>
          </cell>
          <cell r="L2487">
            <v>0</v>
          </cell>
          <cell r="M2487">
            <v>0</v>
          </cell>
          <cell r="N2487">
            <v>0</v>
          </cell>
        </row>
        <row r="2488">
          <cell r="A2488">
            <v>0</v>
          </cell>
          <cell r="B2488">
            <v>0</v>
          </cell>
          <cell r="C2488">
            <v>0</v>
          </cell>
          <cell r="D2488">
            <v>0</v>
          </cell>
          <cell r="E2488">
            <v>0</v>
          </cell>
          <cell r="F2488">
            <v>0</v>
          </cell>
          <cell r="G2488">
            <v>0</v>
          </cell>
          <cell r="H2488">
            <v>0</v>
          </cell>
          <cell r="I2488">
            <v>0</v>
          </cell>
          <cell r="J2488">
            <v>0</v>
          </cell>
          <cell r="K2488">
            <v>0</v>
          </cell>
          <cell r="L2488">
            <v>0</v>
          </cell>
          <cell r="M2488">
            <v>0</v>
          </cell>
          <cell r="N2488">
            <v>0</v>
          </cell>
        </row>
        <row r="2489">
          <cell r="A2489">
            <v>0</v>
          </cell>
          <cell r="B2489">
            <v>0</v>
          </cell>
          <cell r="C2489">
            <v>0</v>
          </cell>
          <cell r="D2489">
            <v>0</v>
          </cell>
          <cell r="E2489">
            <v>0</v>
          </cell>
          <cell r="F2489">
            <v>0</v>
          </cell>
          <cell r="G2489">
            <v>0</v>
          </cell>
          <cell r="H2489">
            <v>0</v>
          </cell>
          <cell r="I2489">
            <v>0</v>
          </cell>
          <cell r="J2489">
            <v>0</v>
          </cell>
          <cell r="K2489">
            <v>0</v>
          </cell>
          <cell r="L2489">
            <v>0</v>
          </cell>
          <cell r="M2489">
            <v>0</v>
          </cell>
          <cell r="N2489">
            <v>0</v>
          </cell>
        </row>
        <row r="2490">
          <cell r="A2490">
            <v>0</v>
          </cell>
          <cell r="B2490">
            <v>0</v>
          </cell>
          <cell r="C2490">
            <v>0</v>
          </cell>
          <cell r="D2490">
            <v>0</v>
          </cell>
          <cell r="E2490">
            <v>0</v>
          </cell>
          <cell r="F2490">
            <v>0</v>
          </cell>
          <cell r="G2490">
            <v>0</v>
          </cell>
          <cell r="H2490">
            <v>0</v>
          </cell>
          <cell r="I2490">
            <v>0</v>
          </cell>
          <cell r="J2490">
            <v>0</v>
          </cell>
          <cell r="K2490">
            <v>0</v>
          </cell>
          <cell r="L2490">
            <v>0</v>
          </cell>
          <cell r="M2490">
            <v>0</v>
          </cell>
          <cell r="N2490">
            <v>0</v>
          </cell>
        </row>
        <row r="2491">
          <cell r="A2491">
            <v>0</v>
          </cell>
          <cell r="B2491">
            <v>0</v>
          </cell>
          <cell r="C2491">
            <v>0</v>
          </cell>
          <cell r="D2491">
            <v>0</v>
          </cell>
          <cell r="E2491">
            <v>0</v>
          </cell>
          <cell r="F2491">
            <v>0</v>
          </cell>
          <cell r="G2491">
            <v>0</v>
          </cell>
          <cell r="H2491">
            <v>0</v>
          </cell>
          <cell r="I2491">
            <v>0</v>
          </cell>
          <cell r="J2491">
            <v>0</v>
          </cell>
          <cell r="K2491">
            <v>0</v>
          </cell>
          <cell r="L2491">
            <v>0</v>
          </cell>
          <cell r="M2491">
            <v>0</v>
          </cell>
          <cell r="N2491">
            <v>0</v>
          </cell>
        </row>
        <row r="2492">
          <cell r="A2492">
            <v>0</v>
          </cell>
          <cell r="B2492">
            <v>0</v>
          </cell>
          <cell r="C2492">
            <v>0</v>
          </cell>
          <cell r="D2492">
            <v>0</v>
          </cell>
          <cell r="E2492">
            <v>0</v>
          </cell>
          <cell r="F2492">
            <v>0</v>
          </cell>
          <cell r="G2492">
            <v>0</v>
          </cell>
          <cell r="H2492">
            <v>0</v>
          </cell>
          <cell r="I2492">
            <v>0</v>
          </cell>
          <cell r="J2492">
            <v>0</v>
          </cell>
          <cell r="K2492">
            <v>0</v>
          </cell>
          <cell r="L2492">
            <v>0</v>
          </cell>
          <cell r="M2492">
            <v>0</v>
          </cell>
          <cell r="N2492">
            <v>0</v>
          </cell>
        </row>
        <row r="2493">
          <cell r="A2493">
            <v>0</v>
          </cell>
          <cell r="B2493">
            <v>0</v>
          </cell>
          <cell r="C2493">
            <v>0</v>
          </cell>
          <cell r="D2493">
            <v>0</v>
          </cell>
          <cell r="E2493">
            <v>0</v>
          </cell>
          <cell r="F2493">
            <v>0</v>
          </cell>
          <cell r="G2493">
            <v>0</v>
          </cell>
          <cell r="H2493">
            <v>0</v>
          </cell>
          <cell r="I2493">
            <v>0</v>
          </cell>
          <cell r="J2493">
            <v>0</v>
          </cell>
          <cell r="K2493">
            <v>0</v>
          </cell>
          <cell r="L2493">
            <v>0</v>
          </cell>
          <cell r="M2493">
            <v>0</v>
          </cell>
          <cell r="N2493">
            <v>0</v>
          </cell>
        </row>
        <row r="2494">
          <cell r="A2494">
            <v>0</v>
          </cell>
          <cell r="B2494">
            <v>0</v>
          </cell>
          <cell r="C2494">
            <v>0</v>
          </cell>
          <cell r="D2494">
            <v>0</v>
          </cell>
          <cell r="E2494">
            <v>0</v>
          </cell>
          <cell r="F2494">
            <v>0</v>
          </cell>
          <cell r="G2494">
            <v>0</v>
          </cell>
          <cell r="H2494">
            <v>0</v>
          </cell>
          <cell r="I2494">
            <v>0</v>
          </cell>
          <cell r="J2494">
            <v>0</v>
          </cell>
          <cell r="K2494">
            <v>0</v>
          </cell>
          <cell r="L2494">
            <v>0</v>
          </cell>
          <cell r="M2494">
            <v>0</v>
          </cell>
          <cell r="N2494">
            <v>0</v>
          </cell>
        </row>
        <row r="2495">
          <cell r="A2495">
            <v>0</v>
          </cell>
          <cell r="B2495">
            <v>0</v>
          </cell>
          <cell r="C2495">
            <v>0</v>
          </cell>
          <cell r="D2495">
            <v>0</v>
          </cell>
          <cell r="E2495">
            <v>0</v>
          </cell>
          <cell r="F2495">
            <v>0</v>
          </cell>
          <cell r="G2495">
            <v>0</v>
          </cell>
          <cell r="H2495">
            <v>0</v>
          </cell>
          <cell r="I2495">
            <v>0</v>
          </cell>
          <cell r="J2495">
            <v>0</v>
          </cell>
          <cell r="K2495">
            <v>0</v>
          </cell>
          <cell r="L2495">
            <v>0</v>
          </cell>
          <cell r="M2495">
            <v>0</v>
          </cell>
          <cell r="N2495">
            <v>0</v>
          </cell>
        </row>
        <row r="2496">
          <cell r="A2496">
            <v>0</v>
          </cell>
          <cell r="B2496">
            <v>0</v>
          </cell>
          <cell r="C2496">
            <v>0</v>
          </cell>
          <cell r="D2496">
            <v>0</v>
          </cell>
          <cell r="E2496">
            <v>0</v>
          </cell>
          <cell r="F2496">
            <v>0</v>
          </cell>
          <cell r="G2496">
            <v>0</v>
          </cell>
          <cell r="H2496">
            <v>0</v>
          </cell>
          <cell r="I2496">
            <v>0</v>
          </cell>
          <cell r="J2496">
            <v>0</v>
          </cell>
          <cell r="K2496">
            <v>0</v>
          </cell>
          <cell r="L2496">
            <v>0</v>
          </cell>
          <cell r="M2496">
            <v>0</v>
          </cell>
          <cell r="N2496">
            <v>0</v>
          </cell>
        </row>
        <row r="2497">
          <cell r="A2497">
            <v>0</v>
          </cell>
          <cell r="B2497">
            <v>0</v>
          </cell>
          <cell r="C2497">
            <v>0</v>
          </cell>
          <cell r="D2497">
            <v>0</v>
          </cell>
          <cell r="E2497">
            <v>0</v>
          </cell>
          <cell r="F2497">
            <v>0</v>
          </cell>
          <cell r="G2497">
            <v>0</v>
          </cell>
          <cell r="H2497">
            <v>0</v>
          </cell>
          <cell r="I2497">
            <v>0</v>
          </cell>
          <cell r="J2497">
            <v>0</v>
          </cell>
          <cell r="K2497">
            <v>0</v>
          </cell>
          <cell r="L2497">
            <v>0</v>
          </cell>
          <cell r="M2497">
            <v>0</v>
          </cell>
          <cell r="N2497">
            <v>0</v>
          </cell>
        </row>
        <row r="2498">
          <cell r="A2498">
            <v>0</v>
          </cell>
          <cell r="B2498">
            <v>0</v>
          </cell>
          <cell r="C2498">
            <v>0</v>
          </cell>
          <cell r="D2498">
            <v>0</v>
          </cell>
          <cell r="E2498">
            <v>0</v>
          </cell>
          <cell r="F2498">
            <v>0</v>
          </cell>
          <cell r="G2498">
            <v>0</v>
          </cell>
          <cell r="H2498">
            <v>0</v>
          </cell>
          <cell r="I2498">
            <v>0</v>
          </cell>
          <cell r="J2498">
            <v>0</v>
          </cell>
          <cell r="K2498">
            <v>0</v>
          </cell>
          <cell r="L2498">
            <v>0</v>
          </cell>
          <cell r="M2498">
            <v>0</v>
          </cell>
          <cell r="N2498">
            <v>0</v>
          </cell>
        </row>
        <row r="2499">
          <cell r="A2499">
            <v>0</v>
          </cell>
          <cell r="B2499">
            <v>0</v>
          </cell>
          <cell r="C2499">
            <v>0</v>
          </cell>
          <cell r="D2499">
            <v>0</v>
          </cell>
          <cell r="E2499">
            <v>0</v>
          </cell>
          <cell r="F2499">
            <v>0</v>
          </cell>
          <cell r="G2499">
            <v>0</v>
          </cell>
          <cell r="H2499">
            <v>0</v>
          </cell>
          <cell r="I2499">
            <v>0</v>
          </cell>
          <cell r="J2499">
            <v>0</v>
          </cell>
          <cell r="K2499">
            <v>0</v>
          </cell>
          <cell r="L2499">
            <v>0</v>
          </cell>
          <cell r="M2499">
            <v>0</v>
          </cell>
          <cell r="N2499">
            <v>0</v>
          </cell>
        </row>
        <row r="2500">
          <cell r="A2500">
            <v>0</v>
          </cell>
          <cell r="B2500">
            <v>0</v>
          </cell>
          <cell r="C2500">
            <v>0</v>
          </cell>
          <cell r="D2500">
            <v>0</v>
          </cell>
          <cell r="E2500">
            <v>0</v>
          </cell>
          <cell r="F2500">
            <v>0</v>
          </cell>
          <cell r="G2500">
            <v>0</v>
          </cell>
          <cell r="H2500">
            <v>0</v>
          </cell>
          <cell r="I2500">
            <v>0</v>
          </cell>
          <cell r="J2500">
            <v>0</v>
          </cell>
          <cell r="K2500">
            <v>0</v>
          </cell>
          <cell r="L2500">
            <v>0</v>
          </cell>
          <cell r="M2500">
            <v>0</v>
          </cell>
          <cell r="N2500">
            <v>0</v>
          </cell>
        </row>
        <row r="2501">
          <cell r="C2501">
            <v>0</v>
          </cell>
          <cell r="D2501">
            <v>0</v>
          </cell>
          <cell r="E2501">
            <v>0</v>
          </cell>
          <cell r="F2501">
            <v>0</v>
          </cell>
          <cell r="G2501">
            <v>0</v>
          </cell>
          <cell r="H2501">
            <v>0</v>
          </cell>
          <cell r="I2501">
            <v>0</v>
          </cell>
          <cell r="J2501">
            <v>0</v>
          </cell>
          <cell r="K2501">
            <v>0</v>
          </cell>
          <cell r="L2501">
            <v>0</v>
          </cell>
          <cell r="M2501">
            <v>0</v>
          </cell>
          <cell r="N2501">
            <v>0</v>
          </cell>
        </row>
      </sheetData>
      <sheetData sheetId="14">
        <row r="1">
          <cell r="A1" t="str">
            <v>Código</v>
          </cell>
        </row>
      </sheetData>
      <sheetData sheetId="15">
        <row r="1">
          <cell r="A1" t="str">
            <v>Código</v>
          </cell>
        </row>
      </sheetData>
      <sheetData sheetId="16">
        <row r="1">
          <cell r="A1" t="str">
            <v>Código</v>
          </cell>
        </row>
      </sheetData>
      <sheetData sheetId="17">
        <row r="1">
          <cell r="A1" t="str">
            <v>Código</v>
          </cell>
        </row>
      </sheetData>
      <sheetData sheetId="18">
        <row r="1">
          <cell r="A1" t="str">
            <v>Código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79"/>
  <sheetViews>
    <sheetView showGridLines="0" tabSelected="1" topLeftCell="B2" zoomScaleNormal="100" workbookViewId="0">
      <selection activeCell="D2" sqref="D2:O2"/>
    </sheetView>
  </sheetViews>
  <sheetFormatPr defaultColWidth="9.140625" defaultRowHeight="15.75" zeroHeight="1"/>
  <cols>
    <col min="1" max="1" width="9.140625" style="60" hidden="1" customWidth="1"/>
    <col min="2" max="2" width="10.28515625" style="60" customWidth="1"/>
    <col min="3" max="3" width="7.28515625" style="60" customWidth="1"/>
    <col min="4" max="4" width="44.7109375" style="60" bestFit="1" customWidth="1"/>
    <col min="5" max="5" width="5.7109375" style="61" bestFit="1" customWidth="1"/>
    <col min="6" max="6" width="16.85546875" style="61" bestFit="1" customWidth="1"/>
    <col min="7" max="7" width="16.85546875" style="60" bestFit="1" customWidth="1"/>
    <col min="8" max="8" width="19.5703125" style="60" bestFit="1" customWidth="1"/>
    <col min="9" max="9" width="5" style="62" customWidth="1"/>
    <col min="10" max="10" width="4.28515625" style="62" customWidth="1"/>
    <col min="11" max="11" width="34" style="60" bestFit="1" customWidth="1"/>
    <col min="12" max="12" width="5.7109375" style="61" bestFit="1" customWidth="1"/>
    <col min="13" max="13" width="17.7109375" style="61" bestFit="1" customWidth="1"/>
    <col min="14" max="14" width="17.7109375" style="60" bestFit="1" customWidth="1"/>
    <col min="15" max="15" width="17.7109375" style="62" bestFit="1" customWidth="1"/>
    <col min="16" max="20" width="9.140625" style="60" customWidth="1"/>
    <col min="21" max="16384" width="9.140625" style="60"/>
  </cols>
  <sheetData>
    <row r="1" spans="1:86" ht="0" hidden="1" customHeight="1"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</row>
    <row r="2" spans="1:86">
      <c r="B2" s="64"/>
      <c r="C2" s="64"/>
      <c r="D2" s="177" t="s">
        <v>54</v>
      </c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</row>
    <row r="3" spans="1:86">
      <c r="B3" s="64"/>
      <c r="C3" s="64"/>
      <c r="D3" s="177" t="s">
        <v>50</v>
      </c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</row>
    <row r="4" spans="1:86">
      <c r="B4" s="64"/>
      <c r="C4" s="64"/>
      <c r="D4" s="177" t="s">
        <v>199</v>
      </c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</row>
    <row r="5" spans="1:86" s="64" customFormat="1">
      <c r="A5" s="60"/>
      <c r="D5" s="177" t="s">
        <v>96</v>
      </c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</row>
    <row r="6" spans="1:86" s="64" customFormat="1" ht="15" customHeight="1">
      <c r="A6" s="60"/>
      <c r="E6" s="139"/>
      <c r="F6" s="139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</row>
    <row r="7" spans="1:86" s="64" customFormat="1" ht="15" customHeight="1">
      <c r="A7" s="60"/>
      <c r="E7" s="139"/>
      <c r="F7" s="139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</row>
    <row r="8" spans="1:86" ht="15" customHeight="1">
      <c r="D8" s="178" t="s">
        <v>149</v>
      </c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</row>
    <row r="9" spans="1:86" ht="15" customHeight="1"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</row>
    <row r="10" spans="1:86" s="67" customFormat="1">
      <c r="D10" s="175" t="s">
        <v>0</v>
      </c>
      <c r="E10" s="175"/>
      <c r="F10" s="175"/>
      <c r="G10" s="175"/>
      <c r="H10" s="175"/>
      <c r="I10" s="137"/>
      <c r="J10" s="137"/>
      <c r="K10" s="175" t="s">
        <v>1</v>
      </c>
      <c r="L10" s="175"/>
      <c r="M10" s="175"/>
      <c r="N10" s="175"/>
      <c r="O10" s="175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</row>
    <row r="11" spans="1:86" s="67" customFormat="1" ht="15" customHeight="1">
      <c r="D11" s="139"/>
      <c r="E11" s="139"/>
      <c r="F11" s="139"/>
      <c r="G11" s="139"/>
      <c r="H11" s="139"/>
      <c r="K11" s="137"/>
      <c r="L11" s="137"/>
      <c r="M11" s="137"/>
      <c r="N11" s="139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</row>
    <row r="12" spans="1:86" s="72" customFormat="1" ht="19.5" customHeight="1">
      <c r="A12" s="139"/>
      <c r="B12" s="139"/>
      <c r="C12" s="139"/>
      <c r="D12" s="69" t="s">
        <v>2</v>
      </c>
      <c r="E12" s="69" t="s">
        <v>51</v>
      </c>
      <c r="F12" s="70">
        <v>45838</v>
      </c>
      <c r="G12" s="70">
        <v>45657</v>
      </c>
      <c r="H12" s="70">
        <v>45473</v>
      </c>
      <c r="I12" s="71"/>
      <c r="J12" s="71"/>
      <c r="K12" s="69" t="s">
        <v>2</v>
      </c>
      <c r="L12" s="69" t="s">
        <v>51</v>
      </c>
      <c r="M12" s="70">
        <v>45838</v>
      </c>
      <c r="N12" s="70">
        <v>45657</v>
      </c>
      <c r="O12" s="70">
        <v>45473</v>
      </c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  <c r="AP12" s="137"/>
      <c r="AQ12" s="137"/>
      <c r="AR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G12" s="137"/>
      <c r="BH12" s="137"/>
      <c r="BI12" s="137"/>
      <c r="BJ12" s="137"/>
      <c r="BK12" s="137"/>
      <c r="BL12" s="137"/>
      <c r="BM12" s="137"/>
      <c r="BN12" s="137"/>
      <c r="BO12" s="137"/>
      <c r="BP12" s="137"/>
      <c r="BQ12" s="137"/>
      <c r="BR12" s="137"/>
      <c r="BS12" s="137"/>
      <c r="BT12" s="137"/>
      <c r="BU12" s="137"/>
      <c r="BV12" s="137"/>
      <c r="BW12" s="137"/>
      <c r="BX12" s="137"/>
      <c r="BY12" s="137"/>
      <c r="BZ12" s="137"/>
      <c r="CA12" s="137"/>
      <c r="CB12" s="137"/>
      <c r="CC12" s="137"/>
      <c r="CD12" s="137"/>
      <c r="CE12" s="137"/>
      <c r="CF12" s="137"/>
      <c r="CG12" s="137"/>
      <c r="CH12" s="137"/>
    </row>
    <row r="13" spans="1:86" s="139" customFormat="1" ht="15" customHeight="1">
      <c r="D13" s="137"/>
      <c r="E13" s="137"/>
      <c r="F13" s="137"/>
      <c r="G13" s="71"/>
      <c r="H13" s="71"/>
      <c r="I13" s="71"/>
      <c r="J13" s="71"/>
      <c r="K13" s="137"/>
      <c r="L13" s="137"/>
      <c r="M13" s="137"/>
      <c r="N13" s="71"/>
      <c r="O13" s="71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7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7"/>
      <c r="BG13" s="137"/>
      <c r="BH13" s="137"/>
      <c r="BI13" s="137"/>
      <c r="BJ13" s="137"/>
      <c r="BK13" s="137"/>
      <c r="BL13" s="137"/>
      <c r="BM13" s="137"/>
      <c r="BN13" s="137"/>
      <c r="BO13" s="137"/>
      <c r="BP13" s="137"/>
      <c r="BQ13" s="137"/>
      <c r="BR13" s="137"/>
      <c r="BS13" s="137"/>
      <c r="BT13" s="137"/>
      <c r="BU13" s="137"/>
      <c r="BV13" s="137"/>
      <c r="BW13" s="137"/>
      <c r="BX13" s="137"/>
      <c r="BY13" s="137"/>
      <c r="BZ13" s="137"/>
      <c r="CA13" s="137"/>
      <c r="CB13" s="137"/>
      <c r="CC13" s="137"/>
      <c r="CD13" s="137"/>
      <c r="CE13" s="137"/>
      <c r="CF13" s="137"/>
      <c r="CG13" s="137"/>
      <c r="CH13" s="137"/>
    </row>
    <row r="14" spans="1:86" s="67" customFormat="1">
      <c r="D14" s="65" t="s">
        <v>7</v>
      </c>
      <c r="E14" s="137"/>
      <c r="F14" s="73">
        <f>SUM(F15:F23)</f>
        <v>120267896.74999999</v>
      </c>
      <c r="G14" s="73">
        <f>SUM(G15:G23)</f>
        <v>182312378.67000005</v>
      </c>
      <c r="H14" s="73">
        <f>SUM(H15:H23)</f>
        <v>254736727.56000003</v>
      </c>
      <c r="I14" s="73"/>
      <c r="J14" s="73"/>
      <c r="K14" s="65" t="s">
        <v>9</v>
      </c>
      <c r="L14" s="65"/>
      <c r="M14" s="73">
        <f>SUM(M15:M24)</f>
        <v>121518021.22</v>
      </c>
      <c r="N14" s="73">
        <f>SUM(N15:N24)</f>
        <v>172549653.89999998</v>
      </c>
      <c r="O14" s="73">
        <f>SUM(O15:O24)</f>
        <v>249520538.54000002</v>
      </c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</row>
    <row r="15" spans="1:86">
      <c r="D15" s="63" t="s">
        <v>44</v>
      </c>
      <c r="E15" s="74">
        <v>5</v>
      </c>
      <c r="F15" s="142">
        <v>45956653.079999998</v>
      </c>
      <c r="G15" s="75">
        <f>34190.02+160684168.9+98+24421.56+65774.2</f>
        <v>160808652.68000001</v>
      </c>
      <c r="H15" s="144">
        <f>103680.41+231170212.93</f>
        <v>231273893.34</v>
      </c>
      <c r="I15" s="75"/>
      <c r="J15" s="75"/>
      <c r="K15" s="63" t="s">
        <v>28</v>
      </c>
      <c r="L15" s="74">
        <v>14</v>
      </c>
      <c r="M15" s="142">
        <f>174604.82+53635.19</f>
        <v>228240.01</v>
      </c>
      <c r="N15" s="75">
        <f>124150.92</f>
        <v>124150.92</v>
      </c>
      <c r="O15" s="144">
        <f>270070.13+41587.6</f>
        <v>311657.73</v>
      </c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</row>
    <row r="16" spans="1:86">
      <c r="D16" s="63" t="s">
        <v>52</v>
      </c>
      <c r="E16" s="74">
        <v>5</v>
      </c>
      <c r="F16" s="142">
        <v>63642478.659999996</v>
      </c>
      <c r="G16" s="75">
        <v>11582047.59</v>
      </c>
      <c r="H16" s="144">
        <v>11593073.07</v>
      </c>
      <c r="I16" s="75"/>
      <c r="J16" s="75"/>
      <c r="K16" s="63" t="s">
        <v>65</v>
      </c>
      <c r="L16" s="74">
        <v>14</v>
      </c>
      <c r="M16" s="142">
        <v>2344082.1</v>
      </c>
      <c r="N16" s="75">
        <f>532490.97</f>
        <v>532490.97</v>
      </c>
      <c r="O16" s="144">
        <v>1908943.05</v>
      </c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</row>
    <row r="17" spans="4:86">
      <c r="D17" s="63" t="s">
        <v>24</v>
      </c>
      <c r="E17" s="74">
        <v>6</v>
      </c>
      <c r="F17" s="142">
        <v>392453.19</v>
      </c>
      <c r="G17" s="75">
        <v>391399.9</v>
      </c>
      <c r="H17" s="144">
        <v>380574.71</v>
      </c>
      <c r="I17" s="75"/>
      <c r="J17" s="75"/>
      <c r="K17" s="63" t="s">
        <v>29</v>
      </c>
      <c r="L17" s="74">
        <v>14</v>
      </c>
      <c r="M17" s="142">
        <v>881344.62</v>
      </c>
      <c r="N17" s="75">
        <v>142469.06</v>
      </c>
      <c r="O17" s="144">
        <v>607681.48</v>
      </c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</row>
    <row r="18" spans="4:86">
      <c r="D18" s="63" t="s">
        <v>143</v>
      </c>
      <c r="E18" s="74">
        <v>7</v>
      </c>
      <c r="F18" s="142">
        <v>8573488.4600000009</v>
      </c>
      <c r="G18" s="75">
        <v>8573488.4600000009</v>
      </c>
      <c r="H18" s="144">
        <v>10002080.359999999</v>
      </c>
      <c r="I18" s="75"/>
      <c r="J18" s="75"/>
      <c r="K18" s="63" t="s">
        <v>66</v>
      </c>
      <c r="L18" s="74">
        <v>15</v>
      </c>
      <c r="M18" s="142">
        <v>9675260.3100000005</v>
      </c>
      <c r="N18" s="75">
        <v>1135742.17</v>
      </c>
      <c r="O18" s="144">
        <v>9112553.8900000006</v>
      </c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</row>
    <row r="19" spans="4:86">
      <c r="D19" s="63" t="s">
        <v>53</v>
      </c>
      <c r="E19" s="74">
        <v>8</v>
      </c>
      <c r="F19" s="142">
        <v>1387607.39</v>
      </c>
      <c r="G19" s="75">
        <v>399128.31</v>
      </c>
      <c r="H19" s="144">
        <v>1178358.1100000001</v>
      </c>
      <c r="I19" s="75"/>
      <c r="J19" s="75"/>
      <c r="K19" s="63" t="s">
        <v>67</v>
      </c>
      <c r="L19" s="74">
        <v>16</v>
      </c>
      <c r="M19" s="142">
        <v>8681299.8699999992</v>
      </c>
      <c r="N19" s="75">
        <v>6273793.4100000001</v>
      </c>
      <c r="O19" s="144">
        <v>8021499.9299999997</v>
      </c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</row>
    <row r="20" spans="4:86">
      <c r="D20" s="63" t="s">
        <v>115</v>
      </c>
      <c r="E20" s="74">
        <v>9</v>
      </c>
      <c r="F20" s="142">
        <v>225939.34</v>
      </c>
      <c r="G20" s="75">
        <v>443064.49</v>
      </c>
      <c r="H20" s="144">
        <v>196905.54</v>
      </c>
      <c r="I20" s="75"/>
      <c r="J20" s="75"/>
      <c r="K20" s="63" t="s">
        <v>125</v>
      </c>
      <c r="L20" s="74">
        <v>17</v>
      </c>
      <c r="M20" s="142">
        <v>95270293.439999998</v>
      </c>
      <c r="N20" s="75">
        <v>159913896.66999999</v>
      </c>
      <c r="O20" s="144">
        <v>224623640.59999999</v>
      </c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</row>
    <row r="21" spans="4:86">
      <c r="D21" s="63" t="s">
        <v>25</v>
      </c>
      <c r="E21" s="74">
        <v>10</v>
      </c>
      <c r="F21" s="142">
        <v>3740.33</v>
      </c>
      <c r="G21" s="75">
        <v>8988.41</v>
      </c>
      <c r="H21" s="144">
        <v>3730.44</v>
      </c>
      <c r="I21" s="75"/>
      <c r="J21" s="75"/>
      <c r="K21" s="63" t="s">
        <v>68</v>
      </c>
      <c r="L21" s="74">
        <v>18</v>
      </c>
      <c r="M21" s="142">
        <v>4437500.87</v>
      </c>
      <c r="N21" s="75">
        <v>4427110.7</v>
      </c>
      <c r="O21" s="144">
        <v>4934561.8600000003</v>
      </c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</row>
    <row r="22" spans="4:86">
      <c r="D22" s="63" t="s">
        <v>144</v>
      </c>
      <c r="E22" s="74">
        <v>11</v>
      </c>
      <c r="F22" s="142">
        <v>85536.3</v>
      </c>
      <c r="G22" s="75">
        <v>105608.83</v>
      </c>
      <c r="H22" s="144">
        <v>108111.99</v>
      </c>
      <c r="I22" s="75"/>
      <c r="J22" s="75"/>
      <c r="K22" s="63"/>
      <c r="L22" s="74"/>
      <c r="M22" s="142"/>
      <c r="N22" s="75"/>
      <c r="O22" s="144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</row>
    <row r="23" spans="4:86">
      <c r="D23" s="63"/>
      <c r="E23" s="74"/>
      <c r="F23" s="142"/>
      <c r="G23" s="75"/>
      <c r="H23" s="144"/>
      <c r="I23" s="75"/>
      <c r="J23" s="75"/>
      <c r="K23" s="63"/>
      <c r="L23" s="74"/>
      <c r="M23" s="142"/>
      <c r="N23" s="75"/>
      <c r="O23" s="144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</row>
    <row r="24" spans="4:86">
      <c r="D24" s="63"/>
      <c r="E24" s="74"/>
      <c r="F24" s="142"/>
      <c r="G24" s="75"/>
      <c r="H24" s="75"/>
      <c r="I24" s="75"/>
      <c r="J24" s="75"/>
      <c r="K24" s="63"/>
      <c r="L24" s="74"/>
      <c r="M24" s="142"/>
      <c r="N24" s="75"/>
      <c r="O24" s="144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</row>
    <row r="25" spans="4:86">
      <c r="D25" s="65" t="s">
        <v>8</v>
      </c>
      <c r="E25" s="137"/>
      <c r="F25" s="76">
        <f>F26+F35+F39</f>
        <v>609138111.69000006</v>
      </c>
      <c r="G25" s="76">
        <f>G26+G35+G39</f>
        <v>514529540.04000002</v>
      </c>
      <c r="H25" s="76">
        <f>H26+H35+H39</f>
        <v>443832395.12</v>
      </c>
      <c r="I25" s="76"/>
      <c r="J25" s="76"/>
      <c r="K25" s="73"/>
      <c r="L25" s="137"/>
      <c r="M25" s="141"/>
      <c r="N25" s="76"/>
      <c r="O25" s="76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</row>
    <row r="26" spans="4:86">
      <c r="D26" s="65" t="s">
        <v>59</v>
      </c>
      <c r="E26" s="137">
        <v>12</v>
      </c>
      <c r="F26" s="76">
        <f>SUM(F27:F34)</f>
        <v>602095805.71000004</v>
      </c>
      <c r="G26" s="76">
        <f>SUM(G27:G34)</f>
        <v>509401707.04000002</v>
      </c>
      <c r="H26" s="76">
        <f>SUM(H27:H34)</f>
        <v>439803204.06</v>
      </c>
      <c r="I26" s="76"/>
      <c r="J26" s="76"/>
      <c r="K26" s="73"/>
      <c r="L26" s="137"/>
      <c r="M26" s="141"/>
      <c r="N26" s="76"/>
      <c r="O26" s="76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</row>
    <row r="27" spans="4:86">
      <c r="D27" s="63" t="s">
        <v>55</v>
      </c>
      <c r="E27" s="74" t="s">
        <v>89</v>
      </c>
      <c r="F27" s="142">
        <v>91991.72</v>
      </c>
      <c r="G27" s="75">
        <v>91991.72</v>
      </c>
      <c r="H27" s="144">
        <v>124608.88</v>
      </c>
      <c r="I27" s="75"/>
      <c r="J27" s="75"/>
      <c r="K27" s="68"/>
      <c r="L27" s="137"/>
      <c r="M27" s="141"/>
      <c r="N27" s="76"/>
      <c r="O27" s="76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</row>
    <row r="28" spans="4:86">
      <c r="D28" s="63" t="s">
        <v>56</v>
      </c>
      <c r="E28" s="74" t="s">
        <v>90</v>
      </c>
      <c r="F28" s="142">
        <v>0</v>
      </c>
      <c r="G28" s="75">
        <v>0</v>
      </c>
      <c r="H28" s="144">
        <v>0</v>
      </c>
      <c r="I28" s="75"/>
      <c r="J28" s="75"/>
      <c r="K28" s="65" t="s">
        <v>10</v>
      </c>
      <c r="L28" s="65"/>
      <c r="M28" s="76">
        <f>SUM(M29:M33)</f>
        <v>2088000</v>
      </c>
      <c r="N28" s="76">
        <f>SUM(N29:N33)</f>
        <v>2088000</v>
      </c>
      <c r="O28" s="76">
        <f>SUM(O29:O33)</f>
        <v>4791242.38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</row>
    <row r="29" spans="4:86">
      <c r="D29" s="63" t="s">
        <v>57</v>
      </c>
      <c r="E29" s="74" t="s">
        <v>91</v>
      </c>
      <c r="F29" s="142">
        <v>1129756.77</v>
      </c>
      <c r="G29" s="75">
        <v>1129756.77</v>
      </c>
      <c r="H29" s="144">
        <v>1129756.77</v>
      </c>
      <c r="I29" s="75"/>
      <c r="J29" s="75"/>
      <c r="K29" s="63" t="s">
        <v>69</v>
      </c>
      <c r="L29" s="74" t="s">
        <v>205</v>
      </c>
      <c r="M29" s="142">
        <v>2088000</v>
      </c>
      <c r="N29" s="75">
        <v>2088000</v>
      </c>
      <c r="O29" s="75">
        <v>4791242.38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</row>
    <row r="30" spans="4:86">
      <c r="D30" s="63" t="s">
        <v>58</v>
      </c>
      <c r="E30" s="74" t="s">
        <v>92</v>
      </c>
      <c r="F30" s="142">
        <v>2163854.64</v>
      </c>
      <c r="G30" s="75">
        <v>2213981.33</v>
      </c>
      <c r="H30" s="144">
        <v>2215709.84</v>
      </c>
      <c r="I30" s="75"/>
      <c r="J30" s="75"/>
      <c r="K30" s="63"/>
      <c r="L30" s="74"/>
      <c r="M30" s="142"/>
      <c r="N30" s="75"/>
      <c r="O30" s="75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</row>
    <row r="31" spans="4:86">
      <c r="D31" s="63" t="s">
        <v>115</v>
      </c>
      <c r="E31" s="74" t="s">
        <v>120</v>
      </c>
      <c r="F31" s="142">
        <v>770734.7</v>
      </c>
      <c r="G31" s="75">
        <v>332902.37</v>
      </c>
      <c r="H31" s="144">
        <v>1362282.27</v>
      </c>
      <c r="I31" s="75"/>
      <c r="J31" s="75"/>
      <c r="K31" s="63"/>
      <c r="L31" s="74"/>
      <c r="M31" s="142"/>
      <c r="N31" s="75"/>
      <c r="O31" s="75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</row>
    <row r="32" spans="4:86">
      <c r="D32" s="63" t="s">
        <v>135</v>
      </c>
      <c r="E32" s="74" t="s">
        <v>93</v>
      </c>
      <c r="F32" s="142">
        <v>597939467.88</v>
      </c>
      <c r="G32" s="75">
        <v>505633074.85000002</v>
      </c>
      <c r="H32" s="144">
        <v>434970846.30000001</v>
      </c>
      <c r="I32" s="75"/>
      <c r="J32" s="75"/>
      <c r="K32" s="63"/>
      <c r="L32" s="74"/>
      <c r="M32" s="142"/>
      <c r="N32" s="77"/>
      <c r="O32" s="77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</row>
    <row r="33" spans="1:86">
      <c r="D33" s="63"/>
      <c r="E33" s="74"/>
      <c r="F33" s="142"/>
      <c r="G33" s="75"/>
      <c r="H33" s="75"/>
      <c r="I33" s="75"/>
      <c r="J33" s="75"/>
      <c r="K33" s="68"/>
      <c r="L33" s="137"/>
      <c r="M33" s="141"/>
      <c r="N33" s="76"/>
      <c r="O33" s="76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</row>
    <row r="34" spans="1:86">
      <c r="D34" s="63"/>
      <c r="E34" s="74"/>
      <c r="F34" s="142"/>
      <c r="G34" s="75"/>
      <c r="H34" s="75"/>
      <c r="I34" s="75"/>
      <c r="J34" s="75"/>
      <c r="K34" s="68"/>
      <c r="L34" s="137"/>
      <c r="M34" s="141"/>
      <c r="N34" s="76"/>
      <c r="O34" s="76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</row>
    <row r="35" spans="1:86" s="67" customFormat="1">
      <c r="D35" s="65" t="s">
        <v>26</v>
      </c>
      <c r="E35" s="137">
        <v>13</v>
      </c>
      <c r="F35" s="78">
        <f>SUM(F36:F37)</f>
        <v>2916410.0700000003</v>
      </c>
      <c r="G35" s="78">
        <f>SUM(G36:G37)</f>
        <v>2225792.1199999996</v>
      </c>
      <c r="H35" s="78">
        <f>SUM(H36:H37)</f>
        <v>2555758.8299999996</v>
      </c>
      <c r="I35" s="78"/>
      <c r="J35" s="78"/>
      <c r="K35" s="63"/>
      <c r="L35" s="74"/>
      <c r="M35" s="142"/>
      <c r="N35" s="75"/>
      <c r="O35" s="75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</row>
    <row r="36" spans="1:86">
      <c r="D36" s="63" t="s">
        <v>60</v>
      </c>
      <c r="E36" s="74" t="s">
        <v>94</v>
      </c>
      <c r="F36" s="142">
        <v>6982233.5700000003</v>
      </c>
      <c r="G36" s="75">
        <v>5886971.7199999997</v>
      </c>
      <c r="H36" s="144">
        <v>5838061.7199999997</v>
      </c>
      <c r="I36" s="75"/>
      <c r="J36" s="75"/>
      <c r="K36" s="65" t="s">
        <v>64</v>
      </c>
      <c r="L36" s="137">
        <v>21</v>
      </c>
      <c r="M36" s="76">
        <f>SUM(M37:M41)</f>
        <v>605799987.22000003</v>
      </c>
      <c r="N36" s="76">
        <f>SUM(N37:N41)</f>
        <v>522204264.81</v>
      </c>
      <c r="O36" s="76">
        <f>SUM(O37:O41)</f>
        <v>444257341.75999999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</row>
    <row r="37" spans="1:86">
      <c r="D37" s="63" t="s">
        <v>61</v>
      </c>
      <c r="E37" s="74"/>
      <c r="F37" s="142">
        <v>-4065823.5</v>
      </c>
      <c r="G37" s="75">
        <v>-3661179.6</v>
      </c>
      <c r="H37" s="144">
        <v>-3282302.89</v>
      </c>
      <c r="I37" s="75"/>
      <c r="J37" s="75"/>
      <c r="K37" s="63" t="s">
        <v>30</v>
      </c>
      <c r="L37" s="74" t="s">
        <v>158</v>
      </c>
      <c r="M37" s="142">
        <v>196133567.16</v>
      </c>
      <c r="N37" s="75">
        <v>196133567.16</v>
      </c>
      <c r="O37" s="144">
        <v>196133567.16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</row>
    <row r="38" spans="1:86">
      <c r="D38" s="63"/>
      <c r="E38" s="74"/>
      <c r="F38" s="142"/>
      <c r="G38" s="78"/>
      <c r="H38" s="78"/>
      <c r="I38" s="78"/>
      <c r="J38" s="78"/>
      <c r="K38" s="63" t="s">
        <v>31</v>
      </c>
      <c r="L38" s="74" t="s">
        <v>158</v>
      </c>
      <c r="M38" s="142">
        <v>-8877149.1300000008</v>
      </c>
      <c r="N38" s="75">
        <v>-8877149.1300000008</v>
      </c>
      <c r="O38" s="144">
        <v>-8877149.1300000008</v>
      </c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</row>
    <row r="39" spans="1:86">
      <c r="D39" s="65" t="s">
        <v>27</v>
      </c>
      <c r="E39" s="137"/>
      <c r="F39" s="78">
        <f t="shared" ref="F39:G39" si="0">SUM(F40:F41)</f>
        <v>4125895.91</v>
      </c>
      <c r="G39" s="78">
        <f t="shared" si="0"/>
        <v>2902040.88</v>
      </c>
      <c r="H39" s="78">
        <f t="shared" ref="H39" si="1">SUM(H40:H41)</f>
        <v>1473432.23</v>
      </c>
      <c r="I39" s="78"/>
      <c r="J39" s="78"/>
      <c r="K39" s="63" t="s">
        <v>136</v>
      </c>
      <c r="L39" s="74" t="s">
        <v>159</v>
      </c>
      <c r="M39" s="142">
        <v>773787983.70000005</v>
      </c>
      <c r="N39" s="75">
        <v>773787983.70000005</v>
      </c>
      <c r="O39" s="144">
        <v>626516510.21000004</v>
      </c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</row>
    <row r="40" spans="1:86">
      <c r="D40" s="63" t="s">
        <v>62</v>
      </c>
      <c r="E40" s="74" t="s">
        <v>95</v>
      </c>
      <c r="F40" s="142">
        <v>6013064.3600000003</v>
      </c>
      <c r="G40" s="75">
        <v>4375009.54</v>
      </c>
      <c r="H40" s="144">
        <v>2602393.96</v>
      </c>
      <c r="I40" s="75"/>
      <c r="J40" s="75"/>
      <c r="K40" s="63" t="s">
        <v>114</v>
      </c>
      <c r="L40" s="74" t="s">
        <v>160</v>
      </c>
      <c r="M40" s="142">
        <v>-355242778.50999999</v>
      </c>
      <c r="N40" s="75">
        <v>-438838500.92000002</v>
      </c>
      <c r="O40" s="144">
        <v>-369513950.48000002</v>
      </c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</row>
    <row r="41" spans="1:86">
      <c r="D41" s="63" t="s">
        <v>63</v>
      </c>
      <c r="E41" s="74"/>
      <c r="F41" s="142">
        <v>-1887168.45</v>
      </c>
      <c r="G41" s="75">
        <v>-1472968.66</v>
      </c>
      <c r="H41" s="144">
        <v>-1128961.73</v>
      </c>
      <c r="I41" s="75"/>
      <c r="J41" s="75"/>
      <c r="K41" s="63" t="s">
        <v>116</v>
      </c>
      <c r="L41" s="74" t="s">
        <v>161</v>
      </c>
      <c r="M41" s="142">
        <v>-1636</v>
      </c>
      <c r="N41" s="75">
        <v>-1636</v>
      </c>
      <c r="O41" s="144">
        <v>-1636</v>
      </c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</row>
    <row r="42" spans="1:86" ht="15" customHeight="1">
      <c r="D42" s="63"/>
      <c r="E42" s="74"/>
      <c r="F42" s="142"/>
      <c r="G42" s="75"/>
      <c r="H42" s="75"/>
      <c r="I42" s="75"/>
      <c r="J42" s="75"/>
      <c r="K42" s="63"/>
      <c r="L42" s="74"/>
      <c r="M42" s="142"/>
      <c r="N42" s="75"/>
      <c r="O42" s="75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</row>
    <row r="43" spans="1:86" s="79" customFormat="1" ht="21.75" customHeight="1">
      <c r="A43" s="67"/>
      <c r="B43" s="67"/>
      <c r="C43" s="67"/>
      <c r="D43" s="65" t="s">
        <v>3</v>
      </c>
      <c r="E43" s="137"/>
      <c r="F43" s="76">
        <f>F14+F25</f>
        <v>729406008.44000006</v>
      </c>
      <c r="G43" s="76">
        <f>G14+G25</f>
        <v>696841918.71000004</v>
      </c>
      <c r="H43" s="76">
        <f>H14+H25</f>
        <v>698569122.68000007</v>
      </c>
      <c r="I43" s="76"/>
      <c r="J43" s="76"/>
      <c r="K43" s="65" t="s">
        <v>4</v>
      </c>
      <c r="L43" s="65"/>
      <c r="M43" s="76">
        <f>M14+M28+M36</f>
        <v>729406008.44000006</v>
      </c>
      <c r="N43" s="76">
        <f>N14+N28+N36</f>
        <v>696841918.71000004</v>
      </c>
      <c r="O43" s="76">
        <f>O14+O28+O36</f>
        <v>698569122.68000007</v>
      </c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</row>
    <row r="44" spans="1:86" s="68" customFormat="1" ht="21.75" customHeight="1">
      <c r="A44" s="67"/>
      <c r="B44" s="67"/>
      <c r="C44" s="67"/>
      <c r="D44" s="65"/>
      <c r="E44" s="137"/>
      <c r="F44" s="174"/>
      <c r="G44" s="76"/>
      <c r="H44" s="76"/>
      <c r="I44" s="76"/>
      <c r="J44" s="76"/>
      <c r="K44" s="65"/>
      <c r="L44" s="65"/>
      <c r="M44" s="155"/>
      <c r="N44" s="76"/>
      <c r="O44" s="76"/>
    </row>
    <row r="45" spans="1:86" s="67" customFormat="1" ht="18.75" customHeight="1">
      <c r="A45" s="80"/>
      <c r="B45" s="80"/>
      <c r="C45" s="80"/>
      <c r="D45" s="80"/>
      <c r="E45" s="81"/>
      <c r="F45" s="143"/>
      <c r="G45" s="82"/>
      <c r="H45" s="80"/>
      <c r="I45" s="80"/>
      <c r="J45" s="80"/>
      <c r="K45" s="80"/>
      <c r="L45" s="80"/>
      <c r="M45" s="80"/>
      <c r="N45" s="82"/>
      <c r="O45" s="82"/>
    </row>
    <row r="46" spans="1:86" s="67" customFormat="1" ht="36" customHeight="1">
      <c r="A46" s="80"/>
      <c r="B46" s="80"/>
      <c r="C46" s="80"/>
      <c r="D46" s="176" t="s">
        <v>202</v>
      </c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</row>
    <row r="47" spans="1:86" s="67" customFormat="1">
      <c r="D47" s="176" t="s">
        <v>162</v>
      </c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</row>
    <row r="48" spans="1:86" s="67" customFormat="1">
      <c r="D48" s="83"/>
      <c r="E48" s="81"/>
      <c r="F48" s="81"/>
      <c r="G48" s="83"/>
      <c r="H48" s="83"/>
      <c r="I48" s="83"/>
      <c r="J48" s="83"/>
      <c r="K48" s="83"/>
      <c r="L48" s="81"/>
      <c r="M48" s="81"/>
      <c r="N48" s="83"/>
      <c r="O48" s="84"/>
    </row>
    <row r="49" spans="4:15" s="67" customFormat="1">
      <c r="D49" s="176" t="s">
        <v>201</v>
      </c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</row>
    <row r="50" spans="4:15" s="67" customFormat="1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  <row r="51" spans="4:15" s="67" customFormat="1">
      <c r="D51" s="83"/>
      <c r="E51" s="81"/>
      <c r="F51" s="81"/>
      <c r="G51" s="83"/>
      <c r="H51" s="83"/>
      <c r="I51" s="83"/>
      <c r="J51" s="83"/>
      <c r="K51" s="83"/>
      <c r="L51" s="81"/>
      <c r="M51" s="81"/>
      <c r="N51" s="83"/>
      <c r="O51" s="83"/>
    </row>
    <row r="52" spans="4:15" s="67" customFormat="1">
      <c r="D52" s="65"/>
      <c r="E52" s="137"/>
      <c r="F52" s="137"/>
      <c r="G52" s="65"/>
      <c r="H52" s="65"/>
      <c r="I52" s="65"/>
      <c r="J52" s="65"/>
      <c r="K52" s="68"/>
      <c r="L52" s="137"/>
      <c r="M52" s="137"/>
      <c r="N52" s="76"/>
      <c r="O52" s="76"/>
    </row>
    <row r="53" spans="4:15" s="67" customFormat="1">
      <c r="D53" s="65"/>
      <c r="E53" s="137"/>
      <c r="F53" s="137"/>
      <c r="G53" s="65"/>
      <c r="H53" s="65"/>
      <c r="I53" s="65"/>
      <c r="J53" s="65"/>
      <c r="K53" s="68"/>
      <c r="L53" s="137"/>
      <c r="M53" s="137"/>
      <c r="N53" s="76"/>
      <c r="O53" s="76"/>
    </row>
    <row r="54" spans="4:15" s="67" customFormat="1">
      <c r="D54" s="65"/>
      <c r="E54" s="137"/>
      <c r="F54" s="137"/>
      <c r="G54" s="65"/>
      <c r="H54" s="65"/>
      <c r="I54" s="65"/>
      <c r="J54" s="65"/>
      <c r="K54" s="68"/>
      <c r="L54" s="137"/>
      <c r="M54" s="137"/>
      <c r="N54" s="76"/>
      <c r="O54" s="76"/>
    </row>
    <row r="55" spans="4:15" s="67" customFormat="1">
      <c r="D55" s="65"/>
      <c r="E55" s="137"/>
      <c r="F55" s="137"/>
      <c r="G55" s="65"/>
      <c r="H55" s="65"/>
      <c r="I55" s="65"/>
      <c r="J55" s="65"/>
      <c r="K55" s="68"/>
      <c r="L55" s="137"/>
      <c r="M55" s="137"/>
      <c r="N55" s="76"/>
      <c r="O55" s="76"/>
    </row>
    <row r="56" spans="4:15" s="67" customFormat="1" ht="15" customHeight="1">
      <c r="D56" s="85"/>
      <c r="E56" s="138"/>
      <c r="F56" s="138"/>
      <c r="G56" s="85"/>
      <c r="H56" s="85"/>
      <c r="I56" s="85"/>
      <c r="J56" s="85"/>
      <c r="K56" s="85"/>
      <c r="L56" s="138"/>
      <c r="M56" s="138"/>
      <c r="N56" s="85"/>
      <c r="O56" s="85"/>
    </row>
    <row r="57" spans="4:15" s="67" customFormat="1" ht="15" customHeight="1">
      <c r="D57" s="86"/>
      <c r="E57" s="138"/>
      <c r="F57" s="138"/>
      <c r="G57" s="86"/>
      <c r="H57" s="86"/>
      <c r="I57" s="86"/>
      <c r="J57" s="86"/>
      <c r="K57" s="86"/>
      <c r="L57" s="138"/>
      <c r="M57" s="138"/>
      <c r="N57" s="86"/>
      <c r="O57" s="86"/>
    </row>
    <row r="58" spans="4:15" s="67" customFormat="1" ht="15" customHeight="1">
      <c r="D58" s="85"/>
      <c r="E58" s="138"/>
      <c r="F58" s="138"/>
      <c r="G58" s="85"/>
      <c r="H58" s="85"/>
      <c r="I58" s="85"/>
      <c r="J58" s="85"/>
      <c r="K58" s="85"/>
      <c r="L58" s="138"/>
      <c r="M58" s="138"/>
      <c r="N58" s="85"/>
      <c r="O58" s="85"/>
    </row>
    <row r="59" spans="4:15" s="67" customFormat="1" ht="15" customHeight="1">
      <c r="D59" s="68"/>
      <c r="E59" s="137"/>
      <c r="F59" s="137"/>
      <c r="G59" s="76"/>
      <c r="H59" s="76"/>
      <c r="I59" s="76"/>
      <c r="J59" s="76"/>
      <c r="K59" s="68"/>
      <c r="L59" s="137"/>
      <c r="M59" s="137"/>
      <c r="N59" s="76"/>
      <c r="O59" s="76"/>
    </row>
    <row r="60" spans="4:15" s="67" customFormat="1" ht="15" customHeight="1">
      <c r="D60" s="68"/>
      <c r="E60" s="137"/>
      <c r="F60" s="137"/>
      <c r="G60" s="76"/>
      <c r="H60" s="76"/>
      <c r="I60" s="76"/>
      <c r="J60" s="76"/>
      <c r="K60" s="68"/>
      <c r="L60" s="137"/>
      <c r="M60" s="137"/>
      <c r="N60" s="76"/>
      <c r="O60" s="76"/>
    </row>
    <row r="61" spans="4:15" s="67" customFormat="1" ht="15" customHeight="1">
      <c r="D61" s="68"/>
      <c r="E61" s="137"/>
      <c r="F61" s="137"/>
      <c r="G61" s="76"/>
      <c r="H61" s="76"/>
      <c r="I61" s="76"/>
      <c r="J61" s="76"/>
      <c r="K61" s="68"/>
      <c r="L61" s="137"/>
      <c r="M61" s="137"/>
      <c r="N61" s="76"/>
      <c r="O61" s="76"/>
    </row>
    <row r="62" spans="4:15" s="67" customFormat="1" ht="15" customHeight="1">
      <c r="D62" s="65"/>
      <c r="E62" s="137"/>
      <c r="F62" s="137"/>
      <c r="G62" s="65"/>
      <c r="H62" s="65"/>
      <c r="I62" s="65"/>
      <c r="J62" s="65"/>
      <c r="K62" s="65"/>
      <c r="L62" s="65"/>
      <c r="M62" s="65"/>
      <c r="N62" s="65"/>
      <c r="O62" s="65"/>
    </row>
    <row r="63" spans="4:15" s="67" customFormat="1" ht="15" customHeight="1">
      <c r="D63" s="65"/>
      <c r="E63" s="137"/>
      <c r="F63" s="137"/>
      <c r="G63" s="65"/>
      <c r="H63" s="65"/>
      <c r="I63" s="65"/>
      <c r="J63" s="65"/>
      <c r="K63" s="65"/>
      <c r="L63" s="65"/>
      <c r="M63" s="65"/>
      <c r="N63" s="65"/>
      <c r="O63" s="65"/>
    </row>
    <row r="64" spans="4:15" s="67" customFormat="1" ht="15" customHeight="1">
      <c r="D64" s="65"/>
      <c r="E64" s="137"/>
      <c r="F64" s="137"/>
      <c r="G64" s="65"/>
      <c r="H64" s="65"/>
      <c r="I64" s="65"/>
      <c r="J64" s="65"/>
      <c r="K64" s="65"/>
      <c r="L64" s="65"/>
      <c r="M64" s="65"/>
      <c r="N64" s="65"/>
      <c r="O64" s="65"/>
    </row>
    <row r="65" spans="4:15" s="67" customFormat="1" ht="15" customHeight="1">
      <c r="D65" s="68"/>
      <c r="E65" s="137"/>
      <c r="F65" s="137"/>
      <c r="G65" s="76"/>
      <c r="H65" s="76"/>
      <c r="I65" s="76"/>
      <c r="J65" s="76"/>
      <c r="K65" s="68"/>
      <c r="L65" s="137"/>
      <c r="M65" s="137"/>
      <c r="N65" s="76"/>
      <c r="O65" s="76"/>
    </row>
    <row r="66" spans="4:15" s="67" customFormat="1" ht="15" customHeight="1">
      <c r="D66" s="60"/>
      <c r="E66" s="61"/>
      <c r="F66" s="61"/>
      <c r="G66" s="62"/>
      <c r="H66" s="62"/>
      <c r="I66" s="62"/>
      <c r="J66" s="62"/>
      <c r="K66" s="68"/>
      <c r="L66" s="137"/>
      <c r="M66" s="137"/>
      <c r="N66" s="76"/>
      <c r="O66" s="76"/>
    </row>
    <row r="67" spans="4:15" ht="15" customHeight="1">
      <c r="D67" s="65"/>
      <c r="E67" s="137"/>
      <c r="F67" s="137"/>
      <c r="G67" s="65"/>
      <c r="H67" s="65"/>
      <c r="I67" s="65"/>
      <c r="J67" s="65"/>
      <c r="N67" s="62"/>
    </row>
    <row r="68" spans="4:15" ht="15" hidden="1" customHeight="1">
      <c r="D68" s="65" t="s">
        <v>71</v>
      </c>
      <c r="E68" s="137"/>
      <c r="F68" s="137"/>
      <c r="G68" s="65"/>
      <c r="H68" s="65"/>
      <c r="I68" s="65"/>
      <c r="J68" s="65"/>
    </row>
    <row r="69" spans="4:15" ht="15" hidden="1" customHeight="1">
      <c r="D69" s="65" t="s">
        <v>72</v>
      </c>
      <c r="E69" s="137"/>
      <c r="F69" s="137"/>
      <c r="G69" s="65"/>
      <c r="H69" s="65"/>
      <c r="I69" s="65"/>
      <c r="J69" s="65"/>
    </row>
    <row r="70" spans="4:15" ht="15" hidden="1" customHeight="1"/>
    <row r="71" spans="4:15"/>
    <row r="72" spans="4:15"/>
    <row r="73" spans="4:15"/>
    <row r="74" spans="4:15"/>
    <row r="75" spans="4:15"/>
    <row r="76" spans="4:15"/>
    <row r="77" spans="4:15"/>
    <row r="78" spans="4:15"/>
    <row r="79" spans="4:15"/>
  </sheetData>
  <mergeCells count="10">
    <mergeCell ref="D10:H10"/>
    <mergeCell ref="K10:O10"/>
    <mergeCell ref="D49:O49"/>
    <mergeCell ref="D46:O46"/>
    <mergeCell ref="D2:O2"/>
    <mergeCell ref="D3:O3"/>
    <mergeCell ref="D4:O4"/>
    <mergeCell ref="D5:O5"/>
    <mergeCell ref="D8:O8"/>
    <mergeCell ref="D47:O47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B65"/>
  <sheetViews>
    <sheetView showGridLines="0" topLeftCell="A2" zoomScaleNormal="100" workbookViewId="0">
      <selection activeCell="C32" sqref="C32"/>
    </sheetView>
  </sheetViews>
  <sheetFormatPr defaultColWidth="0" defaultRowHeight="0" customHeight="1" zeroHeight="1"/>
  <cols>
    <col min="1" max="2" width="2.5703125" style="1" customWidth="1"/>
    <col min="3" max="3" width="36.42578125" style="1" bestFit="1" customWidth="1"/>
    <col min="4" max="4" width="17.5703125" style="14" bestFit="1" customWidth="1"/>
    <col min="5" max="5" width="18.42578125" style="14" bestFit="1" customWidth="1"/>
    <col min="6" max="6" width="27.85546875" style="14" bestFit="1" customWidth="1"/>
    <col min="7" max="7" width="23.42578125" style="14" bestFit="1" customWidth="1"/>
    <col min="8" max="8" width="16.5703125" style="14" customWidth="1"/>
    <col min="9" max="9" width="16.85546875" style="15" bestFit="1" customWidth="1"/>
    <col min="10" max="13" width="0" style="1" hidden="1" customWidth="1"/>
    <col min="14" max="16" width="0" style="1" hidden="1"/>
    <col min="17" max="16382" width="9.140625" style="1" hidden="1"/>
    <col min="16383" max="16384" width="5.85546875" style="1" customWidth="1"/>
  </cols>
  <sheetData>
    <row r="2" spans="1:9" s="2" customFormat="1" ht="15.75">
      <c r="A2" s="180" t="s">
        <v>54</v>
      </c>
      <c r="B2" s="180"/>
      <c r="C2" s="180"/>
      <c r="D2" s="180"/>
      <c r="E2" s="180"/>
      <c r="F2" s="180"/>
      <c r="G2" s="180"/>
      <c r="H2" s="180"/>
      <c r="I2" s="180"/>
    </row>
    <row r="3" spans="1:9" s="2" customFormat="1" ht="15.75">
      <c r="A3" s="180" t="s">
        <v>50</v>
      </c>
      <c r="B3" s="180"/>
      <c r="C3" s="180"/>
      <c r="D3" s="180"/>
      <c r="E3" s="180"/>
      <c r="F3" s="180"/>
      <c r="G3" s="180"/>
      <c r="H3" s="180"/>
      <c r="I3" s="180"/>
    </row>
    <row r="4" spans="1:9" s="2" customFormat="1" ht="15.75">
      <c r="A4" s="180" t="s">
        <v>199</v>
      </c>
      <c r="B4" s="180"/>
      <c r="C4" s="180"/>
      <c r="D4" s="180"/>
      <c r="E4" s="180"/>
      <c r="F4" s="180"/>
      <c r="G4" s="180"/>
      <c r="H4" s="180"/>
      <c r="I4" s="180"/>
    </row>
    <row r="5" spans="1:9" s="2" customFormat="1" ht="15.75">
      <c r="A5" s="180" t="s">
        <v>123</v>
      </c>
      <c r="B5" s="180"/>
      <c r="C5" s="180"/>
      <c r="D5" s="180"/>
      <c r="E5" s="180"/>
      <c r="F5" s="180"/>
      <c r="G5" s="180"/>
      <c r="H5" s="180"/>
      <c r="I5" s="180"/>
    </row>
    <row r="6" spans="1:9" ht="15" customHeight="1">
      <c r="C6" s="3"/>
    </row>
    <row r="7" spans="1:9" ht="15" customHeight="1"/>
    <row r="8" spans="1:9" ht="28.5" customHeight="1">
      <c r="C8" s="181" t="s">
        <v>148</v>
      </c>
      <c r="D8" s="181"/>
      <c r="E8" s="181"/>
      <c r="F8" s="181"/>
      <c r="G8" s="181"/>
      <c r="H8" s="181"/>
      <c r="I8" s="181"/>
    </row>
    <row r="9" spans="1:9" ht="15" customHeight="1">
      <c r="C9" s="87"/>
      <c r="D9" s="88"/>
      <c r="E9" s="88"/>
      <c r="F9" s="88"/>
      <c r="G9" s="89"/>
      <c r="H9" s="89"/>
      <c r="I9" s="90"/>
    </row>
    <row r="10" spans="1:9" ht="15.75">
      <c r="C10" s="187" t="s">
        <v>2</v>
      </c>
      <c r="D10" s="182" t="s">
        <v>76</v>
      </c>
      <c r="E10" s="182"/>
      <c r="F10" s="91" t="s">
        <v>70</v>
      </c>
      <c r="G10" s="183" t="s">
        <v>79</v>
      </c>
      <c r="H10" s="183" t="s">
        <v>118</v>
      </c>
      <c r="I10" s="185" t="s">
        <v>13</v>
      </c>
    </row>
    <row r="11" spans="1:9" ht="31.5">
      <c r="C11" s="187"/>
      <c r="D11" s="92" t="s">
        <v>77</v>
      </c>
      <c r="E11" s="92" t="s">
        <v>78</v>
      </c>
      <c r="F11" s="92" t="s">
        <v>137</v>
      </c>
      <c r="G11" s="184"/>
      <c r="H11" s="184"/>
      <c r="I11" s="186"/>
    </row>
    <row r="12" spans="1:9" ht="15.75">
      <c r="C12" s="93"/>
      <c r="D12" s="94"/>
      <c r="E12" s="94"/>
      <c r="F12" s="94"/>
      <c r="G12" s="95"/>
      <c r="H12" s="95"/>
      <c r="I12" s="96"/>
    </row>
    <row r="13" spans="1:9" ht="15.75">
      <c r="C13" s="97"/>
      <c r="D13" s="98"/>
      <c r="E13" s="98"/>
      <c r="F13" s="98"/>
      <c r="G13" s="98"/>
      <c r="H13" s="98"/>
      <c r="I13" s="98"/>
    </row>
    <row r="14" spans="1:9" ht="15.75" hidden="1">
      <c r="C14" s="99" t="s">
        <v>97</v>
      </c>
      <c r="D14" s="100">
        <v>196133567.16</v>
      </c>
      <c r="E14" s="100">
        <v>-8877149.1300000008</v>
      </c>
      <c r="F14" s="100">
        <v>212320655.72999999</v>
      </c>
      <c r="G14" s="100">
        <v>-268674042.45999998</v>
      </c>
      <c r="H14" s="100">
        <v>0</v>
      </c>
      <c r="I14" s="100">
        <f>SUM(D14:H14)</f>
        <v>130903031.30000001</v>
      </c>
    </row>
    <row r="15" spans="1:9" ht="15.75" hidden="1">
      <c r="C15" s="97"/>
      <c r="D15" s="98"/>
      <c r="E15" s="98"/>
      <c r="F15" s="98"/>
      <c r="G15" s="98"/>
      <c r="H15" s="98"/>
      <c r="I15" s="98"/>
    </row>
    <row r="16" spans="1:9" ht="15" hidden="1" customHeight="1">
      <c r="C16" s="101" t="s">
        <v>77</v>
      </c>
      <c r="D16" s="102">
        <v>0</v>
      </c>
      <c r="E16" s="102">
        <v>0</v>
      </c>
      <c r="F16" s="102">
        <v>0</v>
      </c>
      <c r="G16" s="102">
        <v>0</v>
      </c>
      <c r="H16" s="102">
        <v>0</v>
      </c>
      <c r="I16" s="98">
        <f t="shared" ref="I16:I21" si="0">SUM(D16:H16)</f>
        <v>0</v>
      </c>
    </row>
    <row r="17" spans="3:9" ht="15" hidden="1" customHeight="1">
      <c r="C17" s="101" t="s">
        <v>78</v>
      </c>
      <c r="D17" s="102">
        <v>0</v>
      </c>
      <c r="E17" s="102">
        <v>0</v>
      </c>
      <c r="F17" s="102">
        <v>0</v>
      </c>
      <c r="G17" s="102">
        <v>0</v>
      </c>
      <c r="H17" s="102">
        <v>0</v>
      </c>
      <c r="I17" s="98">
        <f t="shared" si="0"/>
        <v>0</v>
      </c>
    </row>
    <row r="18" spans="3:9" ht="15" hidden="1" customHeight="1">
      <c r="C18" s="101" t="s">
        <v>138</v>
      </c>
      <c r="D18" s="102">
        <v>0</v>
      </c>
      <c r="E18" s="102">
        <v>0</v>
      </c>
      <c r="F18" s="102">
        <v>414195854.48000002</v>
      </c>
      <c r="G18" s="102">
        <v>-414195854.48000002</v>
      </c>
      <c r="H18" s="102">
        <v>0</v>
      </c>
      <c r="I18" s="98">
        <f t="shared" si="0"/>
        <v>0</v>
      </c>
    </row>
    <row r="19" spans="3:9" ht="15" hidden="1" customHeight="1">
      <c r="C19" s="101" t="s">
        <v>98</v>
      </c>
      <c r="D19" s="102">
        <v>0</v>
      </c>
      <c r="E19" s="102">
        <v>0</v>
      </c>
      <c r="F19" s="102">
        <v>0</v>
      </c>
      <c r="G19" s="102">
        <v>0</v>
      </c>
      <c r="H19" s="102">
        <v>0</v>
      </c>
      <c r="I19" s="98">
        <f t="shared" si="0"/>
        <v>0</v>
      </c>
    </row>
    <row r="20" spans="3:9" ht="15" hidden="1" customHeight="1">
      <c r="C20" s="101" t="s">
        <v>32</v>
      </c>
      <c r="D20" s="102">
        <v>0</v>
      </c>
      <c r="E20" s="102">
        <v>0</v>
      </c>
      <c r="F20" s="102">
        <v>0</v>
      </c>
      <c r="G20" s="102">
        <v>244352232.86000001</v>
      </c>
      <c r="H20" s="102">
        <v>0</v>
      </c>
      <c r="I20" s="98">
        <f t="shared" si="0"/>
        <v>244352232.86000001</v>
      </c>
    </row>
    <row r="21" spans="3:9" ht="15.75" hidden="1">
      <c r="C21" s="101" t="s">
        <v>116</v>
      </c>
      <c r="D21" s="102">
        <v>0</v>
      </c>
      <c r="E21" s="102">
        <v>0</v>
      </c>
      <c r="F21" s="102">
        <v>0</v>
      </c>
      <c r="G21" s="102">
        <v>0</v>
      </c>
      <c r="H21" s="102">
        <v>0</v>
      </c>
      <c r="I21" s="98">
        <f t="shared" si="0"/>
        <v>0</v>
      </c>
    </row>
    <row r="22" spans="3:9" ht="15" hidden="1" customHeight="1">
      <c r="C22" s="103"/>
      <c r="D22" s="102"/>
      <c r="E22" s="102"/>
      <c r="F22" s="102"/>
      <c r="G22" s="102"/>
      <c r="H22" s="102"/>
      <c r="I22" s="98"/>
    </row>
    <row r="23" spans="3:9" ht="15" hidden="1" customHeight="1">
      <c r="C23" s="99" t="s">
        <v>117</v>
      </c>
      <c r="D23" s="100">
        <v>196133567.16</v>
      </c>
      <c r="E23" s="100">
        <v>-8877149.1300000008</v>
      </c>
      <c r="F23" s="100">
        <v>626516510.21000004</v>
      </c>
      <c r="G23" s="100">
        <v>-438517664.07999998</v>
      </c>
      <c r="H23" s="100">
        <v>0</v>
      </c>
      <c r="I23" s="100">
        <f>SUM(D23:H23)</f>
        <v>375255264.16000003</v>
      </c>
    </row>
    <row r="24" spans="3:9" ht="15" hidden="1" customHeight="1">
      <c r="C24" s="97"/>
      <c r="D24" s="98"/>
      <c r="E24" s="98"/>
      <c r="F24" s="98"/>
      <c r="G24" s="98"/>
      <c r="H24" s="98"/>
      <c r="I24" s="98"/>
    </row>
    <row r="25" spans="3:9" ht="15" hidden="1" customHeight="1">
      <c r="C25" s="101" t="s">
        <v>77</v>
      </c>
      <c r="D25" s="102">
        <v>0</v>
      </c>
      <c r="E25" s="102">
        <v>0</v>
      </c>
      <c r="F25" s="102">
        <v>0</v>
      </c>
      <c r="G25" s="102">
        <v>0</v>
      </c>
      <c r="H25" s="102">
        <v>0</v>
      </c>
      <c r="I25" s="98">
        <f t="shared" ref="I25:I30" si="1">SUM(D25:H25)</f>
        <v>0</v>
      </c>
    </row>
    <row r="26" spans="3:9" ht="15" hidden="1" customHeight="1">
      <c r="C26" s="101" t="s">
        <v>78</v>
      </c>
      <c r="D26" s="102">
        <v>0</v>
      </c>
      <c r="E26" s="102">
        <v>0</v>
      </c>
      <c r="F26" s="102">
        <v>0</v>
      </c>
      <c r="G26" s="102">
        <v>0</v>
      </c>
      <c r="H26" s="102">
        <v>0</v>
      </c>
      <c r="I26" s="98">
        <f t="shared" si="1"/>
        <v>0</v>
      </c>
    </row>
    <row r="27" spans="3:9" ht="15" hidden="1" customHeight="1">
      <c r="C27" s="101" t="s">
        <v>138</v>
      </c>
      <c r="D27" s="102">
        <v>0</v>
      </c>
      <c r="E27" s="102">
        <v>0</v>
      </c>
      <c r="F27" s="102">
        <v>147271473.49000001</v>
      </c>
      <c r="G27" s="102">
        <v>-147271473.49000001</v>
      </c>
      <c r="H27" s="102">
        <v>0</v>
      </c>
      <c r="I27" s="98">
        <f t="shared" si="1"/>
        <v>0</v>
      </c>
    </row>
    <row r="28" spans="3:9" ht="15" hidden="1" customHeight="1">
      <c r="C28" s="101" t="s">
        <v>98</v>
      </c>
      <c r="D28" s="102">
        <v>0</v>
      </c>
      <c r="E28" s="102">
        <v>0</v>
      </c>
      <c r="F28" s="102">
        <v>0</v>
      </c>
      <c r="G28" s="102">
        <v>0</v>
      </c>
      <c r="H28" s="102">
        <v>0</v>
      </c>
      <c r="I28" s="98">
        <f t="shared" si="1"/>
        <v>0</v>
      </c>
    </row>
    <row r="29" spans="3:9" ht="15" hidden="1" customHeight="1">
      <c r="C29" s="101" t="s">
        <v>32</v>
      </c>
      <c r="D29" s="102">
        <v>0</v>
      </c>
      <c r="E29" s="102">
        <v>0</v>
      </c>
      <c r="F29" s="102">
        <v>0</v>
      </c>
      <c r="G29" s="102">
        <v>146950636.65000001</v>
      </c>
      <c r="H29" s="102">
        <v>0</v>
      </c>
      <c r="I29" s="98">
        <f t="shared" si="1"/>
        <v>146950636.65000001</v>
      </c>
    </row>
    <row r="30" spans="3:9" ht="15.75" hidden="1">
      <c r="C30" s="101" t="s">
        <v>116</v>
      </c>
      <c r="D30" s="102">
        <v>0</v>
      </c>
      <c r="E30" s="102">
        <v>0</v>
      </c>
      <c r="F30" s="102">
        <v>0</v>
      </c>
      <c r="G30" s="102">
        <v>0</v>
      </c>
      <c r="H30" s="102">
        <v>-1636</v>
      </c>
      <c r="I30" s="98">
        <f t="shared" si="1"/>
        <v>-1636</v>
      </c>
    </row>
    <row r="31" spans="3:9" ht="15" hidden="1" customHeight="1">
      <c r="C31" s="103"/>
      <c r="D31" s="102"/>
      <c r="E31" s="102"/>
      <c r="F31" s="102"/>
      <c r="G31" s="102"/>
      <c r="H31" s="102"/>
      <c r="I31" s="98"/>
    </row>
    <row r="32" spans="3:9" ht="15" customHeight="1">
      <c r="C32" s="99" t="s">
        <v>126</v>
      </c>
      <c r="D32" s="100">
        <f t="shared" ref="D32:I32" si="2">D23+SUM(D25:D30)</f>
        <v>196133567.16</v>
      </c>
      <c r="E32" s="100">
        <f t="shared" si="2"/>
        <v>-8877149.1300000008</v>
      </c>
      <c r="F32" s="100">
        <f t="shared" si="2"/>
        <v>773787983.70000005</v>
      </c>
      <c r="G32" s="100">
        <f t="shared" si="2"/>
        <v>-438838500.91999996</v>
      </c>
      <c r="H32" s="100">
        <f t="shared" si="2"/>
        <v>-1636</v>
      </c>
      <c r="I32" s="100">
        <f t="shared" si="2"/>
        <v>522204264.81000006</v>
      </c>
    </row>
    <row r="33" spans="3:9" ht="15" customHeight="1">
      <c r="C33" s="97"/>
      <c r="D33" s="98"/>
      <c r="E33" s="98"/>
      <c r="F33" s="98"/>
      <c r="G33" s="98"/>
      <c r="H33" s="98"/>
      <c r="I33" s="98"/>
    </row>
    <row r="34" spans="3:9" ht="15" customHeight="1">
      <c r="C34" s="101" t="s">
        <v>77</v>
      </c>
      <c r="D34" s="102">
        <v>0</v>
      </c>
      <c r="E34" s="102">
        <v>0</v>
      </c>
      <c r="F34" s="102">
        <v>0</v>
      </c>
      <c r="G34" s="102">
        <v>0</v>
      </c>
      <c r="H34" s="102">
        <v>0</v>
      </c>
      <c r="I34" s="98">
        <f t="shared" ref="I34:I39" si="3">SUM(D34:H34)</f>
        <v>0</v>
      </c>
    </row>
    <row r="35" spans="3:9" ht="15" customHeight="1">
      <c r="C35" s="101" t="s">
        <v>78</v>
      </c>
      <c r="D35" s="102">
        <v>0</v>
      </c>
      <c r="E35" s="102">
        <v>0</v>
      </c>
      <c r="F35" s="102">
        <v>0</v>
      </c>
      <c r="G35" s="102">
        <v>0</v>
      </c>
      <c r="H35" s="102">
        <v>0</v>
      </c>
      <c r="I35" s="98">
        <f t="shared" si="3"/>
        <v>0</v>
      </c>
    </row>
    <row r="36" spans="3:9" ht="15" customHeight="1">
      <c r="C36" s="101" t="s">
        <v>138</v>
      </c>
      <c r="D36" s="102">
        <v>0</v>
      </c>
      <c r="E36" s="102">
        <v>0</v>
      </c>
      <c r="F36" s="102">
        <v>0</v>
      </c>
      <c r="G36" s="102">
        <v>0</v>
      </c>
      <c r="H36" s="102">
        <v>0</v>
      </c>
      <c r="I36" s="98">
        <f t="shared" si="3"/>
        <v>0</v>
      </c>
    </row>
    <row r="37" spans="3:9" ht="15" customHeight="1">
      <c r="C37" s="101" t="s">
        <v>98</v>
      </c>
      <c r="D37" s="102">
        <v>0</v>
      </c>
      <c r="E37" s="102">
        <v>0</v>
      </c>
      <c r="F37" s="102">
        <v>0</v>
      </c>
      <c r="G37" s="102">
        <v>0</v>
      </c>
      <c r="H37" s="102">
        <v>0</v>
      </c>
      <c r="I37" s="98">
        <f t="shared" si="3"/>
        <v>0</v>
      </c>
    </row>
    <row r="38" spans="3:9" ht="15" customHeight="1">
      <c r="C38" s="101" t="s">
        <v>32</v>
      </c>
      <c r="D38" s="102">
        <v>0</v>
      </c>
      <c r="E38" s="102">
        <v>0</v>
      </c>
      <c r="F38" s="102">
        <v>0</v>
      </c>
      <c r="G38" s="102">
        <v>30152528.460000001</v>
      </c>
      <c r="H38" s="102">
        <v>0</v>
      </c>
      <c r="I38" s="98">
        <f t="shared" si="3"/>
        <v>30152528.460000001</v>
      </c>
    </row>
    <row r="39" spans="3:9" ht="15" customHeight="1">
      <c r="C39" s="101" t="s">
        <v>116</v>
      </c>
      <c r="D39" s="102">
        <v>0</v>
      </c>
      <c r="E39" s="102">
        <v>0</v>
      </c>
      <c r="F39" s="102">
        <v>0</v>
      </c>
      <c r="G39" s="102">
        <v>0</v>
      </c>
      <c r="H39" s="102">
        <v>0</v>
      </c>
      <c r="I39" s="98">
        <f t="shared" si="3"/>
        <v>0</v>
      </c>
    </row>
    <row r="40" spans="3:9" ht="15" customHeight="1">
      <c r="C40" s="103"/>
      <c r="D40" s="102"/>
      <c r="E40" s="102"/>
      <c r="F40" s="102"/>
      <c r="G40" s="102"/>
      <c r="H40" s="102"/>
      <c r="I40" s="98"/>
    </row>
    <row r="41" spans="3:9" ht="15" customHeight="1">
      <c r="C41" s="99" t="s">
        <v>164</v>
      </c>
      <c r="D41" s="100">
        <f t="shared" ref="D41:I41" si="4">D32+SUM(D34:D39)</f>
        <v>196133567.16</v>
      </c>
      <c r="E41" s="100">
        <f t="shared" si="4"/>
        <v>-8877149.1300000008</v>
      </c>
      <c r="F41" s="100">
        <f t="shared" si="4"/>
        <v>773787983.70000005</v>
      </c>
      <c r="G41" s="100">
        <f t="shared" si="4"/>
        <v>-408685972.45999998</v>
      </c>
      <c r="H41" s="100">
        <f t="shared" si="4"/>
        <v>-1636</v>
      </c>
      <c r="I41" s="100">
        <f t="shared" si="4"/>
        <v>552356793.2700001</v>
      </c>
    </row>
    <row r="42" spans="3:9" ht="15" customHeight="1">
      <c r="C42" s="97"/>
      <c r="D42" s="98"/>
      <c r="E42" s="98"/>
      <c r="F42" s="98"/>
      <c r="G42" s="98"/>
      <c r="H42" s="98"/>
      <c r="I42" s="98"/>
    </row>
    <row r="43" spans="3:9" ht="15" customHeight="1">
      <c r="C43" s="101" t="s">
        <v>77</v>
      </c>
      <c r="D43" s="102">
        <v>0</v>
      </c>
      <c r="E43" s="102">
        <v>0</v>
      </c>
      <c r="F43" s="102">
        <v>0</v>
      </c>
      <c r="G43" s="102">
        <v>0</v>
      </c>
      <c r="H43" s="102">
        <v>0</v>
      </c>
      <c r="I43" s="98">
        <f t="shared" ref="I43:I48" si="5">SUM(D43:H43)</f>
        <v>0</v>
      </c>
    </row>
    <row r="44" spans="3:9" ht="15" customHeight="1">
      <c r="C44" s="101" t="s">
        <v>78</v>
      </c>
      <c r="D44" s="102">
        <v>0</v>
      </c>
      <c r="E44" s="102">
        <v>0</v>
      </c>
      <c r="F44" s="102">
        <v>0</v>
      </c>
      <c r="G44" s="102">
        <v>0</v>
      </c>
      <c r="H44" s="102">
        <v>0</v>
      </c>
      <c r="I44" s="98">
        <f t="shared" si="5"/>
        <v>0</v>
      </c>
    </row>
    <row r="45" spans="3:9" ht="15" customHeight="1">
      <c r="C45" s="101" t="s">
        <v>138</v>
      </c>
      <c r="D45" s="102">
        <v>0</v>
      </c>
      <c r="E45" s="102">
        <v>0</v>
      </c>
      <c r="F45" s="102">
        <v>0</v>
      </c>
      <c r="G45" s="102">
        <v>0</v>
      </c>
      <c r="H45" s="102">
        <v>0</v>
      </c>
      <c r="I45" s="98">
        <f t="shared" si="5"/>
        <v>0</v>
      </c>
    </row>
    <row r="46" spans="3:9" ht="15" customHeight="1">
      <c r="C46" s="101" t="s">
        <v>98</v>
      </c>
      <c r="D46" s="102">
        <v>0</v>
      </c>
      <c r="E46" s="102">
        <v>0</v>
      </c>
      <c r="F46" s="102">
        <v>0</v>
      </c>
      <c r="G46" s="102">
        <v>0</v>
      </c>
      <c r="H46" s="102">
        <v>0</v>
      </c>
      <c r="I46" s="98">
        <f t="shared" si="5"/>
        <v>0</v>
      </c>
    </row>
    <row r="47" spans="3:9" ht="15" customHeight="1">
      <c r="C47" s="101" t="s">
        <v>32</v>
      </c>
      <c r="D47" s="102">
        <v>0</v>
      </c>
      <c r="E47" s="102">
        <v>0</v>
      </c>
      <c r="F47" s="102">
        <v>0</v>
      </c>
      <c r="G47" s="102">
        <v>53443193.950000003</v>
      </c>
      <c r="H47" s="102">
        <v>0</v>
      </c>
      <c r="I47" s="98">
        <f t="shared" si="5"/>
        <v>53443193.950000003</v>
      </c>
    </row>
    <row r="48" spans="3:9" ht="15" customHeight="1">
      <c r="C48" s="101" t="s">
        <v>116</v>
      </c>
      <c r="D48" s="102">
        <v>0</v>
      </c>
      <c r="E48" s="102">
        <v>0</v>
      </c>
      <c r="F48" s="102">
        <v>0</v>
      </c>
      <c r="G48" s="102">
        <v>0</v>
      </c>
      <c r="H48" s="102">
        <v>0</v>
      </c>
      <c r="I48" s="98">
        <f t="shared" si="5"/>
        <v>0</v>
      </c>
    </row>
    <row r="49" spans="3:14" ht="15" customHeight="1">
      <c r="C49" s="103"/>
      <c r="D49" s="102"/>
      <c r="E49" s="102"/>
      <c r="F49" s="102"/>
      <c r="G49" s="102"/>
      <c r="H49" s="102"/>
      <c r="I49" s="98"/>
    </row>
    <row r="50" spans="3:14" ht="15" customHeight="1">
      <c r="C50" s="99" t="s">
        <v>200</v>
      </c>
      <c r="D50" s="100">
        <f t="shared" ref="D50:I50" si="6">D41+SUM(D43:D48)</f>
        <v>196133567.16</v>
      </c>
      <c r="E50" s="100">
        <f t="shared" si="6"/>
        <v>-8877149.1300000008</v>
      </c>
      <c r="F50" s="100">
        <f t="shared" si="6"/>
        <v>773787983.70000005</v>
      </c>
      <c r="G50" s="100">
        <f t="shared" si="6"/>
        <v>-355242778.50999999</v>
      </c>
      <c r="H50" s="100">
        <f t="shared" si="6"/>
        <v>-1636</v>
      </c>
      <c r="I50" s="100">
        <f t="shared" si="6"/>
        <v>605799987.22000015</v>
      </c>
    </row>
    <row r="51" spans="3:14" ht="15" customHeight="1">
      <c r="C51" s="97"/>
      <c r="D51" s="98"/>
      <c r="E51" s="98"/>
      <c r="F51" s="98"/>
      <c r="G51" s="98"/>
      <c r="H51" s="98"/>
      <c r="I51" s="98"/>
    </row>
    <row r="52" spans="3:14" ht="15" customHeight="1">
      <c r="C52" s="97"/>
      <c r="D52" s="98"/>
      <c r="E52" s="98"/>
      <c r="F52" s="98"/>
      <c r="G52" s="98"/>
      <c r="H52" s="98"/>
      <c r="I52" s="98"/>
    </row>
    <row r="53" spans="3:14" ht="15" customHeight="1">
      <c r="C53" s="97"/>
      <c r="D53" s="98"/>
      <c r="E53" s="98"/>
      <c r="F53" s="98"/>
      <c r="G53" s="98"/>
      <c r="H53" s="98"/>
      <c r="I53" s="98"/>
    </row>
    <row r="54" spans="3:14" ht="15" customHeight="1">
      <c r="C54" s="97"/>
      <c r="D54" s="98"/>
      <c r="E54" s="98"/>
      <c r="F54" s="98"/>
      <c r="G54" s="98"/>
      <c r="H54" s="98"/>
      <c r="I54" s="98"/>
    </row>
    <row r="55" spans="3:14" ht="15" customHeight="1">
      <c r="C55" s="87"/>
      <c r="D55" s="104"/>
      <c r="E55" s="104"/>
      <c r="F55" s="104"/>
      <c r="G55" s="104"/>
      <c r="H55" s="104"/>
      <c r="I55" s="98"/>
    </row>
    <row r="56" spans="3:14" ht="15" customHeight="1">
      <c r="C56" s="188" t="s">
        <v>163</v>
      </c>
      <c r="D56" s="188"/>
      <c r="E56" s="188"/>
      <c r="F56" s="188"/>
      <c r="G56" s="188"/>
      <c r="H56" s="188"/>
      <c r="I56" s="188"/>
    </row>
    <row r="57" spans="3:14" ht="15" customHeight="1">
      <c r="C57" s="15"/>
    </row>
    <row r="58" spans="3:14" ht="15" customHeight="1">
      <c r="D58" s="105"/>
      <c r="E58" s="105"/>
      <c r="F58" s="105"/>
      <c r="G58" s="105"/>
      <c r="H58" s="105"/>
      <c r="I58" s="106"/>
    </row>
    <row r="59" spans="3:14" ht="15" customHeight="1">
      <c r="C59" s="176" t="s">
        <v>201</v>
      </c>
      <c r="D59" s="176"/>
      <c r="E59" s="176"/>
      <c r="F59" s="176"/>
      <c r="G59" s="176"/>
      <c r="H59" s="176"/>
      <c r="I59" s="176"/>
      <c r="J59" s="176"/>
      <c r="K59" s="176"/>
      <c r="L59" s="176"/>
      <c r="M59" s="176"/>
      <c r="N59" s="176"/>
    </row>
    <row r="60" spans="3:14" ht="15" customHeight="1">
      <c r="C60" s="29"/>
      <c r="D60" s="29"/>
      <c r="E60" s="29"/>
      <c r="F60" s="29"/>
      <c r="G60" s="29"/>
      <c r="H60" s="29"/>
      <c r="I60" s="29"/>
      <c r="J60" s="29"/>
    </row>
    <row r="61" spans="3:14" ht="15" customHeight="1">
      <c r="C61" s="29"/>
      <c r="D61" s="29"/>
      <c r="E61" s="29"/>
      <c r="F61" s="29"/>
      <c r="G61" s="29"/>
      <c r="H61" s="29"/>
      <c r="I61" s="29"/>
      <c r="J61" s="29"/>
    </row>
    <row r="62" spans="3:14" ht="22.5" customHeight="1">
      <c r="C62" s="179"/>
      <c r="D62" s="179"/>
      <c r="E62" s="179"/>
      <c r="F62" s="179"/>
      <c r="G62" s="179"/>
      <c r="H62" s="179"/>
      <c r="I62" s="179"/>
    </row>
    <row r="63" spans="3:14" ht="24" customHeight="1">
      <c r="C63" s="179"/>
      <c r="D63" s="179"/>
      <c r="E63" s="179"/>
      <c r="F63" s="179"/>
      <c r="G63" s="179"/>
      <c r="H63" s="179"/>
      <c r="I63" s="179"/>
    </row>
    <row r="64" spans="3:14" ht="25.5" customHeight="1">
      <c r="C64" s="179"/>
      <c r="D64" s="179"/>
      <c r="E64" s="179"/>
      <c r="F64" s="179"/>
      <c r="G64" s="179"/>
      <c r="H64" s="179"/>
      <c r="I64" s="179"/>
    </row>
    <row r="65" spans="3:3" ht="15.75">
      <c r="C65" s="107"/>
    </row>
  </sheetData>
  <mergeCells count="15">
    <mergeCell ref="C62:I62"/>
    <mergeCell ref="C64:I64"/>
    <mergeCell ref="C63:I63"/>
    <mergeCell ref="A2:I2"/>
    <mergeCell ref="A3:I3"/>
    <mergeCell ref="A4:I4"/>
    <mergeCell ref="A5:I5"/>
    <mergeCell ref="C8:I8"/>
    <mergeCell ref="D10:E10"/>
    <mergeCell ref="G10:G11"/>
    <mergeCell ref="I10:I11"/>
    <mergeCell ref="C10:C11"/>
    <mergeCell ref="C56:I56"/>
    <mergeCell ref="H10:H11"/>
    <mergeCell ref="C59:N59"/>
  </mergeCells>
  <printOptions horizontalCentered="1"/>
  <pageMargins left="0.25" right="0.25" top="0.75" bottom="0.75" header="0.3" footer="0.3"/>
  <pageSetup paperSize="8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3"/>
  <sheetViews>
    <sheetView showGridLines="0" topLeftCell="B2" workbookViewId="0">
      <selection activeCell="A2" sqref="A2:H2"/>
    </sheetView>
  </sheetViews>
  <sheetFormatPr defaultColWidth="0" defaultRowHeight="15"/>
  <cols>
    <col min="1" max="1" width="9.85546875" style="111" hidden="1" customWidth="1"/>
    <col min="2" max="2" width="9.85546875" style="111" customWidth="1"/>
    <col min="3" max="3" width="62" style="112" bestFit="1" customWidth="1"/>
    <col min="4" max="4" width="8.140625" style="112" customWidth="1"/>
    <col min="5" max="5" width="17.7109375" style="140" bestFit="1" customWidth="1"/>
    <col min="6" max="6" width="17.7109375" style="112" bestFit="1" customWidth="1"/>
    <col min="7" max="7" width="16.42578125" style="112" bestFit="1" customWidth="1"/>
    <col min="8" max="8" width="3.42578125" style="111" customWidth="1"/>
    <col min="9" max="18" width="0" style="111" hidden="1" customWidth="1"/>
    <col min="19" max="16384" width="9.140625" style="111" hidden="1"/>
  </cols>
  <sheetData>
    <row r="1" spans="1:8" ht="0" hidden="1" customHeight="1"/>
    <row r="2" spans="1:8">
      <c r="A2" s="192" t="s">
        <v>54</v>
      </c>
      <c r="B2" s="192"/>
      <c r="C2" s="192"/>
      <c r="D2" s="192"/>
      <c r="E2" s="192"/>
      <c r="F2" s="192"/>
      <c r="G2" s="192"/>
      <c r="H2" s="192"/>
    </row>
    <row r="3" spans="1:8">
      <c r="A3" s="192" t="s">
        <v>50</v>
      </c>
      <c r="B3" s="192"/>
      <c r="C3" s="192"/>
      <c r="D3" s="192"/>
      <c r="E3" s="192"/>
      <c r="F3" s="192"/>
      <c r="G3" s="192"/>
      <c r="H3" s="192"/>
    </row>
    <row r="4" spans="1:8">
      <c r="A4" s="192" t="s">
        <v>199</v>
      </c>
      <c r="B4" s="192"/>
      <c r="C4" s="192"/>
      <c r="D4" s="192"/>
      <c r="E4" s="192"/>
      <c r="F4" s="192"/>
      <c r="G4" s="192"/>
      <c r="H4" s="192"/>
    </row>
    <row r="5" spans="1:8" ht="15" customHeight="1">
      <c r="A5" s="192" t="s">
        <v>96</v>
      </c>
      <c r="B5" s="192"/>
      <c r="C5" s="192"/>
      <c r="D5" s="192"/>
      <c r="E5" s="192"/>
      <c r="F5" s="192"/>
      <c r="G5" s="192"/>
      <c r="H5" s="192"/>
    </row>
    <row r="6" spans="1:8" ht="15" customHeight="1"/>
    <row r="7" spans="1:8" ht="15" customHeight="1">
      <c r="C7" s="193" t="s">
        <v>150</v>
      </c>
      <c r="D7" s="193"/>
      <c r="E7" s="193"/>
      <c r="F7" s="193"/>
      <c r="G7" s="193"/>
    </row>
    <row r="8" spans="1:8" ht="15" customHeight="1">
      <c r="C8" s="113"/>
      <c r="D8" s="113"/>
      <c r="E8" s="113"/>
      <c r="F8" s="113"/>
      <c r="G8" s="113"/>
    </row>
    <row r="9" spans="1:8">
      <c r="C9" s="114"/>
      <c r="D9" s="114"/>
      <c r="E9" s="114"/>
      <c r="F9" s="114"/>
      <c r="G9" s="114"/>
    </row>
    <row r="10" spans="1:8">
      <c r="C10" s="115" t="s">
        <v>2</v>
      </c>
      <c r="D10" s="115" t="s">
        <v>51</v>
      </c>
      <c r="E10" s="116">
        <v>45838</v>
      </c>
      <c r="F10" s="116">
        <v>45657</v>
      </c>
      <c r="G10" s="116">
        <v>45473</v>
      </c>
    </row>
    <row r="11" spans="1:8" ht="15.75" customHeight="1">
      <c r="C11" s="117" t="s">
        <v>75</v>
      </c>
      <c r="D11" s="117" t="s">
        <v>166</v>
      </c>
      <c r="E11" s="118">
        <f>SUM(E12:E16)</f>
        <v>1504090.83</v>
      </c>
      <c r="F11" s="118">
        <f>SUM(F12:F16)</f>
        <v>5537585.8399999999</v>
      </c>
      <c r="G11" s="118">
        <f>SUM(G12:G16)</f>
        <v>1217691.6299999999</v>
      </c>
    </row>
    <row r="12" spans="1:8" ht="15.75" customHeight="1">
      <c r="C12" s="119" t="s">
        <v>155</v>
      </c>
      <c r="D12" s="120"/>
      <c r="E12" s="121">
        <v>221582.52</v>
      </c>
      <c r="F12" s="121">
        <v>831261.2</v>
      </c>
      <c r="G12" s="121">
        <v>40435.47</v>
      </c>
    </row>
    <row r="13" spans="1:8" ht="15" customHeight="1">
      <c r="C13" s="119" t="s">
        <v>156</v>
      </c>
      <c r="D13" s="122"/>
      <c r="E13" s="123">
        <v>1282508.31</v>
      </c>
      <c r="F13" s="123">
        <v>4706324.6399999997</v>
      </c>
      <c r="G13" s="121">
        <v>1177256.1599999999</v>
      </c>
    </row>
    <row r="14" spans="1:8">
      <c r="C14" s="124"/>
      <c r="D14" s="122"/>
      <c r="E14" s="123">
        <v>0</v>
      </c>
      <c r="F14" s="123">
        <v>0</v>
      </c>
      <c r="G14" s="123">
        <v>0</v>
      </c>
    </row>
    <row r="15" spans="1:8">
      <c r="C15" s="124"/>
      <c r="D15" s="122"/>
      <c r="E15" s="123">
        <v>0</v>
      </c>
      <c r="F15" s="123">
        <v>0</v>
      </c>
      <c r="G15" s="123">
        <v>0</v>
      </c>
    </row>
    <row r="16" spans="1:8">
      <c r="C16" s="122"/>
      <c r="D16" s="122"/>
      <c r="E16" s="123"/>
      <c r="F16" s="123"/>
      <c r="G16" s="123"/>
    </row>
    <row r="17" spans="3:7" ht="15" customHeight="1">
      <c r="C17" s="125" t="s">
        <v>157</v>
      </c>
      <c r="D17" s="126" t="s">
        <v>166</v>
      </c>
      <c r="E17" s="127">
        <v>-501106.34</v>
      </c>
      <c r="F17" s="127">
        <f>-670651.26-1098649.27</f>
        <v>-1769300.53</v>
      </c>
      <c r="G17" s="127">
        <v>-518392.14</v>
      </c>
    </row>
    <row r="18" spans="3:7" ht="15" customHeight="1">
      <c r="C18" s="122"/>
      <c r="D18" s="122"/>
      <c r="E18" s="123"/>
      <c r="F18" s="123"/>
      <c r="G18" s="123"/>
    </row>
    <row r="19" spans="3:7" s="129" customFormat="1" ht="15" customHeight="1">
      <c r="C19" s="117" t="s">
        <v>74</v>
      </c>
      <c r="D19" s="117" t="s">
        <v>166</v>
      </c>
      <c r="E19" s="128">
        <f>E11+E17</f>
        <v>1002984.49</v>
      </c>
      <c r="F19" s="128">
        <f>F11+F17</f>
        <v>3768285.3099999996</v>
      </c>
      <c r="G19" s="128">
        <f>G11+G17</f>
        <v>699299.48999999987</v>
      </c>
    </row>
    <row r="20" spans="3:7" ht="15" customHeight="1">
      <c r="E20" s="130"/>
      <c r="F20" s="130"/>
      <c r="G20" s="130"/>
    </row>
    <row r="21" spans="3:7" ht="15" customHeight="1">
      <c r="C21" s="117" t="s">
        <v>132</v>
      </c>
      <c r="D21" s="117" t="s">
        <v>167</v>
      </c>
      <c r="E21" s="128">
        <f>E22</f>
        <v>157157917.85999995</v>
      </c>
      <c r="F21" s="128">
        <f>F22</f>
        <v>447166814.75000006</v>
      </c>
      <c r="G21" s="128">
        <f>G22</f>
        <v>102894790.09</v>
      </c>
    </row>
    <row r="22" spans="3:7" ht="15" customHeight="1">
      <c r="C22" s="131" t="s">
        <v>127</v>
      </c>
      <c r="D22" s="120"/>
      <c r="E22" s="132">
        <f>SUM(E23:E25)</f>
        <v>157157917.85999995</v>
      </c>
      <c r="F22" s="132">
        <f>SUM(F23:F25)</f>
        <v>447166814.75000006</v>
      </c>
      <c r="G22" s="132">
        <f>SUM(G23:G25)</f>
        <v>102894790.09</v>
      </c>
    </row>
    <row r="23" spans="3:7" ht="15" customHeight="1">
      <c r="C23" s="124" t="s">
        <v>177</v>
      </c>
      <c r="D23" s="122"/>
      <c r="E23" s="123">
        <v>21342343.079999998</v>
      </c>
      <c r="F23" s="123">
        <f>72678517.43-244265.69</f>
        <v>72434251.74000001</v>
      </c>
      <c r="G23" s="123">
        <f>22671762.6-18481.59</f>
        <v>22653281.010000002</v>
      </c>
    </row>
    <row r="24" spans="3:7" ht="15" customHeight="1">
      <c r="C24" s="124" t="s">
        <v>178</v>
      </c>
      <c r="D24" s="122"/>
      <c r="E24" s="123">
        <v>135614100.13999999</v>
      </c>
      <c r="F24" s="123">
        <v>373838867.16000003</v>
      </c>
      <c r="G24" s="123">
        <v>79861785.730000004</v>
      </c>
    </row>
    <row r="25" spans="3:7" ht="15" customHeight="1">
      <c r="C25" s="124" t="s">
        <v>179</v>
      </c>
      <c r="D25" s="122"/>
      <c r="E25" s="123">
        <v>201474.64</v>
      </c>
      <c r="F25" s="123">
        <v>893695.85</v>
      </c>
      <c r="G25" s="123">
        <v>379723.35</v>
      </c>
    </row>
    <row r="26" spans="3:7" ht="15" customHeight="1">
      <c r="C26" s="124"/>
      <c r="D26" s="122"/>
      <c r="E26" s="123"/>
      <c r="F26" s="123"/>
      <c r="G26" s="123"/>
    </row>
    <row r="27" spans="3:7" ht="15" customHeight="1">
      <c r="C27" s="117" t="s">
        <v>73</v>
      </c>
      <c r="D27" s="117" t="s">
        <v>168</v>
      </c>
      <c r="E27" s="128">
        <f>E29+E34</f>
        <v>-99780517.060000002</v>
      </c>
      <c r="F27" s="128">
        <f>F29+F34</f>
        <v>-288040889.19</v>
      </c>
      <c r="G27" s="128">
        <f>G29+G34</f>
        <v>-43767645.130000003</v>
      </c>
    </row>
    <row r="28" spans="3:7" ht="15" customHeight="1">
      <c r="C28" s="124"/>
      <c r="D28" s="122"/>
      <c r="E28" s="123"/>
      <c r="F28" s="123"/>
      <c r="G28" s="123"/>
    </row>
    <row r="29" spans="3:7" ht="15" customHeight="1">
      <c r="C29" s="117" t="s">
        <v>128</v>
      </c>
      <c r="D29" s="117" t="s">
        <v>169</v>
      </c>
      <c r="E29" s="128">
        <f>SUM(E30:E31)</f>
        <v>-82340456.24000001</v>
      </c>
      <c r="F29" s="128">
        <f>SUM(F30:F31)</f>
        <v>-227193703.99000001</v>
      </c>
      <c r="G29" s="128">
        <f>SUM(G30:G31)</f>
        <v>-28324124.540000003</v>
      </c>
    </row>
    <row r="30" spans="3:7" ht="15" customHeight="1">
      <c r="C30" s="124" t="s">
        <v>180</v>
      </c>
      <c r="D30" s="122"/>
      <c r="E30" s="123">
        <v>-174134.76</v>
      </c>
      <c r="F30" s="123">
        <v>-766542.46</v>
      </c>
      <c r="G30" s="123">
        <v>-236636.6</v>
      </c>
    </row>
    <row r="31" spans="3:7" ht="15" customHeight="1">
      <c r="C31" s="124" t="s">
        <v>181</v>
      </c>
      <c r="D31" s="122"/>
      <c r="E31" s="123">
        <v>-82166321.480000004</v>
      </c>
      <c r="F31" s="123">
        <v>-226427161.53</v>
      </c>
      <c r="G31" s="123">
        <v>-28087487.940000001</v>
      </c>
    </row>
    <row r="32" spans="3:7" ht="15" customHeight="1">
      <c r="C32" s="124"/>
      <c r="D32" s="122"/>
      <c r="E32" s="123"/>
      <c r="F32" s="123"/>
      <c r="G32" s="123"/>
    </row>
    <row r="33" spans="3:7" ht="15" customHeight="1">
      <c r="C33" s="124"/>
      <c r="D33" s="122"/>
      <c r="E33" s="123"/>
      <c r="F33" s="123"/>
      <c r="G33" s="123"/>
    </row>
    <row r="34" spans="3:7" ht="15" customHeight="1">
      <c r="C34" s="117" t="s">
        <v>133</v>
      </c>
      <c r="D34" s="117" t="s">
        <v>170</v>
      </c>
      <c r="E34" s="128">
        <f>SUM(E35:E39)</f>
        <v>-17440060.82</v>
      </c>
      <c r="F34" s="128">
        <f>SUM(F35:F39)</f>
        <v>-60847185.199999996</v>
      </c>
      <c r="G34" s="128">
        <f>SUM(G35:G39)</f>
        <v>-15443520.590000002</v>
      </c>
    </row>
    <row r="35" spans="3:7" ht="15" customHeight="1">
      <c r="C35" s="119" t="s">
        <v>182</v>
      </c>
      <c r="D35" s="122"/>
      <c r="E35" s="123">
        <v>-14410016.01</v>
      </c>
      <c r="F35" s="123">
        <v>-51702796.549999997</v>
      </c>
      <c r="G35" s="123">
        <v>-12986948.640000001</v>
      </c>
    </row>
    <row r="36" spans="3:7" ht="15" customHeight="1">
      <c r="C36" s="119" t="s">
        <v>183</v>
      </c>
      <c r="D36" s="122"/>
      <c r="E36" s="123">
        <v>-2797205.02</v>
      </c>
      <c r="F36" s="123">
        <v>-7716428.1799999997</v>
      </c>
      <c r="G36" s="123">
        <f>-2233582.89</f>
        <v>-2233582.89</v>
      </c>
    </row>
    <row r="37" spans="3:7" ht="15" customHeight="1">
      <c r="C37" s="119" t="s">
        <v>184</v>
      </c>
      <c r="D37" s="122"/>
      <c r="E37" s="123">
        <f>-41938.54-190901.25</f>
        <v>-232839.79</v>
      </c>
      <c r="F37" s="123">
        <f>-20604.17-723971.25</f>
        <v>-744575.42</v>
      </c>
      <c r="G37" s="123">
        <f>-2771.56-220217.5</f>
        <v>-222989.06</v>
      </c>
    </row>
    <row r="38" spans="3:7" ht="15" customHeight="1">
      <c r="C38" s="119" t="s">
        <v>185</v>
      </c>
      <c r="D38" s="122"/>
      <c r="E38" s="123">
        <v>0</v>
      </c>
      <c r="F38" s="123">
        <v>-683385.05</v>
      </c>
      <c r="G38" s="123">
        <v>0</v>
      </c>
    </row>
    <row r="39" spans="3:7" ht="15" customHeight="1">
      <c r="C39" s="119"/>
      <c r="D39" s="122"/>
      <c r="E39" s="123"/>
      <c r="F39" s="123"/>
      <c r="G39" s="123"/>
    </row>
    <row r="40" spans="3:7" ht="15" customHeight="1">
      <c r="E40" s="130"/>
      <c r="F40" s="130"/>
      <c r="G40" s="130"/>
    </row>
    <row r="41" spans="3:7" ht="15" customHeight="1">
      <c r="C41" s="122"/>
      <c r="D41" s="122"/>
      <c r="E41" s="123"/>
      <c r="F41" s="123"/>
      <c r="G41" s="123"/>
    </row>
    <row r="42" spans="3:7" s="129" customFormat="1" ht="15" customHeight="1">
      <c r="C42" s="189" t="s">
        <v>35</v>
      </c>
      <c r="D42" s="190"/>
      <c r="E42" s="128">
        <f>E19+E21+E27</f>
        <v>58380385.289999962</v>
      </c>
      <c r="F42" s="128">
        <f>F19+F21+F27</f>
        <v>162894210.87000006</v>
      </c>
      <c r="G42" s="128">
        <f>G19+G21+G27</f>
        <v>59826444.449999996</v>
      </c>
    </row>
    <row r="43" spans="3:7" ht="15" customHeight="1">
      <c r="E43" s="130"/>
      <c r="F43" s="130"/>
      <c r="G43" s="130"/>
    </row>
    <row r="44" spans="3:7" s="129" customFormat="1" ht="15" customHeight="1">
      <c r="C44" s="117" t="s">
        <v>36</v>
      </c>
      <c r="D44" s="117" t="s">
        <v>171</v>
      </c>
      <c r="E44" s="128">
        <f>SUM(E45:E49)</f>
        <v>-5231459.8399999989</v>
      </c>
      <c r="F44" s="128">
        <f>SUM(F45:F49)</f>
        <v>-16849557.109999999</v>
      </c>
      <c r="G44" s="128">
        <f>SUM(G45:G49)</f>
        <v>-4662380.16</v>
      </c>
    </row>
    <row r="45" spans="3:7" ht="15" customHeight="1">
      <c r="C45" s="119" t="s">
        <v>186</v>
      </c>
      <c r="D45" s="122"/>
      <c r="E45" s="123">
        <v>-3660891.64</v>
      </c>
      <c r="F45" s="123">
        <v>-13477398.65</v>
      </c>
      <c r="G45" s="123">
        <f>-3336679.91</f>
        <v>-3336679.91</v>
      </c>
    </row>
    <row r="46" spans="3:7" ht="15" customHeight="1">
      <c r="C46" s="119" t="s">
        <v>187</v>
      </c>
      <c r="D46" s="122"/>
      <c r="E46" s="123">
        <v>-798524.86</v>
      </c>
      <c r="F46" s="123">
        <v>-2461170.06</v>
      </c>
      <c r="G46" s="123">
        <v>-697601.3</v>
      </c>
    </row>
    <row r="47" spans="3:7" ht="15" customHeight="1">
      <c r="C47" s="119" t="s">
        <v>188</v>
      </c>
      <c r="D47" s="122"/>
      <c r="E47" s="123">
        <v>-164763.76999999999</v>
      </c>
      <c r="F47" s="123">
        <v>-822530.46</v>
      </c>
      <c r="G47" s="123">
        <f>-225256.4</f>
        <v>-225256.4</v>
      </c>
    </row>
    <row r="48" spans="3:7" ht="15" customHeight="1">
      <c r="C48" s="119" t="s">
        <v>189</v>
      </c>
      <c r="D48" s="122"/>
      <c r="E48" s="123">
        <v>-88522.01</v>
      </c>
      <c r="F48" s="123">
        <v>-143256.18</v>
      </c>
      <c r="G48" s="123">
        <v>-15717</v>
      </c>
    </row>
    <row r="49" spans="3:7" ht="15" customHeight="1">
      <c r="C49" s="119" t="s">
        <v>190</v>
      </c>
      <c r="D49" s="122"/>
      <c r="E49" s="123">
        <f>-682890.7+164133.14</f>
        <v>-518757.55999999994</v>
      </c>
      <c r="F49" s="123">
        <f>-3021932.55+3076730.79</f>
        <v>54798.240000000224</v>
      </c>
      <c r="G49" s="123">
        <f>13949.2-401074.75</f>
        <v>-387125.55</v>
      </c>
    </row>
    <row r="50" spans="3:7" ht="15" customHeight="1">
      <c r="E50" s="130"/>
      <c r="F50" s="130"/>
      <c r="G50" s="130"/>
    </row>
    <row r="51" spans="3:7" ht="15" customHeight="1">
      <c r="C51" s="189" t="s">
        <v>11</v>
      </c>
      <c r="D51" s="190"/>
      <c r="E51" s="128">
        <f>E42+E44</f>
        <v>53148925.449999966</v>
      </c>
      <c r="F51" s="128">
        <f>F42+F44</f>
        <v>146044653.76000005</v>
      </c>
      <c r="G51" s="128">
        <f>G42+G44</f>
        <v>55164064.289999992</v>
      </c>
    </row>
    <row r="52" spans="3:7" ht="15" customHeight="1">
      <c r="E52" s="130"/>
      <c r="F52" s="130"/>
      <c r="G52" s="130"/>
    </row>
    <row r="53" spans="3:7" s="129" customFormat="1" ht="15" customHeight="1">
      <c r="C53" s="117" t="s">
        <v>37</v>
      </c>
      <c r="D53" s="117" t="s">
        <v>172</v>
      </c>
      <c r="E53" s="128">
        <f>E54+E55</f>
        <v>294268.5</v>
      </c>
      <c r="F53" s="128">
        <f>F54+F55</f>
        <v>905982.8899999999</v>
      </c>
      <c r="G53" s="128">
        <f>G54+G55</f>
        <v>93175.73</v>
      </c>
    </row>
    <row r="54" spans="3:7" ht="15" customHeight="1">
      <c r="C54" s="119" t="s">
        <v>33</v>
      </c>
      <c r="D54" s="122"/>
      <c r="E54" s="123">
        <v>299226.59999999998</v>
      </c>
      <c r="F54" s="123">
        <v>1037746.59</v>
      </c>
      <c r="G54" s="123">
        <v>197929.25</v>
      </c>
    </row>
    <row r="55" spans="3:7" ht="15" customHeight="1">
      <c r="C55" s="119" t="s">
        <v>34</v>
      </c>
      <c r="D55" s="122"/>
      <c r="E55" s="123">
        <v>-4958.1000000000004</v>
      </c>
      <c r="F55" s="123">
        <v>-131763.70000000001</v>
      </c>
      <c r="G55" s="123">
        <v>-104753.52</v>
      </c>
    </row>
    <row r="56" spans="3:7">
      <c r="C56" s="122"/>
      <c r="D56" s="122"/>
      <c r="E56" s="132"/>
      <c r="F56" s="132"/>
      <c r="G56" s="132"/>
    </row>
    <row r="57" spans="3:7">
      <c r="C57" s="189" t="s">
        <v>39</v>
      </c>
      <c r="D57" s="190"/>
      <c r="E57" s="128">
        <f>E51+E53</f>
        <v>53443193.949999966</v>
      </c>
      <c r="F57" s="128">
        <f>F51+F53</f>
        <v>146950636.65000004</v>
      </c>
      <c r="G57" s="128">
        <f>G51+G53</f>
        <v>55257240.019999988</v>
      </c>
    </row>
    <row r="58" spans="3:7">
      <c r="C58" s="120"/>
      <c r="D58" s="120"/>
      <c r="E58" s="132"/>
      <c r="F58" s="132"/>
      <c r="G58" s="132"/>
    </row>
    <row r="59" spans="3:7" ht="15" customHeight="1">
      <c r="C59" s="189" t="s">
        <v>38</v>
      </c>
      <c r="D59" s="190"/>
      <c r="E59" s="128">
        <f>E60+E61</f>
        <v>0</v>
      </c>
      <c r="F59" s="128">
        <f>F60+F61</f>
        <v>0</v>
      </c>
      <c r="G59" s="128">
        <f>G60+G61</f>
        <v>0</v>
      </c>
    </row>
    <row r="60" spans="3:7">
      <c r="C60" s="119" t="s">
        <v>6</v>
      </c>
      <c r="D60" s="122"/>
      <c r="E60" s="123">
        <v>0</v>
      </c>
      <c r="F60" s="123">
        <v>0</v>
      </c>
      <c r="G60" s="123">
        <v>0</v>
      </c>
    </row>
    <row r="61" spans="3:7">
      <c r="C61" s="119" t="s">
        <v>5</v>
      </c>
      <c r="D61" s="122"/>
      <c r="E61" s="123">
        <v>0</v>
      </c>
      <c r="F61" s="123">
        <v>0</v>
      </c>
      <c r="G61" s="123">
        <v>0</v>
      </c>
    </row>
    <row r="62" spans="3:7" ht="15" customHeight="1">
      <c r="C62" s="122"/>
      <c r="D62" s="122"/>
      <c r="E62" s="132"/>
      <c r="F62" s="132"/>
      <c r="G62" s="132"/>
    </row>
    <row r="63" spans="3:7" ht="15" customHeight="1">
      <c r="C63" s="117" t="s">
        <v>12</v>
      </c>
      <c r="D63" s="117" t="s">
        <v>173</v>
      </c>
      <c r="E63" s="128">
        <f>E57</f>
        <v>53443193.949999966</v>
      </c>
      <c r="F63" s="128">
        <f>F57</f>
        <v>146950636.65000004</v>
      </c>
      <c r="G63" s="128">
        <f>G57</f>
        <v>55257240.019999988</v>
      </c>
    </row>
    <row r="64" spans="3:7" ht="15" customHeight="1">
      <c r="F64" s="133"/>
      <c r="G64" s="133"/>
    </row>
    <row r="65" spans="3:8" ht="15" customHeight="1">
      <c r="C65" s="194" t="s">
        <v>165</v>
      </c>
      <c r="D65" s="194"/>
      <c r="E65" s="194"/>
      <c r="F65" s="194"/>
      <c r="G65" s="194"/>
      <c r="H65" s="134"/>
    </row>
    <row r="66" spans="3:8" ht="15" customHeight="1">
      <c r="F66" s="133"/>
      <c r="G66" s="133"/>
    </row>
    <row r="67" spans="3:8" ht="15" customHeight="1">
      <c r="C67" s="191" t="s">
        <v>201</v>
      </c>
      <c r="D67" s="191"/>
      <c r="E67" s="191"/>
      <c r="F67" s="191"/>
      <c r="G67" s="191"/>
      <c r="H67" s="191"/>
    </row>
    <row r="68" spans="3:8" ht="15" customHeight="1">
      <c r="C68" s="135"/>
      <c r="D68" s="135"/>
      <c r="E68" s="135"/>
      <c r="F68" s="135"/>
      <c r="G68" s="135"/>
      <c r="H68" s="135"/>
    </row>
    <row r="69" spans="3:8" ht="15" customHeight="1">
      <c r="C69" s="135"/>
      <c r="D69" s="135"/>
      <c r="E69" s="135"/>
      <c r="F69" s="135"/>
      <c r="G69" s="135"/>
      <c r="H69" s="135"/>
    </row>
    <row r="70" spans="3:8" ht="26.25" customHeight="1">
      <c r="C70" s="191"/>
      <c r="D70" s="191"/>
      <c r="E70" s="191"/>
      <c r="F70" s="191"/>
      <c r="G70" s="191"/>
      <c r="H70" s="135"/>
    </row>
    <row r="71" spans="3:8" ht="24" customHeight="1">
      <c r="C71" s="191"/>
      <c r="D71" s="191"/>
      <c r="E71" s="191"/>
      <c r="F71" s="191"/>
      <c r="G71" s="191"/>
      <c r="H71" s="135"/>
    </row>
    <row r="72" spans="3:8" ht="22.5" customHeight="1">
      <c r="C72" s="191"/>
      <c r="D72" s="191"/>
      <c r="E72" s="191"/>
      <c r="F72" s="191"/>
      <c r="G72" s="191"/>
      <c r="H72" s="136"/>
    </row>
    <row r="73" spans="3:8" ht="15" customHeight="1">
      <c r="F73" s="133"/>
      <c r="G73" s="133"/>
    </row>
  </sheetData>
  <mergeCells count="14">
    <mergeCell ref="C42:D42"/>
    <mergeCell ref="C70:G70"/>
    <mergeCell ref="C71:G71"/>
    <mergeCell ref="C72:G72"/>
    <mergeCell ref="A2:H2"/>
    <mergeCell ref="A3:H3"/>
    <mergeCell ref="A4:H4"/>
    <mergeCell ref="A5:H5"/>
    <mergeCell ref="C7:G7"/>
    <mergeCell ref="C51:D51"/>
    <mergeCell ref="C57:D57"/>
    <mergeCell ref="C59:D59"/>
    <mergeCell ref="C65:G65"/>
    <mergeCell ref="C67:H67"/>
  </mergeCells>
  <pageMargins left="0.511811024" right="0.511811024" top="0.78740157499999996" bottom="0.78740157499999996" header="0.31496062000000002" footer="0.31496062000000002"/>
  <pageSetup paperSize="9"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X66"/>
  <sheetViews>
    <sheetView showGridLines="0" topLeftCell="A2" zoomScaleNormal="100" workbookViewId="0">
      <selection activeCell="B2" sqref="B2:F2"/>
    </sheetView>
  </sheetViews>
  <sheetFormatPr defaultColWidth="0" defaultRowHeight="0" customHeight="1" zeroHeight="1"/>
  <cols>
    <col min="1" max="1" width="5.7109375" style="31" customWidth="1"/>
    <col min="2" max="2" width="66.140625" style="31" bestFit="1" customWidth="1"/>
    <col min="3" max="3" width="8.7109375" style="59" customWidth="1"/>
    <col min="4" max="4" width="18.7109375" style="161" customWidth="1"/>
    <col min="5" max="6" width="17.7109375" style="59" bestFit="1" customWidth="1"/>
    <col min="7" max="7" width="15.7109375" style="31" customWidth="1"/>
    <col min="8" max="13" width="8.85546875" style="31" hidden="1" customWidth="1"/>
    <col min="14" max="16384" width="0" style="31" hidden="1"/>
  </cols>
  <sheetData>
    <row r="2" spans="1:258" ht="15" customHeight="1">
      <c r="B2" s="196"/>
      <c r="C2" s="196"/>
      <c r="D2" s="196"/>
      <c r="E2" s="196"/>
      <c r="F2" s="196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</row>
    <row r="3" spans="1:258" ht="15.75">
      <c r="A3" s="180" t="s">
        <v>54</v>
      </c>
      <c r="B3" s="180"/>
      <c r="C3" s="180"/>
      <c r="D3" s="180"/>
      <c r="E3" s="180"/>
      <c r="F3" s="180"/>
      <c r="G3" s="180"/>
      <c r="H3" s="2"/>
      <c r="I3" s="2"/>
      <c r="J3" s="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</row>
    <row r="4" spans="1:258" ht="15.75">
      <c r="A4" s="180" t="s">
        <v>50</v>
      </c>
      <c r="B4" s="180"/>
      <c r="C4" s="180"/>
      <c r="D4" s="180"/>
      <c r="E4" s="180"/>
      <c r="F4" s="180"/>
      <c r="G4" s="180"/>
      <c r="H4" s="2"/>
      <c r="I4" s="2"/>
      <c r="J4" s="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</row>
    <row r="5" spans="1:258" ht="15.75">
      <c r="A5" s="180" t="s">
        <v>199</v>
      </c>
      <c r="B5" s="180"/>
      <c r="C5" s="180"/>
      <c r="D5" s="180"/>
      <c r="E5" s="180"/>
      <c r="F5" s="180"/>
      <c r="G5" s="180"/>
      <c r="H5" s="2"/>
      <c r="I5" s="2"/>
      <c r="J5" s="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</row>
    <row r="6" spans="1:258" ht="15" customHeight="1">
      <c r="A6" s="195" t="s">
        <v>96</v>
      </c>
      <c r="B6" s="195"/>
      <c r="C6" s="195"/>
      <c r="D6" s="195"/>
      <c r="E6" s="195"/>
      <c r="F6" s="195"/>
      <c r="G6" s="195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</row>
    <row r="7" spans="1:258" ht="15" customHeight="1">
      <c r="A7" s="166"/>
      <c r="B7" s="166"/>
      <c r="C7" s="166"/>
      <c r="D7" s="150"/>
      <c r="E7" s="166"/>
      <c r="F7" s="166"/>
      <c r="G7" s="166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  <c r="IL7" s="32"/>
      <c r="IM7" s="32"/>
      <c r="IN7" s="32"/>
      <c r="IO7" s="32"/>
      <c r="IP7" s="32"/>
      <c r="IQ7" s="32"/>
      <c r="IR7" s="32"/>
      <c r="IS7" s="32"/>
      <c r="IT7" s="32"/>
      <c r="IU7" s="32"/>
      <c r="IV7" s="32"/>
      <c r="IW7" s="32"/>
      <c r="IX7" s="32"/>
    </row>
    <row r="8" spans="1:258" ht="15.75">
      <c r="B8" s="197" t="s">
        <v>151</v>
      </c>
      <c r="C8" s="197"/>
      <c r="D8" s="197"/>
      <c r="E8" s="197"/>
      <c r="F8" s="197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  <c r="IS8" s="32"/>
      <c r="IT8" s="32"/>
      <c r="IU8" s="32"/>
      <c r="IV8" s="32"/>
      <c r="IW8" s="32"/>
      <c r="IX8" s="32"/>
    </row>
    <row r="9" spans="1:258" ht="15" customHeight="1">
      <c r="B9" s="32"/>
      <c r="C9" s="169"/>
      <c r="D9" s="156"/>
      <c r="E9" s="33"/>
      <c r="F9" s="33"/>
      <c r="G9" s="33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</row>
    <row r="10" spans="1:258" s="34" customFormat="1" ht="15.75">
      <c r="B10" s="200" t="s">
        <v>2</v>
      </c>
      <c r="C10" s="201"/>
      <c r="D10" s="116">
        <v>45838</v>
      </c>
      <c r="E10" s="116">
        <v>45657</v>
      </c>
      <c r="F10" s="116">
        <v>45473</v>
      </c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</row>
    <row r="11" spans="1:258" ht="15" customHeight="1">
      <c r="B11" s="37"/>
      <c r="C11" s="168"/>
      <c r="D11" s="157"/>
      <c r="E11" s="38"/>
      <c r="F11" s="38"/>
      <c r="G11" s="35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</row>
    <row r="12" spans="1:258" ht="15.75">
      <c r="B12" s="167" t="s">
        <v>192</v>
      </c>
      <c r="C12" s="167" t="s">
        <v>191</v>
      </c>
      <c r="D12" s="157"/>
      <c r="E12" s="39"/>
      <c r="F12" s="39"/>
      <c r="G12" s="40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</row>
    <row r="13" spans="1:258" ht="20.100000000000001" customHeight="1">
      <c r="B13" s="40" t="s">
        <v>14</v>
      </c>
      <c r="C13" s="39"/>
      <c r="D13" s="49">
        <f>'DRE '!E63</f>
        <v>53443193.949999966</v>
      </c>
      <c r="E13" s="41">
        <f>'DRE '!F63</f>
        <v>146950636.65000004</v>
      </c>
      <c r="F13" s="41">
        <f>'DRE '!G63</f>
        <v>55257240.019999988</v>
      </c>
      <c r="G13" s="40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  <c r="IG13" s="32"/>
      <c r="IH13" s="32"/>
      <c r="II13" s="32"/>
      <c r="IJ13" s="32"/>
      <c r="IK13" s="32"/>
      <c r="IL13" s="32"/>
      <c r="IM13" s="32"/>
      <c r="IN13" s="32"/>
      <c r="IO13" s="32"/>
      <c r="IP13" s="32"/>
      <c r="IQ13" s="32"/>
      <c r="IR13" s="32"/>
      <c r="IS13" s="32"/>
      <c r="IT13" s="32"/>
      <c r="IU13" s="32"/>
      <c r="IV13" s="32"/>
      <c r="IW13" s="32"/>
      <c r="IX13" s="32"/>
    </row>
    <row r="14" spans="1:258" s="34" customFormat="1" ht="20.100000000000001" customHeight="1">
      <c r="B14" s="37" t="s">
        <v>45</v>
      </c>
      <c r="C14" s="168"/>
      <c r="D14" s="42">
        <f>D15</f>
        <v>475101.36</v>
      </c>
      <c r="E14" s="42">
        <f>E15</f>
        <v>1356535.16</v>
      </c>
      <c r="F14" s="42">
        <f>F15</f>
        <v>332722.65999999997</v>
      </c>
      <c r="G14" s="37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</row>
    <row r="15" spans="1:258" ht="20.100000000000001" customHeight="1">
      <c r="A15" s="43"/>
      <c r="B15" s="40" t="s">
        <v>46</v>
      </c>
      <c r="C15" s="39"/>
      <c r="D15" s="49">
        <v>475101.36</v>
      </c>
      <c r="E15" s="41">
        <v>1356535.16</v>
      </c>
      <c r="F15" s="41">
        <v>332722.65999999997</v>
      </c>
      <c r="G15" s="44"/>
      <c r="H15" s="45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  <c r="IG15" s="32"/>
      <c r="IH15" s="32"/>
      <c r="II15" s="32"/>
      <c r="IJ15" s="32"/>
      <c r="IK15" s="32"/>
      <c r="IL15" s="32"/>
      <c r="IM15" s="32"/>
      <c r="IN15" s="32"/>
      <c r="IO15" s="32"/>
      <c r="IP15" s="32"/>
      <c r="IQ15" s="32"/>
      <c r="IR15" s="32"/>
      <c r="IS15" s="32"/>
      <c r="IT15" s="32"/>
      <c r="IU15" s="32"/>
      <c r="IV15" s="32"/>
      <c r="IW15" s="32"/>
      <c r="IX15" s="32"/>
    </row>
    <row r="16" spans="1:258" ht="20.100000000000001" customHeight="1">
      <c r="B16" s="37" t="s">
        <v>47</v>
      </c>
      <c r="C16" s="168"/>
      <c r="D16" s="42">
        <f>SUM(D17:D32)</f>
        <v>19000797.079999998</v>
      </c>
      <c r="E16" s="42">
        <f>SUM(E17:E32)</f>
        <v>-131561854.33000006</v>
      </c>
      <c r="F16" s="42">
        <f>SUM(F17:F32)</f>
        <v>-38003146.479999997</v>
      </c>
      <c r="G16" s="40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  <c r="IT16" s="32"/>
      <c r="IU16" s="32"/>
      <c r="IV16" s="32"/>
      <c r="IW16" s="32"/>
      <c r="IX16" s="32"/>
    </row>
    <row r="17" spans="2:258" ht="20.100000000000001" customHeight="1">
      <c r="B17" s="40" t="s">
        <v>121</v>
      </c>
      <c r="C17" s="39"/>
      <c r="D17" s="49">
        <f>402300.31-392453.19</f>
        <v>9847.1199999999953</v>
      </c>
      <c r="E17" s="41">
        <f>-391399.9+404284.69</f>
        <v>12884.789999999979</v>
      </c>
      <c r="F17" s="41">
        <v>11756.37</v>
      </c>
      <c r="G17" s="40"/>
      <c r="H17" s="32"/>
      <c r="I17" s="32">
        <v>0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</row>
    <row r="18" spans="2:258" ht="20.100000000000001" customHeight="1">
      <c r="B18" s="40" t="s">
        <v>124</v>
      </c>
      <c r="C18" s="39"/>
      <c r="D18" s="49">
        <f>'BP Balanço Patrimonial'!G18-'BP Balanço Patrimonial'!F18</f>
        <v>0</v>
      </c>
      <c r="E18" s="41">
        <f>-8573488.46+10002080.36</f>
        <v>1428591.8999999985</v>
      </c>
      <c r="F18" s="41">
        <v>0</v>
      </c>
      <c r="G18" s="40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  <c r="IG18" s="32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  <c r="IS18" s="32"/>
      <c r="IT18" s="32"/>
      <c r="IU18" s="32"/>
      <c r="IV18" s="32"/>
      <c r="IW18" s="32"/>
      <c r="IX18" s="32"/>
    </row>
    <row r="19" spans="2:258" ht="20.100000000000001" customHeight="1">
      <c r="B19" s="40" t="s">
        <v>80</v>
      </c>
      <c r="C19" s="39"/>
      <c r="D19" s="49">
        <f>557271.56-1387607.39</f>
        <v>-830335.82999999984</v>
      </c>
      <c r="E19" s="41">
        <f>-399128.31+322673.58</f>
        <v>-76454.729999999981</v>
      </c>
      <c r="F19" s="41">
        <v>-701885.7</v>
      </c>
      <c r="G19" s="40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  <c r="IG19" s="32"/>
      <c r="IH19" s="32"/>
      <c r="II19" s="32"/>
      <c r="IJ19" s="32"/>
      <c r="IK19" s="32"/>
      <c r="IL19" s="32"/>
      <c r="IM19" s="32"/>
      <c r="IN19" s="32"/>
      <c r="IO19" s="32"/>
      <c r="IP19" s="32"/>
      <c r="IQ19" s="32"/>
      <c r="IR19" s="32"/>
      <c r="IS19" s="32"/>
      <c r="IT19" s="32"/>
      <c r="IU19" s="32"/>
      <c r="IV19" s="32"/>
      <c r="IW19" s="32"/>
      <c r="IX19" s="32"/>
    </row>
    <row r="20" spans="2:258" ht="20.100000000000001" customHeight="1">
      <c r="B20" s="40" t="s">
        <v>119</v>
      </c>
      <c r="C20" s="39"/>
      <c r="D20" s="49">
        <f>75868.94-225939.34</f>
        <v>-150070.39999999999</v>
      </c>
      <c r="E20" s="41">
        <f>-443064.49+347761.64</f>
        <v>-95302.849999999977</v>
      </c>
      <c r="F20" s="41">
        <v>-125513.75</v>
      </c>
      <c r="G20" s="40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  <c r="IG20" s="32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  <c r="IS20" s="32"/>
      <c r="IT20" s="32"/>
      <c r="IU20" s="32"/>
      <c r="IV20" s="32"/>
      <c r="IW20" s="32"/>
      <c r="IX20" s="32"/>
    </row>
    <row r="21" spans="2:258" ht="20.100000000000001" customHeight="1">
      <c r="B21" s="46" t="s">
        <v>23</v>
      </c>
      <c r="C21" s="33"/>
      <c r="D21" s="49">
        <f>6378.87-3740.33</f>
        <v>2638.54</v>
      </c>
      <c r="E21" s="41">
        <f>-8988.41+8993.55</f>
        <v>5.1399999999994179</v>
      </c>
      <c r="F21" s="41">
        <v>2631.56</v>
      </c>
      <c r="G21" s="40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  <c r="IG21" s="32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  <c r="IS21" s="32"/>
      <c r="IT21" s="32"/>
      <c r="IU21" s="32"/>
      <c r="IV21" s="32"/>
      <c r="IW21" s="32"/>
      <c r="IX21" s="32"/>
    </row>
    <row r="22" spans="2:258" ht="20.100000000000001" customHeight="1">
      <c r="B22" s="40" t="s">
        <v>141</v>
      </c>
      <c r="C22" s="39"/>
      <c r="D22" s="49">
        <f>93959.27-85536.3</f>
        <v>8422.9700000000012</v>
      </c>
      <c r="E22" s="41">
        <f>-105608.83+67070.7</f>
        <v>-38538.130000000005</v>
      </c>
      <c r="F22" s="41">
        <v>18296.2</v>
      </c>
      <c r="G22" s="40"/>
      <c r="H22" s="32"/>
      <c r="I22" s="32"/>
      <c r="J22" s="32"/>
      <c r="K22" s="32">
        <v>0</v>
      </c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</row>
    <row r="23" spans="2:258" ht="20.100000000000001" customHeight="1">
      <c r="B23" s="46" t="s">
        <v>122</v>
      </c>
      <c r="C23" s="33"/>
      <c r="D23" s="49">
        <f>174604.82-116527.63+53635.19-46465.4</f>
        <v>65246.98</v>
      </c>
      <c r="E23" s="41">
        <v>-47459.25</v>
      </c>
      <c r="F23" s="41">
        <f>122564.05+109.39</f>
        <v>122673.44</v>
      </c>
      <c r="G23" s="40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  <c r="IG23" s="32"/>
      <c r="IH23" s="32"/>
      <c r="II23" s="32"/>
      <c r="IJ23" s="32"/>
      <c r="IK23" s="32"/>
      <c r="IL23" s="32"/>
      <c r="IM23" s="32"/>
      <c r="IN23" s="32"/>
      <c r="IO23" s="32"/>
      <c r="IP23" s="32"/>
      <c r="IQ23" s="32"/>
      <c r="IR23" s="32"/>
      <c r="IS23" s="32"/>
      <c r="IT23" s="32"/>
      <c r="IU23" s="32"/>
      <c r="IV23" s="32"/>
      <c r="IW23" s="32"/>
      <c r="IX23" s="32"/>
    </row>
    <row r="24" spans="2:258" ht="20.100000000000001" customHeight="1">
      <c r="B24" s="46" t="s">
        <v>81</v>
      </c>
      <c r="C24" s="33"/>
      <c r="D24" s="49">
        <f>2344082.1-2195471.03</f>
        <v>148611.0700000003</v>
      </c>
      <c r="E24" s="41">
        <f>532490.97-1688717.03</f>
        <v>-1156226.06</v>
      </c>
      <c r="F24" s="41">
        <v>170871.85</v>
      </c>
      <c r="G24" s="40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  <c r="IG24" s="32"/>
      <c r="IH24" s="32"/>
      <c r="II24" s="32"/>
      <c r="IJ24" s="32"/>
      <c r="IK24" s="32"/>
      <c r="IL24" s="32"/>
      <c r="IM24" s="32"/>
      <c r="IN24" s="32"/>
      <c r="IO24" s="32"/>
      <c r="IP24" s="32"/>
      <c r="IQ24" s="32"/>
      <c r="IR24" s="32"/>
      <c r="IS24" s="32"/>
      <c r="IT24" s="32"/>
      <c r="IU24" s="32"/>
      <c r="IV24" s="32"/>
      <c r="IW24" s="32"/>
      <c r="IX24" s="32"/>
    </row>
    <row r="25" spans="2:258" ht="20.100000000000001" customHeight="1">
      <c r="B25" s="46" t="s">
        <v>48</v>
      </c>
      <c r="C25" s="33"/>
      <c r="D25" s="49">
        <f>881344.62-620120.87</f>
        <v>261223.75</v>
      </c>
      <c r="E25" s="41">
        <f>142469.06-88490.61</f>
        <v>53978.45</v>
      </c>
      <c r="F25" s="41">
        <v>52708.59</v>
      </c>
      <c r="G25" s="40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  <c r="IG25" s="32"/>
      <c r="IH25" s="32"/>
      <c r="II25" s="32"/>
      <c r="IJ25" s="32"/>
      <c r="IK25" s="32"/>
      <c r="IL25" s="32"/>
      <c r="IM25" s="32"/>
      <c r="IN25" s="32"/>
      <c r="IO25" s="32"/>
      <c r="IP25" s="32"/>
      <c r="IQ25" s="32"/>
      <c r="IR25" s="32"/>
      <c r="IS25" s="32"/>
      <c r="IT25" s="32"/>
      <c r="IU25" s="32"/>
      <c r="IV25" s="32"/>
      <c r="IW25" s="32"/>
      <c r="IX25" s="32"/>
    </row>
    <row r="26" spans="2:258" ht="20.100000000000001" customHeight="1">
      <c r="B26" s="40" t="s">
        <v>40</v>
      </c>
      <c r="C26" s="39"/>
      <c r="D26" s="49">
        <f>9675260.31-10354905.94</f>
        <v>-679645.62999999896</v>
      </c>
      <c r="E26" s="41">
        <f>1135742.17-1114304.6</f>
        <v>21437.569999999832</v>
      </c>
      <c r="F26" s="41">
        <v>-128624.68</v>
      </c>
      <c r="G26" s="40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  <c r="IG26" s="32"/>
      <c r="IH26" s="32"/>
      <c r="II26" s="32"/>
      <c r="IJ26" s="32"/>
      <c r="IK26" s="32"/>
      <c r="IL26" s="32"/>
      <c r="IM26" s="32"/>
      <c r="IN26" s="32"/>
      <c r="IO26" s="32"/>
      <c r="IP26" s="32"/>
      <c r="IQ26" s="32"/>
      <c r="IR26" s="32"/>
      <c r="IS26" s="32"/>
      <c r="IT26" s="32"/>
      <c r="IU26" s="32"/>
      <c r="IV26" s="32"/>
      <c r="IW26" s="32"/>
      <c r="IX26" s="32"/>
    </row>
    <row r="27" spans="2:258" ht="20.100000000000001" customHeight="1">
      <c r="B27" s="40" t="s">
        <v>145</v>
      </c>
      <c r="C27" s="39"/>
      <c r="D27" s="49">
        <v>0</v>
      </c>
      <c r="E27" s="41">
        <v>-78411.320000000007</v>
      </c>
      <c r="F27" s="41">
        <v>0</v>
      </c>
      <c r="G27" s="40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</row>
    <row r="28" spans="2:258" ht="20.100000000000001" customHeight="1">
      <c r="B28" s="40" t="s">
        <v>82</v>
      </c>
      <c r="C28" s="39"/>
      <c r="D28" s="49">
        <f>8681299.87-6871094.53</f>
        <v>1810205.3399999989</v>
      </c>
      <c r="E28" s="41">
        <f>6273793.41-4949438.74</f>
        <v>1324354.67</v>
      </c>
      <c r="F28" s="41">
        <v>1710955.28</v>
      </c>
      <c r="G28" s="40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  <c r="IG28" s="32"/>
      <c r="IH28" s="32"/>
      <c r="II28" s="32"/>
      <c r="IJ28" s="32"/>
      <c r="IK28" s="32"/>
      <c r="IL28" s="32"/>
      <c r="IM28" s="32"/>
      <c r="IN28" s="32"/>
      <c r="IO28" s="32"/>
      <c r="IP28" s="32"/>
      <c r="IQ28" s="32"/>
      <c r="IR28" s="32"/>
      <c r="IS28" s="32"/>
      <c r="IT28" s="32"/>
      <c r="IU28" s="32"/>
      <c r="IV28" s="32"/>
      <c r="IW28" s="32"/>
      <c r="IX28" s="32"/>
    </row>
    <row r="29" spans="2:258" ht="20.100000000000001" customHeight="1">
      <c r="B29" s="40" t="s">
        <v>203</v>
      </c>
      <c r="C29" s="39"/>
      <c r="D29" s="49">
        <v>0</v>
      </c>
      <c r="E29" s="41">
        <v>0</v>
      </c>
      <c r="F29" s="41">
        <v>-50</v>
      </c>
      <c r="G29" s="40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  <c r="IG29" s="32"/>
      <c r="IH29" s="32"/>
      <c r="II29" s="32"/>
      <c r="IJ29" s="32"/>
      <c r="IK29" s="32"/>
      <c r="IL29" s="32"/>
      <c r="IM29" s="32"/>
      <c r="IN29" s="32"/>
      <c r="IO29" s="32"/>
      <c r="IP29" s="32"/>
      <c r="IQ29" s="32"/>
      <c r="IR29" s="32"/>
      <c r="IS29" s="32"/>
      <c r="IT29" s="32"/>
      <c r="IU29" s="32"/>
      <c r="IV29" s="32"/>
      <c r="IW29" s="32"/>
      <c r="IX29" s="32"/>
    </row>
    <row r="30" spans="2:258" ht="20.100000000000001" customHeight="1">
      <c r="B30" s="40" t="s">
        <v>140</v>
      </c>
      <c r="C30" s="39"/>
      <c r="D30" s="49">
        <v>18285866.039999999</v>
      </c>
      <c r="E30" s="41">
        <f>159913896.67-292343011.91</f>
        <v>-132429115.24000004</v>
      </c>
      <c r="F30" s="41">
        <v>-39157639.32</v>
      </c>
      <c r="G30" s="40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32"/>
      <c r="IG30" s="32"/>
      <c r="IH30" s="32"/>
      <c r="II30" s="32"/>
      <c r="IJ30" s="32"/>
      <c r="IK30" s="32"/>
      <c r="IL30" s="32"/>
      <c r="IM30" s="32"/>
      <c r="IN30" s="32"/>
      <c r="IO30" s="32"/>
      <c r="IP30" s="32"/>
      <c r="IQ30" s="32"/>
      <c r="IR30" s="32"/>
      <c r="IS30" s="32"/>
      <c r="IT30" s="32"/>
      <c r="IU30" s="32"/>
      <c r="IV30" s="32"/>
      <c r="IW30" s="32"/>
      <c r="IX30" s="32"/>
    </row>
    <row r="31" spans="2:258" ht="20.100000000000001" customHeight="1">
      <c r="B31" s="40" t="s">
        <v>83</v>
      </c>
      <c r="C31" s="39"/>
      <c r="D31" s="49">
        <v>0</v>
      </c>
      <c r="E31" s="41">
        <f>-1483.37</f>
        <v>-1483.37</v>
      </c>
      <c r="F31" s="41">
        <v>-1503.21</v>
      </c>
      <c r="G31" s="40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  <c r="IG31" s="32"/>
      <c r="IH31" s="32"/>
      <c r="II31" s="32"/>
      <c r="IJ31" s="32"/>
      <c r="IK31" s="32"/>
      <c r="IL31" s="32"/>
      <c r="IM31" s="32"/>
      <c r="IN31" s="32"/>
      <c r="IO31" s="32"/>
      <c r="IP31" s="32"/>
      <c r="IQ31" s="32"/>
      <c r="IR31" s="32"/>
      <c r="IS31" s="32"/>
      <c r="IT31" s="32"/>
      <c r="IU31" s="32"/>
      <c r="IV31" s="32"/>
      <c r="IW31" s="32"/>
      <c r="IX31" s="32"/>
    </row>
    <row r="32" spans="2:258" ht="20.100000000000001" customHeight="1">
      <c r="B32" s="40" t="s">
        <v>84</v>
      </c>
      <c r="C32" s="39"/>
      <c r="D32" s="49">
        <f>4437500.87-4368713.74</f>
        <v>68787.129999999888</v>
      </c>
      <c r="E32" s="41">
        <f>4427110.7-4907226.6</f>
        <v>-480115.89999999944</v>
      </c>
      <c r="F32" s="41">
        <v>22176.89</v>
      </c>
      <c r="G32" s="40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  <c r="IG32" s="32"/>
      <c r="IH32" s="32"/>
      <c r="II32" s="32"/>
      <c r="IJ32" s="32"/>
      <c r="IK32" s="32"/>
      <c r="IL32" s="32"/>
      <c r="IM32" s="32"/>
      <c r="IN32" s="32"/>
      <c r="IO32" s="32"/>
      <c r="IP32" s="32"/>
      <c r="IQ32" s="32"/>
      <c r="IR32" s="32"/>
      <c r="IS32" s="32"/>
      <c r="IT32" s="32"/>
      <c r="IU32" s="32"/>
      <c r="IV32" s="32"/>
      <c r="IW32" s="32"/>
      <c r="IX32" s="32"/>
    </row>
    <row r="33" spans="2:258" ht="20.100000000000001" customHeight="1">
      <c r="B33" s="198" t="s">
        <v>15</v>
      </c>
      <c r="C33" s="199"/>
      <c r="D33" s="108">
        <f>D13+D14+D16</f>
        <v>72919092.389999956</v>
      </c>
      <c r="E33" s="108">
        <f>E13+E14+E16</f>
        <v>16745317.479999974</v>
      </c>
      <c r="F33" s="108">
        <f>F13+F14+F16</f>
        <v>17586816.199999988</v>
      </c>
      <c r="G33" s="40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  <c r="IU33" s="32"/>
      <c r="IV33" s="32"/>
      <c r="IW33" s="32"/>
      <c r="IX33" s="32"/>
    </row>
    <row r="34" spans="2:258" ht="15.75">
      <c r="B34" s="32"/>
      <c r="C34" s="169"/>
      <c r="D34" s="156"/>
      <c r="E34" s="47"/>
      <c r="F34" s="47"/>
      <c r="G34" s="48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  <c r="IU34" s="32"/>
      <c r="IV34" s="32"/>
      <c r="IW34" s="32"/>
      <c r="IX34" s="32"/>
    </row>
    <row r="35" spans="2:258" ht="15.75">
      <c r="B35" s="32"/>
      <c r="C35" s="169"/>
      <c r="D35" s="156"/>
      <c r="E35" s="47"/>
      <c r="F35" s="47"/>
      <c r="G35" s="40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  <c r="DE35" s="32"/>
      <c r="DF35" s="32"/>
      <c r="DG35" s="32"/>
      <c r="DH35" s="32"/>
      <c r="DI35" s="32"/>
      <c r="DJ35" s="32"/>
      <c r="DK35" s="32"/>
      <c r="DL35" s="32"/>
      <c r="DM35" s="32"/>
      <c r="DN35" s="32"/>
      <c r="DO35" s="32"/>
      <c r="DP35" s="32"/>
      <c r="DQ35" s="32"/>
      <c r="DR35" s="32"/>
      <c r="DS35" s="32"/>
      <c r="DT35" s="32"/>
      <c r="DU35" s="32"/>
      <c r="DV35" s="32"/>
      <c r="DW35" s="32"/>
      <c r="DX35" s="32"/>
      <c r="DY35" s="32"/>
      <c r="DZ35" s="32"/>
      <c r="EA35" s="32"/>
      <c r="EB35" s="32"/>
      <c r="EC35" s="32"/>
      <c r="ED35" s="32"/>
      <c r="EE35" s="32"/>
      <c r="EF35" s="32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  <c r="ET35" s="32"/>
      <c r="EU35" s="32"/>
      <c r="EV35" s="32"/>
      <c r="EW35" s="32"/>
      <c r="EX35" s="32"/>
      <c r="EY35" s="32"/>
      <c r="EZ35" s="32"/>
      <c r="FA35" s="32"/>
      <c r="FB35" s="32"/>
      <c r="FC35" s="32"/>
      <c r="FD35" s="32"/>
      <c r="FE35" s="32"/>
      <c r="FF35" s="32"/>
      <c r="FG35" s="32"/>
      <c r="FH35" s="32"/>
      <c r="FI35" s="32"/>
      <c r="FJ35" s="32"/>
      <c r="FK35" s="32"/>
      <c r="FL35" s="32"/>
      <c r="FM35" s="32"/>
      <c r="FN35" s="32"/>
      <c r="FO35" s="32"/>
      <c r="FP35" s="32"/>
      <c r="FQ35" s="32"/>
      <c r="FR35" s="32"/>
      <c r="FS35" s="32"/>
      <c r="FT35" s="32"/>
      <c r="FU35" s="32"/>
      <c r="FV35" s="32"/>
      <c r="FW35" s="32"/>
      <c r="FX35" s="32"/>
      <c r="FY35" s="32"/>
      <c r="FZ35" s="32"/>
      <c r="GA35" s="32"/>
      <c r="GB35" s="32"/>
      <c r="GC35" s="32"/>
      <c r="GD35" s="32"/>
      <c r="GE35" s="32"/>
      <c r="GF35" s="32"/>
      <c r="GG35" s="32"/>
      <c r="GH35" s="32"/>
      <c r="GI35" s="32"/>
      <c r="GJ35" s="32"/>
      <c r="GK35" s="32"/>
      <c r="GL35" s="32"/>
      <c r="GM35" s="32"/>
      <c r="GN35" s="32"/>
      <c r="GO35" s="32"/>
      <c r="GP35" s="32"/>
      <c r="GQ35" s="32"/>
      <c r="GR35" s="32"/>
      <c r="GS35" s="32"/>
      <c r="GT35" s="32"/>
      <c r="GU35" s="32"/>
      <c r="GV35" s="32"/>
      <c r="GW35" s="32"/>
      <c r="GX35" s="32"/>
      <c r="GY35" s="32"/>
      <c r="GZ35" s="32"/>
      <c r="HA35" s="32"/>
      <c r="HB35" s="32"/>
      <c r="HC35" s="32"/>
      <c r="HD35" s="32"/>
      <c r="HE35" s="32"/>
      <c r="HF35" s="32"/>
      <c r="HG35" s="32"/>
      <c r="HH35" s="32"/>
      <c r="HI35" s="32"/>
      <c r="HJ35" s="32"/>
      <c r="HK35" s="32"/>
      <c r="HL35" s="32"/>
      <c r="HM35" s="32"/>
      <c r="HN35" s="32"/>
      <c r="HO35" s="32"/>
      <c r="HP35" s="32"/>
      <c r="HQ35" s="32"/>
      <c r="HR35" s="32"/>
      <c r="HS35" s="32"/>
      <c r="HT35" s="32"/>
      <c r="HU35" s="32"/>
      <c r="HV35" s="32"/>
      <c r="HW35" s="32"/>
      <c r="HX35" s="32"/>
      <c r="HY35" s="32"/>
      <c r="HZ35" s="32"/>
      <c r="IA35" s="32"/>
      <c r="IB35" s="32"/>
      <c r="IC35" s="32"/>
      <c r="ID35" s="32"/>
      <c r="IE35" s="32"/>
      <c r="IF35" s="32"/>
      <c r="IG35" s="32"/>
      <c r="IH35" s="32"/>
      <c r="II35" s="32"/>
      <c r="IJ35" s="32"/>
      <c r="IK35" s="32"/>
      <c r="IL35" s="32"/>
      <c r="IM35" s="32"/>
      <c r="IN35" s="32"/>
      <c r="IO35" s="32"/>
      <c r="IP35" s="32"/>
      <c r="IQ35" s="32"/>
      <c r="IR35" s="32"/>
      <c r="IS35" s="32"/>
      <c r="IT35" s="32"/>
      <c r="IU35" s="32"/>
      <c r="IV35" s="32"/>
      <c r="IW35" s="32"/>
      <c r="IX35" s="32"/>
    </row>
    <row r="36" spans="2:258" ht="15.75">
      <c r="B36" s="167" t="s">
        <v>16</v>
      </c>
      <c r="C36" s="167" t="s">
        <v>193</v>
      </c>
      <c r="D36" s="157"/>
      <c r="E36" s="49"/>
      <c r="F36" s="49"/>
      <c r="G36" s="50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  <c r="DE36" s="32"/>
      <c r="DF36" s="32"/>
      <c r="DG36" s="32"/>
      <c r="DH36" s="32"/>
      <c r="DI36" s="32"/>
      <c r="DJ36" s="32"/>
      <c r="DK36" s="32"/>
      <c r="DL36" s="32"/>
      <c r="DM36" s="32"/>
      <c r="DN36" s="32"/>
      <c r="DO36" s="32"/>
      <c r="DP36" s="32"/>
      <c r="DQ36" s="32"/>
      <c r="DR36" s="32"/>
      <c r="DS36" s="32"/>
      <c r="DT36" s="32"/>
      <c r="DU36" s="32"/>
      <c r="DV36" s="32"/>
      <c r="DW36" s="32"/>
      <c r="DX36" s="32"/>
      <c r="DY36" s="32"/>
      <c r="DZ36" s="32"/>
      <c r="EA36" s="32"/>
      <c r="EB36" s="32"/>
      <c r="EC36" s="32"/>
      <c r="ED36" s="32"/>
      <c r="EE36" s="32"/>
      <c r="EF36" s="32"/>
      <c r="EG36" s="32"/>
      <c r="EH36" s="32"/>
      <c r="EI36" s="32"/>
      <c r="EJ36" s="32"/>
      <c r="EK36" s="32"/>
      <c r="EL36" s="32"/>
      <c r="EM36" s="32"/>
      <c r="EN36" s="32"/>
      <c r="EO36" s="32"/>
      <c r="EP36" s="32"/>
      <c r="EQ36" s="32"/>
      <c r="ER36" s="32"/>
      <c r="ES36" s="32"/>
      <c r="ET36" s="32"/>
      <c r="EU36" s="32"/>
      <c r="EV36" s="32"/>
      <c r="EW36" s="32"/>
      <c r="EX36" s="32"/>
      <c r="EY36" s="32"/>
      <c r="EZ36" s="32"/>
      <c r="FA36" s="32"/>
      <c r="FB36" s="32"/>
      <c r="FC36" s="32"/>
      <c r="FD36" s="32"/>
      <c r="FE36" s="32"/>
      <c r="FF36" s="32"/>
      <c r="FG36" s="32"/>
      <c r="FH36" s="32"/>
      <c r="FI36" s="32"/>
      <c r="FJ36" s="32"/>
      <c r="FK36" s="32"/>
      <c r="FL36" s="32"/>
      <c r="FM36" s="32"/>
      <c r="FN36" s="32"/>
      <c r="FO36" s="32"/>
      <c r="FP36" s="32"/>
      <c r="FQ36" s="32"/>
      <c r="FR36" s="32"/>
      <c r="FS36" s="32"/>
      <c r="FT36" s="32"/>
      <c r="FU36" s="32"/>
      <c r="FV36" s="32"/>
      <c r="FW36" s="32"/>
      <c r="FX36" s="32"/>
      <c r="FY36" s="32"/>
      <c r="FZ36" s="32"/>
      <c r="GA36" s="32"/>
      <c r="GB36" s="32"/>
      <c r="GC36" s="32"/>
      <c r="GD36" s="32"/>
      <c r="GE36" s="32"/>
      <c r="GF36" s="32"/>
      <c r="GG36" s="32"/>
      <c r="GH36" s="32"/>
      <c r="GI36" s="32"/>
      <c r="GJ36" s="32"/>
      <c r="GK36" s="32"/>
      <c r="GL36" s="32"/>
      <c r="GM36" s="32"/>
      <c r="GN36" s="32"/>
      <c r="GO36" s="32"/>
      <c r="GP36" s="32"/>
      <c r="GQ36" s="32"/>
      <c r="GR36" s="32"/>
      <c r="GS36" s="32"/>
      <c r="GT36" s="32"/>
      <c r="GU36" s="32"/>
      <c r="GV36" s="32"/>
      <c r="GW36" s="32"/>
      <c r="GX36" s="32"/>
      <c r="GY36" s="32"/>
      <c r="GZ36" s="32"/>
      <c r="HA36" s="32"/>
      <c r="HB36" s="32"/>
      <c r="HC36" s="32"/>
      <c r="HD36" s="32"/>
      <c r="HE36" s="32"/>
      <c r="HF36" s="32"/>
      <c r="HG36" s="32"/>
      <c r="HH36" s="32"/>
      <c r="HI36" s="32"/>
      <c r="HJ36" s="32"/>
      <c r="HK36" s="32"/>
      <c r="HL36" s="32"/>
      <c r="HM36" s="32"/>
      <c r="HN36" s="32"/>
      <c r="HO36" s="32"/>
      <c r="HP36" s="32"/>
      <c r="HQ36" s="32"/>
      <c r="HR36" s="32"/>
      <c r="HS36" s="32"/>
      <c r="HT36" s="32"/>
      <c r="HU36" s="32"/>
      <c r="HV36" s="32"/>
      <c r="HW36" s="32"/>
      <c r="HX36" s="32"/>
      <c r="HY36" s="32"/>
      <c r="HZ36" s="32"/>
      <c r="IA36" s="32"/>
      <c r="IB36" s="32"/>
      <c r="IC36" s="32"/>
      <c r="ID36" s="32"/>
      <c r="IE36" s="32"/>
      <c r="IF36" s="32"/>
      <c r="IG36" s="32"/>
      <c r="IH36" s="32"/>
      <c r="II36" s="32"/>
      <c r="IJ36" s="32"/>
      <c r="IK36" s="32"/>
      <c r="IL36" s="32"/>
      <c r="IM36" s="32"/>
      <c r="IN36" s="32"/>
      <c r="IO36" s="32"/>
      <c r="IP36" s="32"/>
      <c r="IQ36" s="32"/>
      <c r="IR36" s="32"/>
      <c r="IS36" s="32"/>
      <c r="IT36" s="32"/>
      <c r="IU36" s="32"/>
      <c r="IV36" s="32"/>
      <c r="IW36" s="32"/>
      <c r="IX36" s="32"/>
    </row>
    <row r="37" spans="2:258" ht="20.100000000000001" customHeight="1">
      <c r="B37" s="40" t="s">
        <v>17</v>
      </c>
      <c r="C37" s="39"/>
      <c r="D37" s="49">
        <f>-990179.79-1012354.61</f>
        <v>-2002534.3999999999</v>
      </c>
      <c r="E37" s="41">
        <f>-49506.7-2795505.12</f>
        <v>-2845011.8200000003</v>
      </c>
      <c r="F37" s="41">
        <v>-742461.93</v>
      </c>
      <c r="G37" s="50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  <c r="IV37" s="32"/>
      <c r="IW37" s="32"/>
      <c r="IX37" s="32"/>
    </row>
    <row r="38" spans="2:258" ht="20.100000000000001" customHeight="1">
      <c r="B38" s="40" t="s">
        <v>86</v>
      </c>
      <c r="C38" s="39"/>
      <c r="D38" s="49">
        <v>0</v>
      </c>
      <c r="E38" s="41">
        <v>0</v>
      </c>
      <c r="F38" s="41">
        <v>0</v>
      </c>
      <c r="G38" s="50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  <c r="IV38" s="32"/>
      <c r="IW38" s="32"/>
      <c r="IX38" s="32"/>
    </row>
    <row r="39" spans="2:258" ht="20.100000000000001" customHeight="1">
      <c r="B39" s="198" t="s">
        <v>18</v>
      </c>
      <c r="C39" s="199"/>
      <c r="D39" s="108">
        <f>SUM(D37:D38)</f>
        <v>-2002534.3999999999</v>
      </c>
      <c r="E39" s="108">
        <f>SUM(E37:E38)</f>
        <v>-2845011.8200000003</v>
      </c>
      <c r="F39" s="108">
        <f>SUM(F37:F38)</f>
        <v>-742461.93</v>
      </c>
      <c r="G39" s="50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  <c r="IV39" s="32"/>
      <c r="IW39" s="32"/>
      <c r="IX39" s="32"/>
    </row>
    <row r="40" spans="2:258" ht="15.75">
      <c r="B40" s="32"/>
      <c r="C40" s="169"/>
      <c r="D40" s="156"/>
      <c r="E40" s="47"/>
      <c r="F40" s="47"/>
      <c r="G40" s="50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  <c r="IU40" s="32"/>
      <c r="IV40" s="32"/>
      <c r="IW40" s="32"/>
      <c r="IX40" s="32"/>
    </row>
    <row r="41" spans="2:258" ht="15.75">
      <c r="B41" s="32"/>
      <c r="C41" s="169"/>
      <c r="D41" s="156"/>
      <c r="E41" s="47"/>
      <c r="F41" s="47"/>
      <c r="G41" s="50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  <c r="IG41" s="32"/>
      <c r="IH41" s="32"/>
      <c r="II41" s="32"/>
      <c r="IJ41" s="32"/>
      <c r="IK41" s="32"/>
      <c r="IL41" s="32"/>
      <c r="IM41" s="32"/>
      <c r="IN41" s="32"/>
      <c r="IO41" s="32"/>
      <c r="IP41" s="32"/>
      <c r="IQ41" s="32"/>
      <c r="IR41" s="32"/>
      <c r="IS41" s="32"/>
      <c r="IT41" s="32"/>
      <c r="IU41" s="32"/>
      <c r="IV41" s="32"/>
      <c r="IW41" s="32"/>
      <c r="IX41" s="32"/>
    </row>
    <row r="42" spans="2:258" ht="15.75">
      <c r="B42" s="167" t="s">
        <v>49</v>
      </c>
      <c r="C42" s="167" t="s">
        <v>194</v>
      </c>
      <c r="D42" s="150"/>
      <c r="E42" s="49"/>
      <c r="F42" s="49"/>
      <c r="G42" s="50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  <c r="IG42" s="32"/>
      <c r="IH42" s="32"/>
      <c r="II42" s="32"/>
      <c r="IJ42" s="32"/>
      <c r="IK42" s="32"/>
      <c r="IL42" s="32"/>
      <c r="IM42" s="32"/>
      <c r="IN42" s="32"/>
      <c r="IO42" s="32"/>
      <c r="IP42" s="32"/>
      <c r="IQ42" s="32"/>
      <c r="IR42" s="32"/>
      <c r="IS42" s="32"/>
      <c r="IT42" s="32"/>
      <c r="IU42" s="32"/>
      <c r="IV42" s="32"/>
      <c r="IW42" s="32"/>
      <c r="IX42" s="32"/>
    </row>
    <row r="43" spans="2:258" ht="20.100000000000001" customHeight="1">
      <c r="B43" s="40" t="s">
        <v>87</v>
      </c>
      <c r="C43" s="39"/>
      <c r="D43" s="49"/>
      <c r="E43" s="41">
        <f>-91991.72+124608.88</f>
        <v>32617.160000000003</v>
      </c>
      <c r="F43" s="41">
        <v>0</v>
      </c>
      <c r="G43" s="50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  <c r="GY43" s="32"/>
      <c r="GZ43" s="32"/>
      <c r="HA43" s="32"/>
      <c r="HB43" s="32"/>
      <c r="HC43" s="32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2"/>
      <c r="HU43" s="32"/>
      <c r="HV43" s="32"/>
      <c r="HW43" s="32"/>
      <c r="HX43" s="32"/>
      <c r="HY43" s="32"/>
      <c r="HZ43" s="32"/>
      <c r="IA43" s="32"/>
      <c r="IB43" s="32"/>
      <c r="IC43" s="32"/>
      <c r="ID43" s="32"/>
      <c r="IE43" s="32"/>
      <c r="IF43" s="32"/>
      <c r="IG43" s="32"/>
      <c r="IH43" s="32"/>
      <c r="II43" s="32"/>
      <c r="IJ43" s="32"/>
      <c r="IK43" s="32"/>
      <c r="IL43" s="32"/>
      <c r="IM43" s="32"/>
      <c r="IN43" s="32"/>
      <c r="IO43" s="32"/>
      <c r="IP43" s="32"/>
      <c r="IQ43" s="32"/>
      <c r="IR43" s="32"/>
      <c r="IS43" s="32"/>
      <c r="IT43" s="32"/>
      <c r="IU43" s="32"/>
      <c r="IV43" s="32"/>
      <c r="IW43" s="32"/>
      <c r="IX43" s="32"/>
    </row>
    <row r="44" spans="2:258" ht="20.100000000000001" customHeight="1">
      <c r="B44" s="40" t="s">
        <v>88</v>
      </c>
      <c r="C44" s="39"/>
      <c r="D44" s="49">
        <v>0</v>
      </c>
      <c r="E44" s="41">
        <f>-2213981.33+2224352.37</f>
        <v>10371.040000000037</v>
      </c>
      <c r="F44" s="41">
        <v>0</v>
      </c>
      <c r="G44" s="50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  <c r="GY44" s="32"/>
      <c r="GZ44" s="32"/>
      <c r="HA44" s="32"/>
      <c r="HB44" s="32"/>
      <c r="HC44" s="32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2"/>
      <c r="HU44" s="32"/>
      <c r="HV44" s="32"/>
      <c r="HW44" s="32"/>
      <c r="HX44" s="32"/>
      <c r="HY44" s="32"/>
      <c r="HZ44" s="32"/>
      <c r="IA44" s="32"/>
      <c r="IB44" s="32"/>
      <c r="IC44" s="32"/>
      <c r="ID44" s="32"/>
      <c r="IE44" s="32"/>
      <c r="IF44" s="32"/>
      <c r="IG44" s="32"/>
      <c r="IH44" s="32"/>
      <c r="II44" s="32"/>
      <c r="IJ44" s="32"/>
      <c r="IK44" s="32"/>
      <c r="IL44" s="32"/>
      <c r="IM44" s="32"/>
      <c r="IN44" s="32"/>
      <c r="IO44" s="32"/>
      <c r="IP44" s="32"/>
      <c r="IQ44" s="32"/>
      <c r="IR44" s="32"/>
      <c r="IS44" s="32"/>
      <c r="IT44" s="32"/>
      <c r="IU44" s="32"/>
      <c r="IV44" s="32"/>
      <c r="IW44" s="32"/>
      <c r="IX44" s="32"/>
    </row>
    <row r="45" spans="2:258" ht="20.100000000000001" customHeight="1">
      <c r="B45" s="40" t="s">
        <v>204</v>
      </c>
      <c r="C45" s="39"/>
      <c r="D45" s="49">
        <v>-22963.63</v>
      </c>
      <c r="E45" s="41">
        <f>-332902.37+994457.27</f>
        <v>661554.9</v>
      </c>
      <c r="F45" s="41">
        <v>-32530.959999999999</v>
      </c>
      <c r="G45" s="50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  <c r="GY45" s="32"/>
      <c r="GZ45" s="32"/>
      <c r="HA45" s="32"/>
      <c r="HB45" s="32"/>
      <c r="HC45" s="32"/>
      <c r="HD45" s="32"/>
      <c r="HE45" s="32"/>
      <c r="HF45" s="32"/>
      <c r="HG45" s="32"/>
      <c r="HH45" s="32"/>
      <c r="HI45" s="32"/>
      <c r="HJ45" s="32"/>
      <c r="HK45" s="32"/>
      <c r="HL45" s="32"/>
      <c r="HM45" s="32"/>
      <c r="HN45" s="32"/>
      <c r="HO45" s="32"/>
      <c r="HP45" s="32"/>
      <c r="HQ45" s="32"/>
      <c r="HR45" s="32"/>
      <c r="HS45" s="32"/>
      <c r="HT45" s="32"/>
      <c r="HU45" s="32"/>
      <c r="HV45" s="32"/>
      <c r="HW45" s="32"/>
      <c r="HX45" s="32"/>
      <c r="HY45" s="32"/>
      <c r="HZ45" s="32"/>
      <c r="IA45" s="32"/>
      <c r="IB45" s="32"/>
      <c r="IC45" s="32"/>
      <c r="ID45" s="32"/>
      <c r="IE45" s="32"/>
      <c r="IF45" s="32"/>
      <c r="IG45" s="32"/>
      <c r="IH45" s="32"/>
      <c r="II45" s="32"/>
      <c r="IJ45" s="32"/>
      <c r="IK45" s="32"/>
      <c r="IL45" s="32"/>
      <c r="IM45" s="32"/>
      <c r="IN45" s="32"/>
      <c r="IO45" s="32"/>
      <c r="IP45" s="32"/>
      <c r="IQ45" s="32"/>
      <c r="IR45" s="32"/>
      <c r="IS45" s="32"/>
      <c r="IT45" s="32"/>
      <c r="IU45" s="32"/>
      <c r="IV45" s="32"/>
      <c r="IW45" s="32"/>
      <c r="IX45" s="32"/>
    </row>
    <row r="46" spans="2:258" ht="20.100000000000001" customHeight="1">
      <c r="B46" s="40" t="s">
        <v>139</v>
      </c>
      <c r="C46" s="39"/>
      <c r="D46" s="49">
        <f>543205652.48-597939467.88</f>
        <v>-54733815.399999976</v>
      </c>
      <c r="E46" s="41">
        <f>-505633074.85+359510092.36</f>
        <v>-146122982.49000001</v>
      </c>
      <c r="F46" s="41">
        <v>-51434952.490000002</v>
      </c>
      <c r="G46" s="50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  <c r="GY46" s="32"/>
      <c r="GZ46" s="32"/>
      <c r="HA46" s="32"/>
      <c r="HB46" s="32"/>
      <c r="HC46" s="32"/>
      <c r="HD46" s="32"/>
      <c r="HE46" s="32"/>
      <c r="HF46" s="32"/>
      <c r="HG46" s="32"/>
      <c r="HH46" s="32"/>
      <c r="HI46" s="32"/>
      <c r="HJ46" s="32"/>
      <c r="HK46" s="32"/>
      <c r="HL46" s="32"/>
      <c r="HM46" s="32"/>
      <c r="HN46" s="32"/>
      <c r="HO46" s="32"/>
      <c r="HP46" s="32"/>
      <c r="HQ46" s="32"/>
      <c r="HR46" s="32"/>
      <c r="HS46" s="32"/>
      <c r="HT46" s="32"/>
      <c r="HU46" s="32"/>
      <c r="HV46" s="32"/>
      <c r="HW46" s="32"/>
      <c r="HX46" s="32"/>
      <c r="HY46" s="32"/>
      <c r="HZ46" s="32"/>
      <c r="IA46" s="32"/>
      <c r="IB46" s="32"/>
      <c r="IC46" s="32"/>
      <c r="ID46" s="32"/>
      <c r="IE46" s="32"/>
      <c r="IF46" s="32"/>
      <c r="IG46" s="32"/>
      <c r="IH46" s="32"/>
      <c r="II46" s="32"/>
      <c r="IJ46" s="32"/>
      <c r="IK46" s="32"/>
      <c r="IL46" s="32"/>
      <c r="IM46" s="32"/>
      <c r="IN46" s="32"/>
      <c r="IO46" s="32"/>
      <c r="IP46" s="32"/>
      <c r="IQ46" s="32"/>
      <c r="IR46" s="32"/>
      <c r="IS46" s="32"/>
      <c r="IT46" s="32"/>
      <c r="IU46" s="32"/>
      <c r="IV46" s="32"/>
      <c r="IW46" s="32"/>
      <c r="IX46" s="32"/>
    </row>
    <row r="47" spans="2:258" ht="20.100000000000001" customHeight="1">
      <c r="B47" s="40" t="s">
        <v>85</v>
      </c>
      <c r="C47" s="39"/>
      <c r="D47" s="49">
        <v>0</v>
      </c>
      <c r="E47" s="41">
        <f>2088000-4869957.91</f>
        <v>-2781957.91</v>
      </c>
      <c r="F47" s="41">
        <v>-17751.78</v>
      </c>
      <c r="G47" s="50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  <c r="GY47" s="32"/>
      <c r="GZ47" s="32"/>
      <c r="HA47" s="32"/>
      <c r="HB47" s="32"/>
      <c r="HC47" s="32"/>
      <c r="HD47" s="32"/>
      <c r="HE47" s="32"/>
      <c r="HF47" s="32"/>
      <c r="HG47" s="32"/>
      <c r="HH47" s="32"/>
      <c r="HI47" s="32"/>
      <c r="HJ47" s="32"/>
      <c r="HK47" s="32"/>
      <c r="HL47" s="32"/>
      <c r="HM47" s="32"/>
      <c r="HN47" s="32"/>
      <c r="HO47" s="32"/>
      <c r="HP47" s="32"/>
      <c r="HQ47" s="32"/>
      <c r="HR47" s="32"/>
      <c r="HS47" s="32"/>
      <c r="HT47" s="32"/>
      <c r="HU47" s="32"/>
      <c r="HV47" s="32"/>
      <c r="HW47" s="32"/>
      <c r="HX47" s="32"/>
      <c r="HY47" s="32"/>
      <c r="HZ47" s="32"/>
      <c r="IA47" s="32"/>
      <c r="IB47" s="32"/>
      <c r="IC47" s="32"/>
      <c r="ID47" s="32"/>
      <c r="IE47" s="32"/>
      <c r="IF47" s="32"/>
      <c r="IG47" s="32"/>
      <c r="IH47" s="32"/>
      <c r="II47" s="32"/>
      <c r="IJ47" s="32"/>
      <c r="IK47" s="32"/>
      <c r="IL47" s="32"/>
      <c r="IM47" s="32"/>
      <c r="IN47" s="32"/>
      <c r="IO47" s="32"/>
      <c r="IP47" s="32"/>
      <c r="IQ47" s="32"/>
      <c r="IR47" s="32"/>
      <c r="IS47" s="32"/>
      <c r="IT47" s="32"/>
      <c r="IU47" s="32"/>
      <c r="IV47" s="32"/>
      <c r="IW47" s="32"/>
      <c r="IX47" s="32"/>
    </row>
    <row r="48" spans="2:258" ht="20.100000000000001" customHeight="1">
      <c r="B48" s="40" t="s">
        <v>142</v>
      </c>
      <c r="C48" s="39"/>
      <c r="D48" s="49">
        <v>0</v>
      </c>
      <c r="E48" s="41">
        <v>-1636</v>
      </c>
      <c r="F48" s="41">
        <v>0</v>
      </c>
      <c r="G48" s="50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  <c r="GY48" s="32"/>
      <c r="GZ48" s="32"/>
      <c r="HA48" s="32"/>
      <c r="HB48" s="32"/>
      <c r="HC48" s="32"/>
      <c r="HD48" s="32"/>
      <c r="HE48" s="32"/>
      <c r="HF48" s="32"/>
      <c r="HG48" s="32"/>
      <c r="HH48" s="32"/>
      <c r="HI48" s="32"/>
      <c r="HJ48" s="32"/>
      <c r="HK48" s="32"/>
      <c r="HL48" s="32"/>
      <c r="HM48" s="32"/>
      <c r="HN48" s="32"/>
      <c r="HO48" s="32"/>
      <c r="HP48" s="32"/>
      <c r="HQ48" s="32"/>
      <c r="HR48" s="32"/>
      <c r="HS48" s="32"/>
      <c r="HT48" s="32"/>
      <c r="HU48" s="32"/>
      <c r="HV48" s="32"/>
      <c r="HW48" s="32"/>
      <c r="HX48" s="32"/>
      <c r="HY48" s="32"/>
      <c r="HZ48" s="32"/>
      <c r="IA48" s="32"/>
      <c r="IB48" s="32"/>
      <c r="IC48" s="32"/>
      <c r="ID48" s="32"/>
      <c r="IE48" s="32"/>
      <c r="IF48" s="32"/>
      <c r="IG48" s="32"/>
      <c r="IH48" s="32"/>
      <c r="II48" s="32"/>
      <c r="IJ48" s="32"/>
      <c r="IK48" s="32"/>
      <c r="IL48" s="32"/>
      <c r="IM48" s="32"/>
      <c r="IN48" s="32"/>
      <c r="IO48" s="32"/>
      <c r="IP48" s="32"/>
      <c r="IQ48" s="32"/>
      <c r="IR48" s="32"/>
      <c r="IS48" s="32"/>
      <c r="IT48" s="32"/>
      <c r="IU48" s="32"/>
      <c r="IV48" s="32"/>
      <c r="IW48" s="32"/>
      <c r="IX48" s="32"/>
    </row>
    <row r="49" spans="2:258" ht="20.100000000000001" customHeight="1">
      <c r="B49" s="198" t="s">
        <v>19</v>
      </c>
      <c r="C49" s="199"/>
      <c r="D49" s="108">
        <f>SUM(D43:D48)</f>
        <v>-54756779.029999979</v>
      </c>
      <c r="E49" s="108">
        <f>SUM(E43:E48)</f>
        <v>-148202033.30000001</v>
      </c>
      <c r="F49" s="108">
        <f>SUM(F43:F48)</f>
        <v>-51485235.230000004</v>
      </c>
      <c r="G49" s="50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  <c r="GX49" s="32"/>
      <c r="GY49" s="32"/>
      <c r="GZ49" s="32"/>
      <c r="HA49" s="32"/>
      <c r="HB49" s="32"/>
      <c r="HC49" s="32"/>
      <c r="HD49" s="32"/>
      <c r="HE49" s="32"/>
      <c r="HF49" s="32"/>
      <c r="HG49" s="32"/>
      <c r="HH49" s="32"/>
      <c r="HI49" s="32"/>
      <c r="HJ49" s="32"/>
      <c r="HK49" s="32"/>
      <c r="HL49" s="32"/>
      <c r="HM49" s="32"/>
      <c r="HN49" s="32"/>
      <c r="HO49" s="32"/>
      <c r="HP49" s="32"/>
      <c r="HQ49" s="32"/>
      <c r="HR49" s="32"/>
      <c r="HS49" s="32"/>
      <c r="HT49" s="32"/>
      <c r="HU49" s="32"/>
      <c r="HV49" s="32"/>
      <c r="HW49" s="32"/>
      <c r="HX49" s="32"/>
      <c r="HY49" s="32"/>
      <c r="HZ49" s="32"/>
      <c r="IA49" s="32"/>
      <c r="IB49" s="32"/>
      <c r="IC49" s="32"/>
      <c r="ID49" s="32"/>
      <c r="IE49" s="32"/>
      <c r="IF49" s="32"/>
      <c r="IG49" s="32"/>
      <c r="IH49" s="32"/>
      <c r="II49" s="32"/>
      <c r="IJ49" s="32"/>
      <c r="IK49" s="32"/>
      <c r="IL49" s="32"/>
      <c r="IM49" s="32"/>
      <c r="IN49" s="32"/>
      <c r="IO49" s="32"/>
      <c r="IP49" s="32"/>
      <c r="IQ49" s="32"/>
      <c r="IR49" s="32"/>
      <c r="IS49" s="32"/>
      <c r="IT49" s="32"/>
      <c r="IU49" s="32"/>
      <c r="IV49" s="32"/>
      <c r="IW49" s="32"/>
      <c r="IX49" s="32"/>
    </row>
    <row r="50" spans="2:258" ht="15.75">
      <c r="B50" s="32"/>
      <c r="C50" s="169"/>
      <c r="D50" s="156"/>
      <c r="E50" s="47">
        <f>E52-E57</f>
        <v>0</v>
      </c>
      <c r="F50" s="47">
        <f>E50/2</f>
        <v>0</v>
      </c>
      <c r="G50" s="50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  <c r="GY50" s="32"/>
      <c r="GZ50" s="32"/>
      <c r="HA50" s="32"/>
      <c r="HB50" s="32"/>
      <c r="HC50" s="32"/>
      <c r="HD50" s="32"/>
      <c r="HE50" s="32"/>
      <c r="HF50" s="32"/>
      <c r="HG50" s="32"/>
      <c r="HH50" s="32"/>
      <c r="HI50" s="32"/>
      <c r="HJ50" s="32"/>
      <c r="HK50" s="32"/>
      <c r="HL50" s="32"/>
      <c r="HM50" s="32"/>
      <c r="HN50" s="32"/>
      <c r="HO50" s="32"/>
      <c r="HP50" s="32"/>
      <c r="HQ50" s="32"/>
      <c r="HR50" s="32"/>
      <c r="HS50" s="32"/>
      <c r="HT50" s="32"/>
      <c r="HU50" s="32"/>
      <c r="HV50" s="32"/>
      <c r="HW50" s="32"/>
      <c r="HX50" s="32"/>
      <c r="HY50" s="32"/>
      <c r="HZ50" s="32"/>
      <c r="IA50" s="32"/>
      <c r="IB50" s="32"/>
      <c r="IC50" s="32"/>
      <c r="ID50" s="32"/>
      <c r="IE50" s="32"/>
      <c r="IF50" s="32"/>
      <c r="IG50" s="32"/>
      <c r="IH50" s="32"/>
      <c r="II50" s="32"/>
      <c r="IJ50" s="32"/>
      <c r="IK50" s="32"/>
      <c r="IL50" s="32"/>
      <c r="IM50" s="32"/>
      <c r="IN50" s="32"/>
      <c r="IO50" s="32"/>
      <c r="IP50" s="32"/>
      <c r="IQ50" s="32"/>
      <c r="IR50" s="32"/>
      <c r="IS50" s="32"/>
      <c r="IT50" s="32"/>
      <c r="IU50" s="32"/>
      <c r="IV50" s="32"/>
      <c r="IW50" s="32"/>
      <c r="IX50" s="32"/>
    </row>
    <row r="51" spans="2:258" ht="15.75">
      <c r="B51" s="32"/>
      <c r="C51" s="169"/>
      <c r="D51" s="156"/>
      <c r="E51" s="47"/>
      <c r="F51" s="47"/>
      <c r="G51" s="50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  <c r="GX51" s="32"/>
      <c r="GY51" s="32"/>
      <c r="GZ51" s="32"/>
      <c r="HA51" s="32"/>
      <c r="HB51" s="32"/>
      <c r="HC51" s="32"/>
      <c r="HD51" s="32"/>
      <c r="HE51" s="32"/>
      <c r="HF51" s="32"/>
      <c r="HG51" s="32"/>
      <c r="HH51" s="32"/>
      <c r="HI51" s="32"/>
      <c r="HJ51" s="32"/>
      <c r="HK51" s="32"/>
      <c r="HL51" s="32"/>
      <c r="HM51" s="32"/>
      <c r="HN51" s="32"/>
      <c r="HO51" s="32"/>
      <c r="HP51" s="32"/>
      <c r="HQ51" s="32"/>
      <c r="HR51" s="32"/>
      <c r="HS51" s="32"/>
      <c r="HT51" s="32"/>
      <c r="HU51" s="32"/>
      <c r="HV51" s="32"/>
      <c r="HW51" s="32"/>
      <c r="HX51" s="32"/>
      <c r="HY51" s="32"/>
      <c r="HZ51" s="32"/>
      <c r="IA51" s="32"/>
      <c r="IB51" s="32"/>
      <c r="IC51" s="32"/>
      <c r="ID51" s="32"/>
      <c r="IE51" s="32"/>
      <c r="IF51" s="32"/>
      <c r="IG51" s="32"/>
      <c r="IH51" s="32"/>
      <c r="II51" s="32"/>
      <c r="IJ51" s="32"/>
      <c r="IK51" s="32"/>
      <c r="IL51" s="32"/>
      <c r="IM51" s="32"/>
      <c r="IN51" s="32"/>
      <c r="IO51" s="32"/>
      <c r="IP51" s="32"/>
      <c r="IQ51" s="32"/>
      <c r="IR51" s="32"/>
      <c r="IS51" s="32"/>
      <c r="IT51" s="32"/>
      <c r="IU51" s="32"/>
      <c r="IV51" s="32"/>
      <c r="IW51" s="32"/>
      <c r="IX51" s="32"/>
    </row>
    <row r="52" spans="2:258" ht="15.75">
      <c r="B52" s="109" t="s">
        <v>20</v>
      </c>
      <c r="C52" s="170" t="s">
        <v>195</v>
      </c>
      <c r="D52" s="110">
        <f>D49+D39+D33</f>
        <v>16159778.959999979</v>
      </c>
      <c r="E52" s="110">
        <f>E49+E39+E33</f>
        <v>-134301727.64000005</v>
      </c>
      <c r="F52" s="110">
        <f>F49+F39+F33</f>
        <v>-34640880.960000016</v>
      </c>
      <c r="G52" s="51"/>
      <c r="H52" s="51"/>
      <c r="I52" s="51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  <c r="GY52" s="32"/>
      <c r="GZ52" s="32"/>
      <c r="HA52" s="32"/>
      <c r="HB52" s="32"/>
      <c r="HC52" s="32"/>
      <c r="HD52" s="32"/>
      <c r="HE52" s="32"/>
      <c r="HF52" s="32"/>
      <c r="HG52" s="32"/>
      <c r="HH52" s="32"/>
      <c r="HI52" s="32"/>
      <c r="HJ52" s="32"/>
      <c r="HK52" s="32"/>
      <c r="HL52" s="32"/>
      <c r="HM52" s="32"/>
      <c r="HN52" s="32"/>
      <c r="HO52" s="32"/>
      <c r="HP52" s="32"/>
      <c r="HQ52" s="32"/>
      <c r="HR52" s="32"/>
      <c r="HS52" s="32"/>
      <c r="HT52" s="32"/>
      <c r="HU52" s="32"/>
      <c r="HV52" s="32"/>
      <c r="HW52" s="32"/>
      <c r="HX52" s="32"/>
      <c r="HY52" s="32"/>
      <c r="HZ52" s="32"/>
      <c r="IA52" s="32"/>
      <c r="IB52" s="32"/>
      <c r="IC52" s="32"/>
      <c r="ID52" s="32"/>
      <c r="IE52" s="32"/>
      <c r="IF52" s="32"/>
      <c r="IG52" s="32"/>
      <c r="IH52" s="32"/>
      <c r="II52" s="32"/>
      <c r="IJ52" s="32"/>
      <c r="IK52" s="32"/>
      <c r="IL52" s="32"/>
      <c r="IM52" s="32"/>
      <c r="IN52" s="32"/>
      <c r="IO52" s="32"/>
      <c r="IP52" s="32"/>
      <c r="IQ52" s="32"/>
      <c r="IR52" s="32"/>
      <c r="IS52" s="32"/>
      <c r="IT52" s="32"/>
      <c r="IU52" s="32"/>
      <c r="IV52" s="32"/>
      <c r="IW52" s="32"/>
      <c r="IX52" s="32"/>
    </row>
    <row r="53" spans="2:258" ht="15.75">
      <c r="B53" s="52"/>
      <c r="C53" s="171"/>
      <c r="D53" s="158"/>
      <c r="E53" s="53"/>
      <c r="F53" s="53"/>
      <c r="G53" s="51"/>
      <c r="H53" s="51"/>
      <c r="I53" s="51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  <c r="IG53" s="32"/>
      <c r="IH53" s="32"/>
      <c r="II53" s="32"/>
      <c r="IJ53" s="32"/>
      <c r="IK53" s="32"/>
      <c r="IL53" s="32"/>
      <c r="IM53" s="32"/>
      <c r="IN53" s="32"/>
      <c r="IO53" s="32"/>
      <c r="IP53" s="32"/>
      <c r="IQ53" s="32"/>
      <c r="IR53" s="32"/>
      <c r="IS53" s="32"/>
      <c r="IT53" s="32"/>
      <c r="IU53" s="32"/>
      <c r="IV53" s="32"/>
      <c r="IW53" s="32"/>
      <c r="IX53" s="32"/>
    </row>
    <row r="54" spans="2:258" ht="20.100000000000001" customHeight="1">
      <c r="B54" s="52" t="s">
        <v>21</v>
      </c>
      <c r="C54" s="171"/>
      <c r="D54" s="158">
        <f>81398763.17+12040589.61</f>
        <v>93439352.780000001</v>
      </c>
      <c r="E54" s="53">
        <v>306692427.91000003</v>
      </c>
      <c r="F54" s="53">
        <v>277507847.37</v>
      </c>
      <c r="G54" s="51"/>
      <c r="H54" s="51"/>
      <c r="I54" s="51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  <c r="GY54" s="32"/>
      <c r="GZ54" s="32"/>
      <c r="HA54" s="32"/>
      <c r="HB54" s="32"/>
      <c r="HC54" s="32"/>
      <c r="HD54" s="32"/>
      <c r="HE54" s="32"/>
      <c r="HF54" s="32"/>
      <c r="HG54" s="32"/>
      <c r="HH54" s="32"/>
      <c r="HI54" s="32"/>
      <c r="HJ54" s="32"/>
      <c r="HK54" s="32"/>
      <c r="HL54" s="32"/>
      <c r="HM54" s="32"/>
      <c r="HN54" s="32"/>
      <c r="HO54" s="32"/>
      <c r="HP54" s="32"/>
      <c r="HQ54" s="32"/>
      <c r="HR54" s="32"/>
      <c r="HS54" s="32"/>
      <c r="HT54" s="32"/>
      <c r="HU54" s="32"/>
      <c r="HV54" s="32"/>
      <c r="HW54" s="32"/>
      <c r="HX54" s="32"/>
      <c r="HY54" s="32"/>
      <c r="HZ54" s="32"/>
      <c r="IA54" s="32"/>
      <c r="IB54" s="32"/>
      <c r="IC54" s="32"/>
      <c r="ID54" s="32"/>
      <c r="IE54" s="32"/>
      <c r="IF54" s="32"/>
      <c r="IG54" s="32"/>
      <c r="IH54" s="32"/>
      <c r="II54" s="32"/>
      <c r="IJ54" s="32"/>
      <c r="IK54" s="32"/>
      <c r="IL54" s="32"/>
      <c r="IM54" s="32"/>
      <c r="IN54" s="32"/>
      <c r="IO54" s="32"/>
      <c r="IP54" s="32"/>
      <c r="IQ54" s="32"/>
      <c r="IR54" s="32"/>
      <c r="IS54" s="32"/>
      <c r="IT54" s="32"/>
      <c r="IU54" s="32"/>
      <c r="IV54" s="32"/>
      <c r="IW54" s="32"/>
      <c r="IX54" s="32"/>
    </row>
    <row r="55" spans="2:258" ht="20.100000000000001" customHeight="1">
      <c r="B55" s="52" t="s">
        <v>22</v>
      </c>
      <c r="C55" s="171"/>
      <c r="D55" s="158">
        <f>'BP Balanço Patrimonial'!F15+'BP Balanço Patrimonial'!F16</f>
        <v>109599131.73999999</v>
      </c>
      <c r="E55" s="53">
        <f>'BP Balanço Patrimonial'!G15+'BP Balanço Patrimonial'!G16</f>
        <v>172390700.27000001</v>
      </c>
      <c r="F55" s="53">
        <f>'BP Balanço Patrimonial'!H15+'BP Balanço Patrimonial'!H16</f>
        <v>242866966.41</v>
      </c>
      <c r="G55" s="51"/>
      <c r="H55" s="51"/>
      <c r="I55" s="51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  <c r="GX55" s="32"/>
      <c r="GY55" s="32"/>
      <c r="GZ55" s="32"/>
      <c r="HA55" s="32"/>
      <c r="HB55" s="32"/>
      <c r="HC55" s="32"/>
      <c r="HD55" s="32"/>
      <c r="HE55" s="32"/>
      <c r="HF55" s="32"/>
      <c r="HG55" s="32"/>
      <c r="HH55" s="32"/>
      <c r="HI55" s="32"/>
      <c r="HJ55" s="32"/>
      <c r="HK55" s="32"/>
      <c r="HL55" s="32"/>
      <c r="HM55" s="32"/>
      <c r="HN55" s="32"/>
      <c r="HO55" s="32"/>
      <c r="HP55" s="32"/>
      <c r="HQ55" s="32"/>
      <c r="HR55" s="32"/>
      <c r="HS55" s="32"/>
      <c r="HT55" s="32"/>
      <c r="HU55" s="32"/>
      <c r="HV55" s="32"/>
      <c r="HW55" s="32"/>
      <c r="HX55" s="32"/>
      <c r="HY55" s="32"/>
      <c r="HZ55" s="32"/>
      <c r="IA55" s="32"/>
      <c r="IB55" s="32"/>
      <c r="IC55" s="32"/>
      <c r="ID55" s="32"/>
      <c r="IE55" s="32"/>
      <c r="IF55" s="32"/>
      <c r="IG55" s="32"/>
      <c r="IH55" s="32"/>
      <c r="II55" s="32"/>
      <c r="IJ55" s="32"/>
      <c r="IK55" s="32"/>
      <c r="IL55" s="32"/>
      <c r="IM55" s="32"/>
      <c r="IN55" s="32"/>
      <c r="IO55" s="32"/>
      <c r="IP55" s="32"/>
      <c r="IQ55" s="32"/>
      <c r="IR55" s="32"/>
      <c r="IS55" s="32"/>
      <c r="IT55" s="32"/>
      <c r="IU55" s="32"/>
      <c r="IV55" s="32"/>
      <c r="IW55" s="32"/>
      <c r="IX55" s="32"/>
    </row>
    <row r="56" spans="2:258" ht="15.75">
      <c r="B56" s="54"/>
      <c r="C56" s="172"/>
      <c r="D56" s="159"/>
      <c r="E56" s="55"/>
      <c r="F56" s="55"/>
      <c r="G56" s="51"/>
      <c r="H56" s="51"/>
      <c r="I56" s="51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  <c r="GX56" s="32"/>
      <c r="GY56" s="32"/>
      <c r="GZ56" s="32"/>
      <c r="HA56" s="32"/>
      <c r="HB56" s="32"/>
      <c r="HC56" s="32"/>
      <c r="HD56" s="32"/>
      <c r="HE56" s="32"/>
      <c r="HF56" s="32"/>
      <c r="HG56" s="32"/>
      <c r="HH56" s="32"/>
      <c r="HI56" s="32"/>
      <c r="HJ56" s="32"/>
      <c r="HK56" s="32"/>
      <c r="HL56" s="32"/>
      <c r="HM56" s="32"/>
      <c r="HN56" s="32"/>
      <c r="HO56" s="32"/>
      <c r="HP56" s="32"/>
      <c r="HQ56" s="32"/>
      <c r="HR56" s="32"/>
      <c r="HS56" s="32"/>
      <c r="HT56" s="32"/>
      <c r="HU56" s="32"/>
      <c r="HV56" s="32"/>
      <c r="HW56" s="32"/>
      <c r="HX56" s="32"/>
      <c r="HY56" s="32"/>
      <c r="HZ56" s="32"/>
      <c r="IA56" s="32"/>
      <c r="IB56" s="32"/>
      <c r="IC56" s="32"/>
      <c r="ID56" s="32"/>
      <c r="IE56" s="32"/>
      <c r="IF56" s="32"/>
      <c r="IG56" s="32"/>
      <c r="IH56" s="32"/>
      <c r="II56" s="32"/>
      <c r="IJ56" s="32"/>
      <c r="IK56" s="32"/>
      <c r="IL56" s="32"/>
      <c r="IM56" s="32"/>
      <c r="IN56" s="32"/>
      <c r="IO56" s="32"/>
      <c r="IP56" s="32"/>
      <c r="IQ56" s="32"/>
      <c r="IR56" s="32"/>
      <c r="IS56" s="32"/>
      <c r="IT56" s="32"/>
      <c r="IU56" s="32"/>
      <c r="IV56" s="32"/>
      <c r="IW56" s="32"/>
      <c r="IX56" s="32"/>
    </row>
    <row r="57" spans="2:258" ht="15.75">
      <c r="B57" s="109" t="str">
        <f>CONCATENATE("    ( = ) Saldo de Caixa Final - Equivalente Caixa Inicial")</f>
        <v xml:space="preserve">    ( = ) Saldo de Caixa Final - Equivalente Caixa Inicial</v>
      </c>
      <c r="C57" s="170" t="s">
        <v>195</v>
      </c>
      <c r="D57" s="110">
        <f>D55-D54</f>
        <v>16159778.959999993</v>
      </c>
      <c r="E57" s="110">
        <f>E55-E54</f>
        <v>-134301727.64000002</v>
      </c>
      <c r="F57" s="110">
        <f>F55-F54</f>
        <v>-34640880.960000008</v>
      </c>
      <c r="G57" s="51"/>
      <c r="H57" s="51"/>
      <c r="I57" s="51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  <c r="GY57" s="32"/>
      <c r="GZ57" s="32"/>
      <c r="HA57" s="32"/>
      <c r="HB57" s="32"/>
      <c r="HC57" s="32"/>
      <c r="HD57" s="32"/>
      <c r="HE57" s="32"/>
      <c r="HF57" s="32"/>
      <c r="HG57" s="32"/>
      <c r="HH57" s="32"/>
      <c r="HI57" s="32"/>
      <c r="HJ57" s="32"/>
      <c r="HK57" s="32"/>
      <c r="HL57" s="32"/>
      <c r="HM57" s="32"/>
      <c r="HN57" s="32"/>
      <c r="HO57" s="32"/>
      <c r="HP57" s="32"/>
      <c r="HQ57" s="32"/>
      <c r="HR57" s="32"/>
      <c r="HS57" s="32"/>
      <c r="HT57" s="32"/>
      <c r="HU57" s="32"/>
      <c r="HV57" s="32"/>
      <c r="HW57" s="32"/>
      <c r="HX57" s="32"/>
      <c r="HY57" s="32"/>
      <c r="HZ57" s="32"/>
      <c r="IA57" s="32"/>
      <c r="IB57" s="32"/>
      <c r="IC57" s="32"/>
      <c r="ID57" s="32"/>
      <c r="IE57" s="32"/>
      <c r="IF57" s="32"/>
      <c r="IG57" s="32"/>
      <c r="IH57" s="32"/>
      <c r="II57" s="32"/>
      <c r="IJ57" s="32"/>
      <c r="IK57" s="32"/>
      <c r="IL57" s="32"/>
      <c r="IM57" s="32"/>
      <c r="IN57" s="32"/>
      <c r="IO57" s="32"/>
      <c r="IP57" s="32"/>
      <c r="IQ57" s="32"/>
      <c r="IR57" s="32"/>
      <c r="IS57" s="32"/>
      <c r="IT57" s="32"/>
      <c r="IU57" s="32"/>
      <c r="IV57" s="32"/>
      <c r="IW57" s="32"/>
      <c r="IX57" s="32"/>
    </row>
    <row r="58" spans="2:258" ht="15.75">
      <c r="B58" s="56"/>
      <c r="C58" s="173"/>
      <c r="D58" s="160"/>
      <c r="E58" s="160"/>
      <c r="F58" s="160"/>
      <c r="G58" s="51"/>
      <c r="H58" s="51"/>
      <c r="I58" s="51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  <c r="HG58" s="32"/>
      <c r="HH58" s="32"/>
      <c r="HI58" s="32"/>
      <c r="HJ58" s="32"/>
      <c r="HK58" s="32"/>
      <c r="HL58" s="32"/>
      <c r="HM58" s="32"/>
      <c r="HN58" s="32"/>
      <c r="HO58" s="32"/>
      <c r="HP58" s="32"/>
      <c r="HQ58" s="32"/>
      <c r="HR58" s="32"/>
      <c r="HS58" s="32"/>
      <c r="HT58" s="32"/>
      <c r="HU58" s="32"/>
      <c r="HV58" s="32"/>
      <c r="HW58" s="32"/>
      <c r="HX58" s="32"/>
      <c r="HY58" s="32"/>
      <c r="HZ58" s="32"/>
      <c r="IA58" s="32"/>
      <c r="IB58" s="32"/>
      <c r="IC58" s="32"/>
      <c r="ID58" s="32"/>
      <c r="IE58" s="32"/>
      <c r="IF58" s="32"/>
      <c r="IG58" s="32"/>
      <c r="IH58" s="32"/>
      <c r="II58" s="32"/>
      <c r="IJ58" s="32"/>
      <c r="IK58" s="32"/>
      <c r="IL58" s="32"/>
      <c r="IM58" s="32"/>
      <c r="IN58" s="32"/>
      <c r="IO58" s="32"/>
      <c r="IP58" s="32"/>
      <c r="IQ58" s="32"/>
      <c r="IR58" s="32"/>
      <c r="IS58" s="32"/>
      <c r="IT58" s="32"/>
      <c r="IU58" s="32"/>
      <c r="IV58" s="32"/>
      <c r="IW58" s="32"/>
      <c r="IX58" s="32"/>
    </row>
    <row r="59" spans="2:258" ht="15.75">
      <c r="B59" s="179" t="s">
        <v>201</v>
      </c>
      <c r="C59" s="179"/>
      <c r="D59" s="179"/>
      <c r="E59" s="179"/>
      <c r="F59" s="179"/>
      <c r="G59" s="57"/>
      <c r="H59" s="11"/>
      <c r="I59" s="11"/>
      <c r="J59" s="11"/>
      <c r="K59" s="11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  <c r="GY59" s="32"/>
      <c r="GZ59" s="32"/>
      <c r="HA59" s="32"/>
      <c r="HB59" s="32"/>
      <c r="HC59" s="32"/>
      <c r="HD59" s="32"/>
      <c r="HE59" s="32"/>
      <c r="HF59" s="32"/>
      <c r="HG59" s="32"/>
      <c r="HH59" s="32"/>
      <c r="HI59" s="32"/>
      <c r="HJ59" s="32"/>
      <c r="HK59" s="32"/>
      <c r="HL59" s="32"/>
      <c r="HM59" s="32"/>
      <c r="HN59" s="32"/>
      <c r="HO59" s="32"/>
      <c r="HP59" s="32"/>
      <c r="HQ59" s="32"/>
      <c r="HR59" s="32"/>
      <c r="HS59" s="32"/>
      <c r="HT59" s="32"/>
      <c r="HU59" s="32"/>
      <c r="HV59" s="32"/>
      <c r="HW59" s="32"/>
      <c r="HX59" s="32"/>
      <c r="HY59" s="32"/>
      <c r="HZ59" s="32"/>
      <c r="IA59" s="32"/>
      <c r="IB59" s="32"/>
      <c r="IC59" s="32"/>
      <c r="ID59" s="32"/>
      <c r="IE59" s="32"/>
      <c r="IF59" s="32"/>
      <c r="IG59" s="32"/>
      <c r="IH59" s="32"/>
      <c r="II59" s="32"/>
      <c r="IJ59" s="32"/>
      <c r="IK59" s="32"/>
      <c r="IL59" s="32"/>
      <c r="IM59" s="32"/>
      <c r="IN59" s="32"/>
      <c r="IO59" s="32"/>
      <c r="IP59" s="32"/>
      <c r="IQ59" s="32"/>
      <c r="IR59" s="32"/>
      <c r="IS59" s="32"/>
      <c r="IT59" s="32"/>
      <c r="IU59" s="32"/>
      <c r="IV59" s="32"/>
      <c r="IW59" s="32"/>
      <c r="IX59" s="32"/>
    </row>
    <row r="60" spans="2:258" ht="15.75">
      <c r="B60" s="29"/>
      <c r="C60" s="29"/>
      <c r="D60" s="151"/>
      <c r="E60" s="29"/>
      <c r="F60" s="29"/>
      <c r="G60" s="29"/>
      <c r="H60" s="29"/>
      <c r="I60" s="29"/>
      <c r="J60" s="29"/>
      <c r="K60" s="29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  <c r="GX60" s="32"/>
      <c r="GY60" s="32"/>
      <c r="GZ60" s="32"/>
      <c r="HA60" s="32"/>
      <c r="HB60" s="32"/>
      <c r="HC60" s="32"/>
      <c r="HD60" s="32"/>
      <c r="HE60" s="32"/>
      <c r="HF60" s="32"/>
      <c r="HG60" s="32"/>
      <c r="HH60" s="32"/>
      <c r="HI60" s="32"/>
      <c r="HJ60" s="32"/>
      <c r="HK60" s="32"/>
      <c r="HL60" s="32"/>
      <c r="HM60" s="32"/>
      <c r="HN60" s="32"/>
      <c r="HO60" s="32"/>
      <c r="HP60" s="32"/>
      <c r="HQ60" s="32"/>
      <c r="HR60" s="32"/>
      <c r="HS60" s="32"/>
      <c r="HT60" s="32"/>
      <c r="HU60" s="32"/>
      <c r="HV60" s="32"/>
      <c r="HW60" s="32"/>
      <c r="HX60" s="32"/>
      <c r="HY60" s="32"/>
      <c r="HZ60" s="32"/>
      <c r="IA60" s="32"/>
      <c r="IB60" s="32"/>
      <c r="IC60" s="32"/>
      <c r="ID60" s="32"/>
      <c r="IE60" s="32"/>
      <c r="IF60" s="32"/>
      <c r="IG60" s="32"/>
      <c r="IH60" s="32"/>
      <c r="II60" s="32"/>
      <c r="IJ60" s="32"/>
      <c r="IK60" s="32"/>
      <c r="IL60" s="32"/>
      <c r="IM60" s="32"/>
      <c r="IN60" s="32"/>
      <c r="IO60" s="32"/>
      <c r="IP60" s="32"/>
      <c r="IQ60" s="32"/>
      <c r="IR60" s="32"/>
      <c r="IS60" s="32"/>
      <c r="IT60" s="32"/>
      <c r="IU60" s="32"/>
      <c r="IV60" s="32"/>
      <c r="IW60" s="32"/>
      <c r="IX60" s="32"/>
    </row>
    <row r="61" spans="2:258" ht="15.75">
      <c r="B61" s="188" t="s">
        <v>174</v>
      </c>
      <c r="C61" s="188"/>
      <c r="D61" s="188"/>
      <c r="E61" s="188"/>
      <c r="F61" s="188"/>
      <c r="G61" s="14"/>
      <c r="H61" s="2"/>
      <c r="I61" s="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  <c r="DE61" s="32"/>
      <c r="DF61" s="32"/>
      <c r="DG61" s="32"/>
      <c r="DH61" s="32"/>
      <c r="DI61" s="32"/>
      <c r="DJ61" s="32"/>
      <c r="DK61" s="32"/>
      <c r="DL61" s="32"/>
      <c r="DM61" s="32"/>
      <c r="DN61" s="32"/>
      <c r="DO61" s="32"/>
      <c r="DP61" s="32"/>
      <c r="DQ61" s="32"/>
      <c r="DR61" s="32"/>
      <c r="DS61" s="32"/>
      <c r="DT61" s="32"/>
      <c r="DU61" s="32"/>
      <c r="DV61" s="32"/>
      <c r="DW61" s="32"/>
      <c r="DX61" s="32"/>
      <c r="DY61" s="32"/>
      <c r="DZ61" s="32"/>
      <c r="EA61" s="32"/>
      <c r="EB61" s="32"/>
      <c r="EC61" s="32"/>
      <c r="ED61" s="32"/>
      <c r="EE61" s="32"/>
      <c r="EF61" s="32"/>
      <c r="EG61" s="32"/>
      <c r="EH61" s="32"/>
      <c r="EI61" s="32"/>
      <c r="EJ61" s="32"/>
      <c r="EK61" s="32"/>
      <c r="EL61" s="32"/>
      <c r="EM61" s="32"/>
      <c r="EN61" s="32"/>
      <c r="EO61" s="32"/>
      <c r="EP61" s="32"/>
      <c r="EQ61" s="32"/>
      <c r="ER61" s="32"/>
      <c r="ES61" s="32"/>
      <c r="ET61" s="32"/>
      <c r="EU61" s="32"/>
      <c r="EV61" s="32"/>
      <c r="EW61" s="32"/>
      <c r="EX61" s="32"/>
      <c r="EY61" s="32"/>
      <c r="EZ61" s="32"/>
      <c r="FA61" s="32"/>
      <c r="FB61" s="32"/>
      <c r="FC61" s="32"/>
      <c r="FD61" s="32"/>
      <c r="FE61" s="32"/>
      <c r="FF61" s="32"/>
      <c r="FG61" s="32"/>
      <c r="FH61" s="32"/>
      <c r="FI61" s="32"/>
      <c r="FJ61" s="32"/>
      <c r="FK61" s="32"/>
      <c r="FL61" s="32"/>
      <c r="FM61" s="32"/>
      <c r="FN61" s="32"/>
      <c r="FO61" s="32"/>
      <c r="FP61" s="32"/>
      <c r="FQ61" s="32"/>
      <c r="FR61" s="32"/>
      <c r="FS61" s="32"/>
      <c r="FT61" s="32"/>
      <c r="FU61" s="32"/>
      <c r="FV61" s="32"/>
      <c r="FW61" s="32"/>
      <c r="FX61" s="32"/>
      <c r="FY61" s="32"/>
      <c r="FZ61" s="32"/>
      <c r="GA61" s="32"/>
      <c r="GB61" s="32"/>
      <c r="GC61" s="32"/>
      <c r="GD61" s="32"/>
      <c r="GE61" s="32"/>
      <c r="GF61" s="32"/>
      <c r="GG61" s="32"/>
      <c r="GH61" s="32"/>
      <c r="GI61" s="32"/>
      <c r="GJ61" s="32"/>
      <c r="GK61" s="32"/>
      <c r="GL61" s="32"/>
      <c r="GM61" s="32"/>
      <c r="GN61" s="32"/>
      <c r="GO61" s="32"/>
      <c r="GP61" s="32"/>
      <c r="GQ61" s="32"/>
      <c r="GR61" s="32"/>
      <c r="GS61" s="32"/>
      <c r="GT61" s="32"/>
      <c r="GU61" s="32"/>
      <c r="GV61" s="32"/>
      <c r="GW61" s="32"/>
      <c r="GX61" s="32"/>
      <c r="GY61" s="32"/>
      <c r="GZ61" s="32"/>
      <c r="HA61" s="32"/>
      <c r="HB61" s="32"/>
      <c r="HC61" s="32"/>
      <c r="HD61" s="32"/>
      <c r="HE61" s="32"/>
      <c r="HF61" s="32"/>
      <c r="HG61" s="32"/>
      <c r="HH61" s="32"/>
      <c r="HI61" s="32"/>
      <c r="HJ61" s="32"/>
      <c r="HK61" s="32"/>
      <c r="HL61" s="32"/>
      <c r="HM61" s="32"/>
      <c r="HN61" s="32"/>
      <c r="HO61" s="32"/>
      <c r="HP61" s="32"/>
      <c r="HQ61" s="32"/>
      <c r="HR61" s="32"/>
      <c r="HS61" s="32"/>
      <c r="HT61" s="32"/>
      <c r="HU61" s="32"/>
      <c r="HV61" s="32"/>
      <c r="HW61" s="32"/>
      <c r="HX61" s="32"/>
      <c r="HY61" s="32"/>
      <c r="HZ61" s="32"/>
      <c r="IA61" s="32"/>
      <c r="IB61" s="32"/>
      <c r="IC61" s="32"/>
      <c r="ID61" s="32"/>
      <c r="IE61" s="32"/>
      <c r="IF61" s="32"/>
      <c r="IG61" s="32"/>
      <c r="IH61" s="32"/>
      <c r="II61" s="32"/>
      <c r="IJ61" s="32"/>
      <c r="IK61" s="32"/>
      <c r="IL61" s="32"/>
      <c r="IM61" s="32"/>
      <c r="IN61" s="32"/>
      <c r="IO61" s="32"/>
      <c r="IP61" s="32"/>
      <c r="IQ61" s="32"/>
      <c r="IR61" s="32"/>
      <c r="IS61" s="32"/>
      <c r="IT61" s="32"/>
      <c r="IU61" s="32"/>
      <c r="IV61" s="32"/>
      <c r="IW61" s="32"/>
      <c r="IX61" s="32"/>
    </row>
    <row r="62" spans="2:258" ht="15.75">
      <c r="B62" s="15"/>
      <c r="C62" s="165"/>
      <c r="D62" s="28"/>
      <c r="E62" s="153"/>
      <c r="F62" s="153"/>
      <c r="G62" s="14"/>
      <c r="H62" s="2"/>
      <c r="I62" s="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  <c r="GY62" s="32"/>
      <c r="GZ62" s="32"/>
      <c r="HA62" s="32"/>
      <c r="HB62" s="32"/>
      <c r="HC62" s="32"/>
      <c r="HD62" s="32"/>
      <c r="HE62" s="32"/>
      <c r="HF62" s="32"/>
      <c r="HG62" s="32"/>
      <c r="HH62" s="32"/>
      <c r="HI62" s="32"/>
      <c r="HJ62" s="32"/>
      <c r="HK62" s="32"/>
      <c r="HL62" s="32"/>
      <c r="HM62" s="32"/>
      <c r="HN62" s="32"/>
      <c r="HO62" s="32"/>
      <c r="HP62" s="32"/>
      <c r="HQ62" s="32"/>
      <c r="HR62" s="32"/>
      <c r="HS62" s="32"/>
      <c r="HT62" s="32"/>
      <c r="HU62" s="32"/>
      <c r="HV62" s="32"/>
      <c r="HW62" s="32"/>
      <c r="HX62" s="32"/>
      <c r="HY62" s="32"/>
      <c r="HZ62" s="32"/>
      <c r="IA62" s="32"/>
      <c r="IB62" s="32"/>
      <c r="IC62" s="32"/>
      <c r="ID62" s="32"/>
      <c r="IE62" s="32"/>
      <c r="IF62" s="32"/>
      <c r="IG62" s="32"/>
      <c r="IH62" s="32"/>
      <c r="II62" s="32"/>
      <c r="IJ62" s="32"/>
      <c r="IK62" s="32"/>
      <c r="IL62" s="32"/>
      <c r="IM62" s="32"/>
      <c r="IN62" s="32"/>
      <c r="IO62" s="32"/>
      <c r="IP62" s="32"/>
      <c r="IQ62" s="32"/>
      <c r="IR62" s="32"/>
      <c r="IS62" s="32"/>
      <c r="IT62" s="32"/>
      <c r="IU62" s="32"/>
      <c r="IV62" s="32"/>
      <c r="IW62" s="32"/>
      <c r="IX62" s="32"/>
    </row>
    <row r="63" spans="2:258" ht="28.5" customHeight="1">
      <c r="B63" s="195"/>
      <c r="C63" s="195"/>
      <c r="D63" s="195"/>
      <c r="E63" s="195"/>
      <c r="F63" s="195"/>
      <c r="G63" s="58"/>
      <c r="H63" s="58"/>
      <c r="I63" s="58"/>
      <c r="J63" s="36"/>
      <c r="K63" s="36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  <c r="DE63" s="32"/>
      <c r="DF63" s="32"/>
      <c r="DG63" s="32"/>
      <c r="DH63" s="32"/>
      <c r="DI63" s="32"/>
      <c r="DJ63" s="32"/>
      <c r="DK63" s="32"/>
      <c r="DL63" s="32"/>
      <c r="DM63" s="32"/>
      <c r="DN63" s="32"/>
      <c r="DO63" s="32"/>
      <c r="DP63" s="32"/>
      <c r="DQ63" s="32"/>
      <c r="DR63" s="32"/>
      <c r="DS63" s="32"/>
      <c r="DT63" s="32"/>
      <c r="DU63" s="32"/>
      <c r="DV63" s="32"/>
      <c r="DW63" s="32"/>
      <c r="DX63" s="32"/>
      <c r="DY63" s="32"/>
      <c r="DZ63" s="32"/>
      <c r="EA63" s="32"/>
      <c r="EB63" s="32"/>
      <c r="EC63" s="32"/>
      <c r="ED63" s="32"/>
      <c r="EE63" s="32"/>
      <c r="EF63" s="32"/>
      <c r="EG63" s="32"/>
      <c r="EH63" s="32"/>
      <c r="EI63" s="32"/>
      <c r="EJ63" s="32"/>
      <c r="EK63" s="32"/>
      <c r="EL63" s="32"/>
      <c r="EM63" s="32"/>
      <c r="EN63" s="32"/>
      <c r="EO63" s="32"/>
      <c r="EP63" s="32"/>
      <c r="EQ63" s="32"/>
      <c r="ER63" s="32"/>
      <c r="ES63" s="32"/>
      <c r="ET63" s="32"/>
      <c r="EU63" s="32"/>
      <c r="EV63" s="32"/>
      <c r="EW63" s="32"/>
      <c r="EX63" s="32"/>
      <c r="EY63" s="32"/>
      <c r="EZ63" s="32"/>
      <c r="FA63" s="32"/>
      <c r="FB63" s="32"/>
      <c r="FC63" s="32"/>
      <c r="FD63" s="32"/>
      <c r="FE63" s="32"/>
      <c r="FF63" s="32"/>
      <c r="FG63" s="32"/>
      <c r="FH63" s="32"/>
      <c r="FI63" s="32"/>
      <c r="FJ63" s="32"/>
      <c r="FK63" s="32"/>
      <c r="FL63" s="32"/>
      <c r="FM63" s="32"/>
      <c r="FN63" s="32"/>
      <c r="FO63" s="32"/>
      <c r="FP63" s="32"/>
      <c r="FQ63" s="32"/>
      <c r="FR63" s="32"/>
      <c r="FS63" s="32"/>
      <c r="FT63" s="32"/>
      <c r="FU63" s="32"/>
      <c r="FV63" s="32"/>
      <c r="FW63" s="32"/>
      <c r="FX63" s="32"/>
      <c r="FY63" s="32"/>
      <c r="FZ63" s="32"/>
      <c r="GA63" s="32"/>
      <c r="GB63" s="32"/>
      <c r="GC63" s="32"/>
      <c r="GD63" s="32"/>
      <c r="GE63" s="32"/>
      <c r="GF63" s="32"/>
      <c r="GG63" s="32"/>
      <c r="GH63" s="32"/>
      <c r="GI63" s="32"/>
      <c r="GJ63" s="32"/>
      <c r="GK63" s="32"/>
      <c r="GL63" s="32"/>
      <c r="GM63" s="32"/>
      <c r="GN63" s="32"/>
      <c r="GO63" s="32"/>
      <c r="GP63" s="32"/>
      <c r="GQ63" s="32"/>
      <c r="GR63" s="32"/>
      <c r="GS63" s="32"/>
      <c r="GT63" s="32"/>
      <c r="GU63" s="32"/>
      <c r="GV63" s="32"/>
      <c r="GW63" s="32"/>
      <c r="GX63" s="32"/>
      <c r="GY63" s="32"/>
      <c r="GZ63" s="32"/>
      <c r="HA63" s="32"/>
      <c r="HB63" s="32"/>
      <c r="HC63" s="32"/>
      <c r="HD63" s="32"/>
      <c r="HE63" s="32"/>
      <c r="HF63" s="32"/>
      <c r="HG63" s="32"/>
      <c r="HH63" s="32"/>
      <c r="HI63" s="32"/>
      <c r="HJ63" s="32"/>
      <c r="HK63" s="32"/>
      <c r="HL63" s="32"/>
      <c r="HM63" s="32"/>
      <c r="HN63" s="32"/>
      <c r="HO63" s="32"/>
      <c r="HP63" s="32"/>
      <c r="HQ63" s="32"/>
      <c r="HR63" s="32"/>
      <c r="HS63" s="32"/>
      <c r="HT63" s="32"/>
      <c r="HU63" s="32"/>
      <c r="HV63" s="32"/>
      <c r="HW63" s="32"/>
      <c r="HX63" s="32"/>
      <c r="HY63" s="32"/>
      <c r="HZ63" s="32"/>
      <c r="IA63" s="32"/>
      <c r="IB63" s="32"/>
      <c r="IC63" s="32"/>
      <c r="ID63" s="32"/>
      <c r="IE63" s="32"/>
      <c r="IF63" s="32"/>
      <c r="IG63" s="32"/>
      <c r="IH63" s="32"/>
      <c r="II63" s="32"/>
      <c r="IJ63" s="32"/>
      <c r="IK63" s="32"/>
      <c r="IL63" s="32"/>
      <c r="IM63" s="32"/>
      <c r="IN63" s="32"/>
      <c r="IO63" s="32"/>
      <c r="IP63" s="32"/>
      <c r="IQ63" s="32"/>
      <c r="IR63" s="32"/>
      <c r="IS63" s="32"/>
      <c r="IT63" s="32"/>
      <c r="IU63" s="32"/>
      <c r="IV63" s="32"/>
      <c r="IW63" s="32"/>
      <c r="IX63" s="32"/>
    </row>
    <row r="64" spans="2:258" ht="25.5" customHeight="1">
      <c r="B64" s="179"/>
      <c r="C64" s="179"/>
      <c r="D64" s="179"/>
      <c r="E64" s="179"/>
      <c r="F64" s="179"/>
      <c r="G64" s="58"/>
      <c r="H64" s="58"/>
      <c r="I64" s="58"/>
      <c r="J64" s="36"/>
      <c r="K64" s="36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  <c r="DE64" s="32"/>
      <c r="DF64" s="32"/>
      <c r="DG64" s="32"/>
      <c r="DH64" s="32"/>
      <c r="DI64" s="32"/>
      <c r="DJ64" s="32"/>
      <c r="DK64" s="32"/>
      <c r="DL64" s="32"/>
      <c r="DM64" s="32"/>
      <c r="DN64" s="32"/>
      <c r="DO64" s="32"/>
      <c r="DP64" s="32"/>
      <c r="DQ64" s="32"/>
      <c r="DR64" s="32"/>
      <c r="DS64" s="32"/>
      <c r="DT64" s="32"/>
      <c r="DU64" s="32"/>
      <c r="DV64" s="32"/>
      <c r="DW64" s="32"/>
      <c r="DX64" s="32"/>
      <c r="DY64" s="32"/>
      <c r="DZ64" s="32"/>
      <c r="EA64" s="32"/>
      <c r="EB64" s="32"/>
      <c r="EC64" s="32"/>
      <c r="ED64" s="32"/>
      <c r="EE64" s="32"/>
      <c r="EF64" s="32"/>
      <c r="EG64" s="32"/>
      <c r="EH64" s="32"/>
      <c r="EI64" s="32"/>
      <c r="EJ64" s="32"/>
      <c r="EK64" s="32"/>
      <c r="EL64" s="32"/>
      <c r="EM64" s="32"/>
      <c r="EN64" s="32"/>
      <c r="EO64" s="32"/>
      <c r="EP64" s="32"/>
      <c r="EQ64" s="32"/>
      <c r="ER64" s="32"/>
      <c r="ES64" s="32"/>
      <c r="ET64" s="32"/>
      <c r="EU64" s="32"/>
      <c r="EV64" s="32"/>
      <c r="EW64" s="32"/>
      <c r="EX64" s="32"/>
      <c r="EY64" s="32"/>
      <c r="EZ64" s="32"/>
      <c r="FA64" s="32"/>
      <c r="FB64" s="32"/>
      <c r="FC64" s="32"/>
      <c r="FD64" s="32"/>
      <c r="FE64" s="32"/>
      <c r="FF64" s="32"/>
      <c r="FG64" s="32"/>
      <c r="FH64" s="32"/>
      <c r="FI64" s="32"/>
      <c r="FJ64" s="32"/>
      <c r="FK64" s="32"/>
      <c r="FL64" s="32"/>
      <c r="FM64" s="32"/>
      <c r="FN64" s="32"/>
      <c r="FO64" s="32"/>
      <c r="FP64" s="32"/>
      <c r="FQ64" s="32"/>
      <c r="FR64" s="32"/>
      <c r="FS64" s="32"/>
      <c r="FT64" s="32"/>
      <c r="FU64" s="32"/>
      <c r="FV64" s="32"/>
      <c r="FW64" s="32"/>
      <c r="FX64" s="32"/>
      <c r="FY64" s="32"/>
      <c r="FZ64" s="32"/>
      <c r="GA64" s="32"/>
      <c r="GB64" s="32"/>
      <c r="GC64" s="32"/>
      <c r="GD64" s="32"/>
      <c r="GE64" s="32"/>
      <c r="GF64" s="32"/>
      <c r="GG64" s="32"/>
      <c r="GH64" s="32"/>
      <c r="GI64" s="32"/>
      <c r="GJ64" s="32"/>
      <c r="GK64" s="32"/>
      <c r="GL64" s="32"/>
      <c r="GM64" s="32"/>
      <c r="GN64" s="32"/>
      <c r="GO64" s="32"/>
      <c r="GP64" s="32"/>
      <c r="GQ64" s="32"/>
      <c r="GR64" s="32"/>
      <c r="GS64" s="32"/>
      <c r="GT64" s="32"/>
      <c r="GU64" s="32"/>
      <c r="GV64" s="32"/>
      <c r="GW64" s="32"/>
      <c r="GX64" s="32"/>
      <c r="GY64" s="32"/>
      <c r="GZ64" s="32"/>
      <c r="HA64" s="32"/>
      <c r="HB64" s="32"/>
      <c r="HC64" s="32"/>
      <c r="HD64" s="32"/>
      <c r="HE64" s="32"/>
      <c r="HF64" s="32"/>
      <c r="HG64" s="32"/>
      <c r="HH64" s="32"/>
      <c r="HI64" s="32"/>
      <c r="HJ64" s="32"/>
      <c r="HK64" s="32"/>
      <c r="HL64" s="32"/>
      <c r="HM64" s="32"/>
      <c r="HN64" s="32"/>
      <c r="HO64" s="32"/>
      <c r="HP64" s="32"/>
      <c r="HQ64" s="32"/>
      <c r="HR64" s="32"/>
      <c r="HS64" s="32"/>
      <c r="HT64" s="32"/>
      <c r="HU64" s="32"/>
      <c r="HV64" s="32"/>
      <c r="HW64" s="32"/>
      <c r="HX64" s="32"/>
      <c r="HY64" s="32"/>
      <c r="HZ64" s="32"/>
      <c r="IA64" s="32"/>
      <c r="IB64" s="32"/>
      <c r="IC64" s="32"/>
      <c r="ID64" s="32"/>
      <c r="IE64" s="32"/>
      <c r="IF64" s="32"/>
      <c r="IG64" s="32"/>
      <c r="IH64" s="32"/>
      <c r="II64" s="32"/>
      <c r="IJ64" s="32"/>
      <c r="IK64" s="32"/>
      <c r="IL64" s="32"/>
      <c r="IM64" s="32"/>
      <c r="IN64" s="32"/>
      <c r="IO64" s="32"/>
      <c r="IP64" s="32"/>
      <c r="IQ64" s="32"/>
      <c r="IR64" s="32"/>
      <c r="IS64" s="32"/>
      <c r="IT64" s="32"/>
      <c r="IU64" s="32"/>
      <c r="IV64" s="32"/>
      <c r="IW64" s="32"/>
      <c r="IX64" s="32"/>
    </row>
    <row r="65" spans="2:258" ht="28.5" customHeight="1">
      <c r="B65" s="179"/>
      <c r="C65" s="179"/>
      <c r="D65" s="179"/>
      <c r="E65" s="179"/>
      <c r="F65" s="179"/>
      <c r="G65" s="16"/>
      <c r="H65" s="16"/>
      <c r="I65" s="16"/>
      <c r="J65" s="16"/>
      <c r="K65" s="16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  <c r="ET65" s="32"/>
      <c r="EU65" s="32"/>
      <c r="EV65" s="32"/>
      <c r="EW65" s="32"/>
      <c r="EX65" s="32"/>
      <c r="EY65" s="32"/>
      <c r="EZ65" s="32"/>
      <c r="FA65" s="32"/>
      <c r="FB65" s="32"/>
      <c r="FC65" s="32"/>
      <c r="FD65" s="32"/>
      <c r="FE65" s="32"/>
      <c r="FF65" s="32"/>
      <c r="FG65" s="32"/>
      <c r="FH65" s="32"/>
      <c r="FI65" s="32"/>
      <c r="FJ65" s="32"/>
      <c r="FK65" s="32"/>
      <c r="FL65" s="32"/>
      <c r="FM65" s="32"/>
      <c r="FN65" s="32"/>
      <c r="FO65" s="32"/>
      <c r="FP65" s="32"/>
      <c r="FQ65" s="32"/>
      <c r="FR65" s="32"/>
      <c r="FS65" s="32"/>
      <c r="FT65" s="32"/>
      <c r="FU65" s="32"/>
      <c r="FV65" s="32"/>
      <c r="FW65" s="32"/>
      <c r="FX65" s="32"/>
      <c r="FY65" s="32"/>
      <c r="FZ65" s="32"/>
      <c r="GA65" s="32"/>
      <c r="GB65" s="32"/>
      <c r="GC65" s="32"/>
      <c r="GD65" s="32"/>
      <c r="GE65" s="32"/>
      <c r="GF65" s="32"/>
      <c r="GG65" s="32"/>
      <c r="GH65" s="32"/>
      <c r="GI65" s="32"/>
      <c r="GJ65" s="32"/>
      <c r="GK65" s="32"/>
      <c r="GL65" s="32"/>
      <c r="GM65" s="32"/>
      <c r="GN65" s="32"/>
      <c r="GO65" s="32"/>
      <c r="GP65" s="32"/>
      <c r="GQ65" s="32"/>
      <c r="GR65" s="32"/>
      <c r="GS65" s="32"/>
      <c r="GT65" s="32"/>
      <c r="GU65" s="32"/>
      <c r="GV65" s="32"/>
      <c r="GW65" s="32"/>
      <c r="GX65" s="32"/>
      <c r="GY65" s="32"/>
      <c r="GZ65" s="32"/>
      <c r="HA65" s="32"/>
      <c r="HB65" s="32"/>
      <c r="HC65" s="32"/>
      <c r="HD65" s="32"/>
      <c r="HE65" s="32"/>
      <c r="HF65" s="32"/>
      <c r="HG65" s="32"/>
      <c r="HH65" s="32"/>
      <c r="HI65" s="32"/>
      <c r="HJ65" s="32"/>
      <c r="HK65" s="32"/>
      <c r="HL65" s="32"/>
      <c r="HM65" s="32"/>
      <c r="HN65" s="32"/>
      <c r="HO65" s="32"/>
      <c r="HP65" s="32"/>
      <c r="HQ65" s="32"/>
      <c r="HR65" s="32"/>
      <c r="HS65" s="32"/>
      <c r="HT65" s="32"/>
      <c r="HU65" s="32"/>
      <c r="HV65" s="32"/>
      <c r="HW65" s="32"/>
      <c r="HX65" s="32"/>
      <c r="HY65" s="32"/>
      <c r="HZ65" s="32"/>
      <c r="IA65" s="32"/>
      <c r="IB65" s="32"/>
      <c r="IC65" s="32"/>
      <c r="ID65" s="32"/>
      <c r="IE65" s="32"/>
      <c r="IF65" s="32"/>
      <c r="IG65" s="32"/>
      <c r="IH65" s="32"/>
      <c r="II65" s="32"/>
      <c r="IJ65" s="32"/>
      <c r="IK65" s="32"/>
      <c r="IL65" s="32"/>
      <c r="IM65" s="32"/>
      <c r="IN65" s="32"/>
      <c r="IO65" s="32"/>
      <c r="IP65" s="32"/>
      <c r="IQ65" s="32"/>
      <c r="IR65" s="32"/>
      <c r="IS65" s="32"/>
      <c r="IT65" s="32"/>
      <c r="IU65" s="32"/>
      <c r="IV65" s="32"/>
      <c r="IW65" s="32"/>
      <c r="IX65" s="32"/>
    </row>
    <row r="66" spans="2:258" ht="15.75">
      <c r="B66" s="15"/>
      <c r="C66" s="165"/>
      <c r="D66" s="28"/>
      <c r="E66" s="153"/>
      <c r="F66" s="153"/>
      <c r="G66" s="51"/>
      <c r="H66" s="51"/>
      <c r="I66" s="51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  <c r="EO66" s="32"/>
      <c r="EP66" s="32"/>
      <c r="EQ66" s="32"/>
      <c r="ER66" s="32"/>
      <c r="ES66" s="32"/>
      <c r="ET66" s="32"/>
      <c r="EU66" s="32"/>
      <c r="EV66" s="32"/>
      <c r="EW66" s="32"/>
      <c r="EX66" s="32"/>
      <c r="EY66" s="32"/>
      <c r="EZ66" s="32"/>
      <c r="FA66" s="32"/>
      <c r="FB66" s="32"/>
      <c r="FC66" s="32"/>
      <c r="FD66" s="32"/>
      <c r="FE66" s="32"/>
      <c r="FF66" s="32"/>
      <c r="FG66" s="32"/>
      <c r="FH66" s="32"/>
      <c r="FI66" s="32"/>
      <c r="FJ66" s="32"/>
      <c r="FK66" s="32"/>
      <c r="FL66" s="32"/>
      <c r="FM66" s="32"/>
      <c r="FN66" s="32"/>
      <c r="FO66" s="32"/>
      <c r="FP66" s="32"/>
      <c r="FQ66" s="32"/>
      <c r="FR66" s="32"/>
      <c r="FS66" s="32"/>
      <c r="FT66" s="32"/>
      <c r="FU66" s="32"/>
      <c r="FV66" s="32"/>
      <c r="FW66" s="32"/>
      <c r="FX66" s="32"/>
      <c r="FY66" s="32"/>
      <c r="FZ66" s="32"/>
      <c r="GA66" s="32"/>
      <c r="GB66" s="32"/>
      <c r="GC66" s="32"/>
      <c r="GD66" s="32"/>
      <c r="GE66" s="32"/>
      <c r="GF66" s="32"/>
      <c r="GG66" s="32"/>
      <c r="GH66" s="32"/>
      <c r="GI66" s="32"/>
      <c r="GJ66" s="32"/>
      <c r="GK66" s="32"/>
      <c r="GL66" s="32"/>
      <c r="GM66" s="32"/>
      <c r="GN66" s="32"/>
      <c r="GO66" s="32"/>
      <c r="GP66" s="32"/>
      <c r="GQ66" s="32"/>
      <c r="GR66" s="32"/>
      <c r="GS66" s="32"/>
      <c r="GT66" s="32"/>
      <c r="GU66" s="32"/>
      <c r="GV66" s="32"/>
      <c r="GW66" s="32"/>
      <c r="GX66" s="32"/>
      <c r="GY66" s="32"/>
      <c r="GZ66" s="32"/>
      <c r="HA66" s="32"/>
      <c r="HB66" s="32"/>
      <c r="HC66" s="32"/>
      <c r="HD66" s="32"/>
      <c r="HE66" s="32"/>
      <c r="HF66" s="32"/>
      <c r="HG66" s="32"/>
      <c r="HH66" s="32"/>
      <c r="HI66" s="32"/>
      <c r="HJ66" s="32"/>
      <c r="HK66" s="32"/>
      <c r="HL66" s="32"/>
      <c r="HM66" s="32"/>
      <c r="HN66" s="32"/>
      <c r="HO66" s="32"/>
      <c r="HP66" s="32"/>
      <c r="HQ66" s="32"/>
      <c r="HR66" s="32"/>
      <c r="HS66" s="32"/>
      <c r="HT66" s="32"/>
      <c r="HU66" s="32"/>
      <c r="HV66" s="32"/>
      <c r="HW66" s="32"/>
      <c r="HX66" s="32"/>
      <c r="HY66" s="32"/>
      <c r="HZ66" s="32"/>
      <c r="IA66" s="32"/>
      <c r="IB66" s="32"/>
      <c r="IC66" s="32"/>
      <c r="ID66" s="32"/>
      <c r="IE66" s="32"/>
      <c r="IF66" s="32"/>
      <c r="IG66" s="32"/>
      <c r="IH66" s="32"/>
      <c r="II66" s="32"/>
      <c r="IJ66" s="32"/>
      <c r="IK66" s="32"/>
      <c r="IL66" s="32"/>
      <c r="IM66" s="32"/>
      <c r="IN66" s="32"/>
      <c r="IO66" s="32"/>
      <c r="IP66" s="32"/>
      <c r="IQ66" s="32"/>
      <c r="IR66" s="32"/>
      <c r="IS66" s="32"/>
      <c r="IT66" s="32"/>
      <c r="IU66" s="32"/>
      <c r="IV66" s="32"/>
      <c r="IW66" s="32"/>
      <c r="IX66" s="32"/>
    </row>
  </sheetData>
  <mergeCells count="15">
    <mergeCell ref="B33:C33"/>
    <mergeCell ref="B39:C39"/>
    <mergeCell ref="B49:C49"/>
    <mergeCell ref="B10:C10"/>
    <mergeCell ref="A6:G6"/>
    <mergeCell ref="B2:F2"/>
    <mergeCell ref="B8:F8"/>
    <mergeCell ref="A3:G3"/>
    <mergeCell ref="A4:G4"/>
    <mergeCell ref="A5:G5"/>
    <mergeCell ref="B61:F61"/>
    <mergeCell ref="B63:F63"/>
    <mergeCell ref="B65:F65"/>
    <mergeCell ref="B59:F59"/>
    <mergeCell ref="B64:F64"/>
  </mergeCells>
  <printOptions horizontalCentered="1"/>
  <pageMargins left="0.25" right="0.25" top="0.75" bottom="0.75" header="0.3" footer="0.3"/>
  <pageSetup paperSize="8" fitToWidth="0" orientation="portrait" horizontalDpi="300" verticalDpi="300" r:id="rId1"/>
  <ignoredErrors>
    <ignoredError sqref="B57 E34:E36 E40:E42 E14 E56 E53 E52 E57 E33 E16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2"/>
  <sheetViews>
    <sheetView showGridLines="0" topLeftCell="A2" workbookViewId="0">
      <selection activeCell="B2" sqref="B2:H2"/>
    </sheetView>
  </sheetViews>
  <sheetFormatPr defaultColWidth="0" defaultRowHeight="15.75" zeroHeight="1"/>
  <cols>
    <col min="1" max="1" width="9.85546875" style="1" customWidth="1"/>
    <col min="2" max="2" width="72.7109375" style="1" bestFit="1" customWidth="1"/>
    <col min="3" max="3" width="9.85546875" style="1" customWidth="1"/>
    <col min="4" max="4" width="16.85546875" style="153" bestFit="1" customWidth="1"/>
    <col min="5" max="5" width="19.140625" style="153" bestFit="1" customWidth="1"/>
    <col min="6" max="6" width="17.7109375" style="153" bestFit="1" customWidth="1"/>
    <col min="7" max="7" width="3.5703125" style="1" customWidth="1"/>
    <col min="8" max="8" width="4.42578125" style="1" customWidth="1"/>
    <col min="9" max="11" width="0" style="1" hidden="1" customWidth="1"/>
    <col min="12" max="16384" width="9.140625" style="1" hidden="1"/>
  </cols>
  <sheetData>
    <row r="1" spans="1:8" hidden="1"/>
    <row r="2" spans="1:8">
      <c r="A2" s="2"/>
      <c r="B2" s="180" t="s">
        <v>54</v>
      </c>
      <c r="C2" s="180"/>
      <c r="D2" s="180"/>
      <c r="E2" s="180"/>
      <c r="F2" s="180"/>
      <c r="G2" s="180"/>
      <c r="H2" s="180"/>
    </row>
    <row r="3" spans="1:8">
      <c r="A3" s="2"/>
      <c r="B3" s="180" t="s">
        <v>50</v>
      </c>
      <c r="C3" s="180"/>
      <c r="D3" s="180"/>
      <c r="E3" s="180"/>
      <c r="F3" s="180"/>
      <c r="G3" s="2"/>
      <c r="H3" s="2"/>
    </row>
    <row r="4" spans="1:8">
      <c r="A4" s="2"/>
      <c r="B4" s="180" t="s">
        <v>199</v>
      </c>
      <c r="C4" s="180"/>
      <c r="D4" s="180"/>
      <c r="E4" s="180"/>
      <c r="F4" s="180"/>
      <c r="G4" s="2"/>
      <c r="H4" s="2"/>
    </row>
    <row r="5" spans="1:8">
      <c r="A5" s="2"/>
      <c r="B5" s="180" t="s">
        <v>96</v>
      </c>
      <c r="C5" s="180"/>
      <c r="D5" s="180"/>
      <c r="E5" s="180"/>
      <c r="F5" s="180"/>
    </row>
    <row r="6" spans="1:8"/>
    <row r="7" spans="1:8">
      <c r="B7" s="202" t="s">
        <v>152</v>
      </c>
      <c r="C7" s="202"/>
      <c r="D7" s="202"/>
      <c r="E7" s="202"/>
      <c r="F7" s="202"/>
    </row>
    <row r="8" spans="1:8">
      <c r="B8" s="4"/>
      <c r="C8" s="4"/>
      <c r="D8" s="4"/>
      <c r="E8" s="4"/>
      <c r="F8" s="4"/>
    </row>
    <row r="9" spans="1:8">
      <c r="B9" s="203" t="s">
        <v>2</v>
      </c>
      <c r="C9" s="204"/>
      <c r="D9" s="116">
        <v>45838</v>
      </c>
      <c r="E9" s="116">
        <v>45657</v>
      </c>
      <c r="F9" s="116">
        <v>45473</v>
      </c>
    </row>
    <row r="10" spans="1:8">
      <c r="B10" s="17" t="s">
        <v>134</v>
      </c>
      <c r="C10" s="17" t="s">
        <v>196</v>
      </c>
      <c r="D10" s="145">
        <f>SUM(D11:D16)</f>
        <v>158507792.92999995</v>
      </c>
      <c r="E10" s="18">
        <f>SUM(E11:E16)</f>
        <v>454682482.11000007</v>
      </c>
      <c r="F10" s="18">
        <f>SUM(F11:F16)</f>
        <v>103775797.78</v>
      </c>
    </row>
    <row r="11" spans="1:8">
      <c r="B11" s="19" t="s">
        <v>154</v>
      </c>
      <c r="C11" s="19"/>
      <c r="D11" s="162">
        <f>'DRE '!E12</f>
        <v>221582.52</v>
      </c>
      <c r="E11" s="20">
        <f>'DRE '!F12</f>
        <v>831261.2</v>
      </c>
      <c r="F11" s="162">
        <f>'DRE '!G12</f>
        <v>40435.47</v>
      </c>
    </row>
    <row r="12" spans="1:8">
      <c r="B12" s="21" t="s">
        <v>146</v>
      </c>
      <c r="C12" s="21"/>
      <c r="D12" s="146">
        <f>'DRE '!E13-318348.9</f>
        <v>964159.41</v>
      </c>
      <c r="E12" s="22">
        <f>'DRE '!F13-1098649.27</f>
        <v>3607675.3699999996</v>
      </c>
      <c r="F12" s="146">
        <f>'DRE '!G13-350633.14</f>
        <v>826623.0199999999</v>
      </c>
    </row>
    <row r="13" spans="1:8">
      <c r="B13" s="23" t="s">
        <v>129</v>
      </c>
      <c r="C13" s="23"/>
      <c r="D13" s="147">
        <f>'DRE '!E23</f>
        <v>21342343.079999998</v>
      </c>
      <c r="E13" s="22">
        <f>'DRE '!F23</f>
        <v>72434251.74000001</v>
      </c>
      <c r="F13" s="147">
        <f>'DRE '!G23</f>
        <v>22653281.010000002</v>
      </c>
    </row>
    <row r="14" spans="1:8">
      <c r="B14" s="23" t="s">
        <v>130</v>
      </c>
      <c r="C14" s="23"/>
      <c r="D14" s="147">
        <f>'DRE '!E24</f>
        <v>135614100.13999999</v>
      </c>
      <c r="E14" s="22">
        <f>'DRE '!F24</f>
        <v>373838867.16000003</v>
      </c>
      <c r="F14" s="147">
        <f>'DRE '!G24</f>
        <v>79861785.730000004</v>
      </c>
    </row>
    <row r="15" spans="1:8">
      <c r="B15" s="23" t="s">
        <v>131</v>
      </c>
      <c r="C15" s="23"/>
      <c r="D15" s="147">
        <f>'DRE '!E25</f>
        <v>201474.64</v>
      </c>
      <c r="E15" s="22">
        <f>'DRE '!F25</f>
        <v>893695.85</v>
      </c>
      <c r="F15" s="147">
        <f>'DRE '!G25</f>
        <v>379723.35</v>
      </c>
    </row>
    <row r="16" spans="1:8">
      <c r="B16" s="21" t="s">
        <v>99</v>
      </c>
      <c r="C16" s="21"/>
      <c r="D16" s="146">
        <v>164133.14000000001</v>
      </c>
      <c r="E16" s="22">
        <v>3076730.79</v>
      </c>
      <c r="F16" s="22">
        <v>13949.2</v>
      </c>
    </row>
    <row r="17" spans="2:6" hidden="1">
      <c r="B17" s="24"/>
      <c r="C17" s="24"/>
      <c r="D17" s="146"/>
      <c r="E17" s="22"/>
      <c r="F17" s="22"/>
    </row>
    <row r="18" spans="2:6">
      <c r="B18" s="15"/>
      <c r="C18" s="165"/>
      <c r="D18" s="147"/>
      <c r="E18" s="25"/>
      <c r="F18" s="25"/>
    </row>
    <row r="19" spans="2:6" s="3" customFormat="1">
      <c r="B19" s="17" t="s">
        <v>100</v>
      </c>
      <c r="C19" s="17" t="s">
        <v>197</v>
      </c>
      <c r="D19" s="148">
        <f>SUM(D20:D23)</f>
        <v>86587674.690000013</v>
      </c>
      <c r="E19" s="8">
        <f>SUM(E20:E23)</f>
        <v>241514485.01999998</v>
      </c>
      <c r="F19" s="8">
        <f>SUM(F20:F23)</f>
        <v>31898717.030000005</v>
      </c>
    </row>
    <row r="20" spans="2:6">
      <c r="B20" s="21" t="s">
        <v>101</v>
      </c>
      <c r="C20" s="21"/>
      <c r="D20" s="146">
        <f>-'DRE '!E29-'DRE '!E36-'DRE '!E37-'DRE '!E38</f>
        <v>85370501.050000012</v>
      </c>
      <c r="E20" s="22">
        <v>239621793.16</v>
      </c>
      <c r="F20" s="146">
        <f>-'DRE '!G29-'DRE '!G36-'DRE '!G37-'DRE '!G38</f>
        <v>30780696.490000002</v>
      </c>
    </row>
    <row r="21" spans="2:6">
      <c r="B21" s="21" t="s">
        <v>102</v>
      </c>
      <c r="C21" s="21"/>
      <c r="D21" s="146">
        <v>10396.4</v>
      </c>
      <c r="E21" s="22">
        <v>349573.04</v>
      </c>
      <c r="F21" s="22">
        <v>11815.67</v>
      </c>
    </row>
    <row r="22" spans="2:6">
      <c r="B22" s="21" t="s">
        <v>103</v>
      </c>
      <c r="C22" s="21"/>
      <c r="D22" s="146">
        <f>-'DRE '!E46-'DRE '!E47+85300.83+153229.68</f>
        <v>1201819.1399999999</v>
      </c>
      <c r="E22" s="22">
        <v>1411355.12</v>
      </c>
      <c r="F22" s="146">
        <f>-'DRE '!G46-'DRE '!G47+23198.38+0.27+55395</f>
        <v>1001451.3500000001</v>
      </c>
    </row>
    <row r="23" spans="2:6">
      <c r="B23" s="21" t="s">
        <v>34</v>
      </c>
      <c r="C23" s="21"/>
      <c r="D23" s="146">
        <f>-'DRE '!E55</f>
        <v>4958.1000000000004</v>
      </c>
      <c r="E23" s="22">
        <v>131763.70000000001</v>
      </c>
      <c r="F23" s="146">
        <f>-'DRE '!G55</f>
        <v>104753.52</v>
      </c>
    </row>
    <row r="24" spans="2:6">
      <c r="B24" s="24"/>
      <c r="C24" s="24"/>
      <c r="D24" s="146"/>
      <c r="E24" s="22"/>
      <c r="F24" s="22"/>
    </row>
    <row r="25" spans="2:6" s="3" customFormat="1">
      <c r="B25" s="17" t="s">
        <v>104</v>
      </c>
      <c r="C25" s="17" t="s">
        <v>197</v>
      </c>
      <c r="D25" s="148">
        <f>D10-D19</f>
        <v>71920118.239999935</v>
      </c>
      <c r="E25" s="8">
        <f>E10-E19</f>
        <v>213167997.09000009</v>
      </c>
      <c r="F25" s="8">
        <f>F10-F19</f>
        <v>71877080.75</v>
      </c>
    </row>
    <row r="26" spans="2:6">
      <c r="B26" s="15"/>
      <c r="C26" s="165"/>
      <c r="D26" s="147"/>
      <c r="E26" s="25"/>
      <c r="F26" s="25"/>
    </row>
    <row r="27" spans="2:6" s="3" customFormat="1">
      <c r="B27" s="17" t="s">
        <v>105</v>
      </c>
      <c r="C27" s="17" t="s">
        <v>197</v>
      </c>
      <c r="D27" s="148">
        <f>SUM(D28:D28)</f>
        <v>433963.79</v>
      </c>
      <c r="E27" s="8">
        <f>SUM(E28:E28)</f>
        <v>1261004.3899999999</v>
      </c>
      <c r="F27" s="8">
        <f>SUM(F28:F28)</f>
        <v>310665.43</v>
      </c>
    </row>
    <row r="28" spans="2:6">
      <c r="B28" s="21" t="s">
        <v>106</v>
      </c>
      <c r="C28" s="21"/>
      <c r="D28" s="146">
        <v>433963.79</v>
      </c>
      <c r="E28" s="22">
        <v>1261004.3899999999</v>
      </c>
      <c r="F28" s="22">
        <v>310665.43</v>
      </c>
    </row>
    <row r="29" spans="2:6">
      <c r="B29" s="15"/>
      <c r="C29" s="165"/>
      <c r="D29" s="147"/>
      <c r="E29" s="25"/>
      <c r="F29" s="25"/>
    </row>
    <row r="30" spans="2:6">
      <c r="B30" s="17" t="s">
        <v>107</v>
      </c>
      <c r="C30" s="17" t="s">
        <v>197</v>
      </c>
      <c r="D30" s="148">
        <f>D25-D27</f>
        <v>71486154.449999928</v>
      </c>
      <c r="E30" s="8">
        <f>E25-E27</f>
        <v>211906992.70000011</v>
      </c>
      <c r="F30" s="8">
        <f>F25-F27</f>
        <v>71566415.319999993</v>
      </c>
    </row>
    <row r="31" spans="2:6">
      <c r="B31" s="15"/>
      <c r="C31" s="165"/>
      <c r="D31" s="147"/>
      <c r="E31" s="25"/>
      <c r="F31" s="25"/>
    </row>
    <row r="32" spans="2:6" s="3" customFormat="1">
      <c r="B32" s="17" t="s">
        <v>108</v>
      </c>
      <c r="C32" s="17" t="s">
        <v>197</v>
      </c>
      <c r="D32" s="148">
        <f>D33</f>
        <v>299226.59999999998</v>
      </c>
      <c r="E32" s="8">
        <f>E33</f>
        <v>1037746.59</v>
      </c>
      <c r="F32" s="8">
        <f>F33</f>
        <v>197929.25</v>
      </c>
    </row>
    <row r="33" spans="2:8">
      <c r="B33" s="21" t="s">
        <v>33</v>
      </c>
      <c r="C33" s="21"/>
      <c r="D33" s="146">
        <f>'DRE '!E54</f>
        <v>299226.59999999998</v>
      </c>
      <c r="E33" s="22">
        <f>'DRE '!F54</f>
        <v>1037746.59</v>
      </c>
      <c r="F33" s="146">
        <f>'DRE '!G54</f>
        <v>197929.25</v>
      </c>
    </row>
    <row r="34" spans="2:8">
      <c r="B34" s="15"/>
      <c r="C34" s="165"/>
      <c r="D34" s="147"/>
      <c r="E34" s="26"/>
      <c r="F34" s="26"/>
    </row>
    <row r="35" spans="2:8">
      <c r="B35" s="17" t="s">
        <v>109</v>
      </c>
      <c r="C35" s="17" t="s">
        <v>197</v>
      </c>
      <c r="D35" s="148">
        <f>D30+D32</f>
        <v>71785381.049999923</v>
      </c>
      <c r="E35" s="8">
        <f>E30+E32</f>
        <v>212944739.29000011</v>
      </c>
      <c r="F35" s="8">
        <f>F30+F32</f>
        <v>71764344.569999993</v>
      </c>
    </row>
    <row r="36" spans="2:8">
      <c r="B36" s="15"/>
      <c r="C36" s="165"/>
      <c r="D36" s="147"/>
      <c r="E36" s="26"/>
      <c r="F36" s="26"/>
    </row>
    <row r="37" spans="2:8">
      <c r="B37" s="17" t="s">
        <v>110</v>
      </c>
      <c r="C37" s="17" t="s">
        <v>198</v>
      </c>
      <c r="D37" s="148">
        <f>D38+D39+D40</f>
        <v>71785381.049999967</v>
      </c>
      <c r="E37" s="8">
        <f>E38+E39+E40</f>
        <v>212944739.29000002</v>
      </c>
      <c r="F37" s="8">
        <f>F38+F39+F40</f>
        <v>71764344.569999993</v>
      </c>
    </row>
    <row r="38" spans="2:8">
      <c r="B38" s="21" t="s">
        <v>111</v>
      </c>
      <c r="C38" s="21"/>
      <c r="D38" s="146">
        <f>-'DRE '!E35-'DRE '!E45</f>
        <v>18070907.649999999</v>
      </c>
      <c r="E38" s="22">
        <f>51702796.55+13477398.65</f>
        <v>65180195.199999996</v>
      </c>
      <c r="F38" s="146">
        <f>-'DRE '!G35-'DRE '!G45</f>
        <v>16323628.550000001</v>
      </c>
    </row>
    <row r="39" spans="2:8">
      <c r="B39" s="21" t="s">
        <v>112</v>
      </c>
      <c r="C39" s="21"/>
      <c r="D39" s="146">
        <f>88522.01+182757.44</f>
        <v>271279.45</v>
      </c>
      <c r="E39" s="22">
        <v>813907.44</v>
      </c>
      <c r="F39" s="22">
        <f>167759+15717</f>
        <v>183476</v>
      </c>
    </row>
    <row r="40" spans="2:8">
      <c r="B40" s="21" t="s">
        <v>113</v>
      </c>
      <c r="C40" s="21"/>
      <c r="D40" s="146">
        <f>'DRE '!E63</f>
        <v>53443193.949999966</v>
      </c>
      <c r="E40" s="22">
        <f>'DRE '!F63</f>
        <v>146950636.65000004</v>
      </c>
      <c r="F40" s="22">
        <f>'DRE '!G63</f>
        <v>55257240.019999988</v>
      </c>
    </row>
    <row r="41" spans="2:8">
      <c r="B41" s="27"/>
      <c r="C41" s="27"/>
      <c r="D41" s="163"/>
      <c r="E41" s="163"/>
      <c r="F41" s="163"/>
    </row>
    <row r="42" spans="2:8">
      <c r="B42" s="179" t="s">
        <v>201</v>
      </c>
      <c r="C42" s="179"/>
      <c r="D42" s="179"/>
      <c r="E42" s="179"/>
      <c r="F42" s="179"/>
      <c r="G42" s="179"/>
      <c r="H42" s="179"/>
    </row>
    <row r="43" spans="2:8">
      <c r="E43" s="28"/>
      <c r="F43" s="28"/>
    </row>
    <row r="44" spans="2:8">
      <c r="B44" s="188" t="s">
        <v>175</v>
      </c>
      <c r="C44" s="188"/>
      <c r="D44" s="188"/>
      <c r="E44" s="188"/>
      <c r="F44" s="188"/>
    </row>
    <row r="45" spans="2:8">
      <c r="B45" s="15"/>
      <c r="C45" s="165"/>
    </row>
    <row r="46" spans="2:8" ht="24.75" customHeight="1">
      <c r="B46" s="180"/>
      <c r="C46" s="180"/>
      <c r="D46" s="180"/>
      <c r="E46" s="180"/>
      <c r="F46" s="180"/>
    </row>
    <row r="47" spans="2:8" ht="23.25" customHeight="1">
      <c r="B47" s="180"/>
      <c r="C47" s="180"/>
      <c r="D47" s="180"/>
      <c r="E47" s="180"/>
      <c r="F47" s="180"/>
    </row>
    <row r="48" spans="2:8" ht="24" customHeight="1">
      <c r="B48" s="180"/>
      <c r="C48" s="180"/>
      <c r="D48" s="180"/>
      <c r="E48" s="180"/>
      <c r="F48" s="180"/>
      <c r="G48" s="11"/>
      <c r="H48" s="11"/>
    </row>
    <row r="49" spans="2:8">
      <c r="B49" s="29"/>
      <c r="C49" s="29"/>
      <c r="D49" s="29"/>
      <c r="E49" s="30"/>
      <c r="F49" s="29"/>
      <c r="G49" s="29"/>
      <c r="H49" s="29"/>
    </row>
    <row r="50" spans="2:8">
      <c r="D50" s="149"/>
      <c r="E50" s="149"/>
      <c r="F50" s="149"/>
    </row>
    <row r="51" spans="2:8"/>
    <row r="52" spans="2:8"/>
  </sheetData>
  <mergeCells count="11">
    <mergeCell ref="B9:C9"/>
    <mergeCell ref="B44:F44"/>
    <mergeCell ref="B46:F46"/>
    <mergeCell ref="B47:F47"/>
    <mergeCell ref="B48:F48"/>
    <mergeCell ref="B42:H42"/>
    <mergeCell ref="B7:F7"/>
    <mergeCell ref="B2:H2"/>
    <mergeCell ref="B3:F3"/>
    <mergeCell ref="B4:F4"/>
    <mergeCell ref="B5:F5"/>
  </mergeCells>
  <pageMargins left="0.511811024" right="0.511811024" top="0.78740157499999996" bottom="0.78740157499999996" header="0.31496062000000002" footer="0.31496062000000002"/>
  <pageSetup scale="81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8"/>
  <sheetViews>
    <sheetView showGridLines="0" topLeftCell="F1" zoomScaleNormal="100" workbookViewId="0">
      <selection activeCell="F2" sqref="F2:M2"/>
    </sheetView>
  </sheetViews>
  <sheetFormatPr defaultColWidth="0" defaultRowHeight="15.75"/>
  <cols>
    <col min="1" max="5" width="9.140625" style="1" hidden="1" customWidth="1"/>
    <col min="6" max="6" width="8.7109375" style="1" customWidth="1"/>
    <col min="7" max="7" width="57.5703125" style="1" customWidth="1"/>
    <col min="8" max="8" width="15.7109375" style="153" bestFit="1" customWidth="1"/>
    <col min="9" max="9" width="16.85546875" style="153" bestFit="1" customWidth="1"/>
    <col min="10" max="10" width="15.7109375" style="153" bestFit="1" customWidth="1"/>
    <col min="11" max="11" width="9.140625" style="1" customWidth="1"/>
    <col min="12" max="12" width="0" style="1" hidden="1" customWidth="1"/>
    <col min="13" max="16384" width="0" style="1" hidden="1"/>
  </cols>
  <sheetData>
    <row r="2" spans="6:13">
      <c r="F2" s="180" t="s">
        <v>54</v>
      </c>
      <c r="G2" s="180"/>
      <c r="H2" s="180"/>
      <c r="I2" s="180"/>
      <c r="J2" s="180"/>
      <c r="K2" s="180"/>
      <c r="L2" s="180"/>
      <c r="M2" s="180"/>
    </row>
    <row r="3" spans="6:13">
      <c r="F3" s="180" t="s">
        <v>50</v>
      </c>
      <c r="G3" s="180"/>
      <c r="H3" s="180"/>
      <c r="I3" s="180"/>
      <c r="J3" s="180"/>
      <c r="K3" s="180"/>
      <c r="L3" s="180"/>
      <c r="M3" s="180"/>
    </row>
    <row r="4" spans="6:13">
      <c r="F4" s="180" t="s">
        <v>199</v>
      </c>
      <c r="G4" s="180"/>
      <c r="H4" s="180"/>
      <c r="I4" s="180"/>
      <c r="J4" s="180"/>
      <c r="K4" s="180"/>
      <c r="L4" s="2"/>
      <c r="M4" s="2"/>
    </row>
    <row r="5" spans="6:13">
      <c r="F5" s="180" t="s">
        <v>96</v>
      </c>
      <c r="G5" s="180"/>
      <c r="H5" s="180"/>
      <c r="I5" s="180"/>
      <c r="J5" s="180"/>
      <c r="K5" s="180"/>
    </row>
    <row r="6" spans="6:13">
      <c r="G6" s="3"/>
      <c r="H6" s="152"/>
    </row>
    <row r="7" spans="6:13">
      <c r="G7" s="3"/>
      <c r="H7" s="152"/>
    </row>
    <row r="9" spans="6:13">
      <c r="G9" s="202" t="s">
        <v>153</v>
      </c>
      <c r="H9" s="202"/>
      <c r="I9" s="202"/>
      <c r="J9" s="202"/>
    </row>
    <row r="10" spans="6:13">
      <c r="G10" s="4"/>
      <c r="H10" s="4"/>
      <c r="I10" s="4"/>
      <c r="J10" s="5"/>
    </row>
    <row r="11" spans="6:13">
      <c r="G11" s="6" t="s">
        <v>2</v>
      </c>
      <c r="H11" s="116">
        <v>45838</v>
      </c>
      <c r="I11" s="116">
        <v>45657</v>
      </c>
      <c r="J11" s="116">
        <v>45473</v>
      </c>
    </row>
    <row r="12" spans="6:13">
      <c r="G12" s="7" t="s">
        <v>41</v>
      </c>
      <c r="H12" s="8">
        <f>'DRE '!E63</f>
        <v>53443193.949999966</v>
      </c>
      <c r="I12" s="8">
        <f>'DRE '!F63</f>
        <v>146950636.65000004</v>
      </c>
      <c r="J12" s="8">
        <f>'DRE '!G63</f>
        <v>55257240.019999988</v>
      </c>
    </row>
    <row r="13" spans="6:13">
      <c r="G13" s="9"/>
      <c r="H13" s="10"/>
      <c r="I13" s="10"/>
      <c r="J13" s="10"/>
    </row>
    <row r="14" spans="6:13" ht="31.5">
      <c r="G14" s="11" t="s">
        <v>42</v>
      </c>
      <c r="H14" s="164">
        <v>0</v>
      </c>
      <c r="I14" s="164">
        <v>0</v>
      </c>
      <c r="J14" s="164">
        <v>0</v>
      </c>
    </row>
    <row r="15" spans="6:13" ht="47.25">
      <c r="G15" s="11" t="s">
        <v>43</v>
      </c>
      <c r="H15" s="164">
        <v>0</v>
      </c>
      <c r="I15" s="164">
        <v>0</v>
      </c>
      <c r="J15" s="164">
        <v>0</v>
      </c>
    </row>
    <row r="16" spans="6:13">
      <c r="H16" s="25"/>
      <c r="I16" s="25"/>
      <c r="J16" s="25"/>
    </row>
    <row r="17" spans="7:14">
      <c r="G17" s="12" t="s">
        <v>147</v>
      </c>
      <c r="H17" s="8">
        <f>SUM(H12:H15)</f>
        <v>53443193.949999966</v>
      </c>
      <c r="I17" s="8">
        <f>SUM(I12:I15)</f>
        <v>146950636.65000004</v>
      </c>
      <c r="J17" s="8">
        <f t="shared" ref="J17" si="0">SUM(J12:J15)</f>
        <v>55257240.019999988</v>
      </c>
    </row>
    <row r="18" spans="7:14">
      <c r="G18" s="13"/>
      <c r="H18" s="154"/>
      <c r="I18" s="26"/>
      <c r="J18" s="26"/>
    </row>
    <row r="19" spans="7:14">
      <c r="G19" s="13"/>
      <c r="H19" s="154"/>
      <c r="I19" s="26"/>
      <c r="J19" s="26"/>
    </row>
    <row r="20" spans="7:14">
      <c r="G20" s="179" t="s">
        <v>201</v>
      </c>
      <c r="H20" s="179"/>
      <c r="I20" s="179"/>
      <c r="J20" s="179"/>
      <c r="K20" s="179"/>
      <c r="L20" s="179"/>
      <c r="M20" s="179"/>
      <c r="N20" s="179"/>
    </row>
    <row r="21" spans="7:14">
      <c r="G21" s="13"/>
      <c r="H21" s="154"/>
      <c r="I21" s="26"/>
      <c r="J21" s="26"/>
    </row>
    <row r="22" spans="7:14">
      <c r="G22" s="13"/>
      <c r="H22" s="154"/>
      <c r="I22" s="26"/>
      <c r="J22" s="26"/>
    </row>
    <row r="23" spans="7:14">
      <c r="G23" s="188" t="s">
        <v>176</v>
      </c>
      <c r="H23" s="188"/>
      <c r="I23" s="188"/>
      <c r="J23" s="188"/>
      <c r="K23" s="14"/>
      <c r="L23" s="14"/>
    </row>
    <row r="24" spans="7:14">
      <c r="G24" s="15"/>
      <c r="K24" s="15"/>
      <c r="L24" s="15"/>
    </row>
    <row r="25" spans="7:14">
      <c r="G25" s="205"/>
      <c r="H25" s="205"/>
      <c r="I25" s="205"/>
      <c r="J25" s="205"/>
      <c r="K25" s="3"/>
      <c r="L25" s="3"/>
      <c r="M25" s="3"/>
      <c r="N25" s="3"/>
    </row>
    <row r="26" spans="7:14">
      <c r="G26" s="179"/>
      <c r="H26" s="179"/>
      <c r="I26" s="179"/>
      <c r="J26" s="179"/>
      <c r="K26" s="16"/>
      <c r="L26" s="16"/>
      <c r="M26" s="16"/>
      <c r="N26" s="16"/>
    </row>
    <row r="27" spans="7:14">
      <c r="G27" s="180"/>
      <c r="H27" s="180"/>
      <c r="I27" s="180"/>
      <c r="J27" s="180"/>
    </row>
    <row r="28" spans="7:14">
      <c r="I28" s="28"/>
      <c r="J28" s="28"/>
    </row>
  </sheetData>
  <mergeCells count="10">
    <mergeCell ref="G27:J27"/>
    <mergeCell ref="F2:M2"/>
    <mergeCell ref="F3:M3"/>
    <mergeCell ref="F4:K4"/>
    <mergeCell ref="F5:K5"/>
    <mergeCell ref="G9:J9"/>
    <mergeCell ref="G23:J23"/>
    <mergeCell ref="G20:N20"/>
    <mergeCell ref="G25:J25"/>
    <mergeCell ref="G26:J26"/>
  </mergeCells>
  <pageMargins left="0.25" right="0.25" top="0.75" bottom="0.75" header="0.3" footer="0.3"/>
  <pageSetup paperSize="9" scale="74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D25B8552ABFA48A48FCE0B6E272E7D" ma:contentTypeVersion="14" ma:contentTypeDescription="Crie um novo documento." ma:contentTypeScope="" ma:versionID="56f0dfe71198e8e02609feb8f3996857">
  <xsd:schema xmlns:xsd="http://www.w3.org/2001/XMLSchema" xmlns:xs="http://www.w3.org/2001/XMLSchema" xmlns:p="http://schemas.microsoft.com/office/2006/metadata/properties" xmlns:ns2="32a055bb-9a2a-458d-a8ac-dbcfec7fca91" xmlns:ns3="b36ab184-1294-426f-9184-5efa0b9c9fba" targetNamespace="http://schemas.microsoft.com/office/2006/metadata/properties" ma:root="true" ma:fieldsID="5036f2be49547828367acade58a8e8e0" ns2:_="" ns3:_="">
    <xsd:import namespace="32a055bb-9a2a-458d-a8ac-dbcfec7fca91"/>
    <xsd:import namespace="b36ab184-1294-426f-9184-5efa0b9c9f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055bb-9a2a-458d-a8ac-dbcfec7fc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DATA" ma:index="21" nillable="true" ma:displayName="DATA" ma:format="DateOnly" ma:internalName="DAT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ab184-1294-426f-9184-5efa0b9c9fb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 xmlns="32a055bb-9a2a-458d-a8ac-dbcfec7fca91" xsi:nil="true"/>
  </documentManagement>
</p:properties>
</file>

<file path=customXml/itemProps1.xml><?xml version="1.0" encoding="utf-8"?>
<ds:datastoreItem xmlns:ds="http://schemas.openxmlformats.org/officeDocument/2006/customXml" ds:itemID="{C110033D-5581-47A4-B167-14CAD9A274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02709C-6DFC-4807-8739-566B9C046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a055bb-9a2a-458d-a8ac-dbcfec7fca91"/>
    <ds:schemaRef ds:uri="b36ab184-1294-426f-9184-5efa0b9c9f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18E5A4-77B6-426C-ACDB-E6CEA1666F49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32a055bb-9a2a-458d-a8ac-dbcfec7fca91"/>
    <ds:schemaRef ds:uri="b36ab184-1294-426f-9184-5efa0b9c9fba"/>
    <ds:schemaRef ds:uri="http://schemas.microsoft.com/office/infopath/2007/PartnerControls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BP Balanço Patrimonial</vt:lpstr>
      <vt:lpstr>DMPL</vt:lpstr>
      <vt:lpstr>DRE </vt:lpstr>
      <vt:lpstr>DFC</vt:lpstr>
      <vt:lpstr>DVA</vt:lpstr>
      <vt:lpstr>DRA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2025-11-13T13:00:31Z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0x01010014D25B8552ABFA48A48FCE0B6E272E7D</vt:lpwstr>
  </property>
</Properties>
</file>