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225" activeTab="3"/>
  </bookViews>
  <sheets>
    <sheet name="JAN" sheetId="27" r:id="rId1"/>
    <sheet name="FEV" sheetId="29" r:id="rId2"/>
    <sheet name="MAR" sheetId="30" r:id="rId3"/>
    <sheet name="ABRIL" sheetId="31" r:id="rId4"/>
    <sheet name="DEZEMBRO" sheetId="28" r:id="rId5"/>
    <sheet name="Planilha1" sheetId="32" r:id="rId6"/>
  </sheets>
  <externalReferences>
    <externalReference r:id="rId9"/>
  </externalReferences>
  <definedNames>
    <definedName name="_xlnm.Print_Area" localSheetId="4">'DEZEMBRO'!$A$1:$H$14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<sst xmlns="http://schemas.openxmlformats.org/spreadsheetml/2006/main" count="128" uniqueCount="35">
  <si>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</si>
  <si>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</si>
  <si>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</si>
  <si>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</si>
  <si>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</si>
  <si>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</si>
  <si>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</si>
  <si>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</si>
  <si>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</si>
  <si>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</si>
  <si>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BOLSA</t>
  </si>
  <si>
    <t>SALDO EM CONTA:</t>
  </si>
  <si>
    <t xml:space="preserve">RESTAURANTE </t>
  </si>
  <si>
    <t xml:space="preserve">BOLSA </t>
  </si>
  <si>
    <t>saldo c/c 45005-7</t>
  </si>
  <si>
    <t>saldo/apli 45005-7</t>
  </si>
  <si>
    <t>bolsa</t>
  </si>
  <si>
    <t>restau</t>
  </si>
  <si>
    <t xml:space="preserve">MOVIMENTAÇÃO FINANCEIRA DEZEMBRO DE 2018 - CONTRATO DE GESTÃO Nº 001/2011 - SEGPLAN </t>
  </si>
  <si>
    <t xml:space="preserve">MOVIMENTAÇÃO FINANCEIRA JANEIRO DE 2019 - CONTRATO DE GESTÃO Nº 001/2011 - SEGPLAN </t>
  </si>
  <si>
    <t>MANUT.</t>
  </si>
  <si>
    <t>RESC.</t>
  </si>
  <si>
    <t>REST</t>
  </si>
  <si>
    <t xml:space="preserve">MOVIMENTAÇÃO FINANCEIRA FEVEREIRO DE 2019 - CONTRATO DE GESTÃO Nº 001/2011 - SEGPLAN </t>
  </si>
  <si>
    <t>BRINQ.</t>
  </si>
  <si>
    <t>DESP.</t>
  </si>
  <si>
    <t>TARIFA</t>
  </si>
  <si>
    <t>DESC. RECUP.</t>
  </si>
  <si>
    <t>SALDO</t>
  </si>
  <si>
    <t>REST.</t>
  </si>
  <si>
    <t xml:space="preserve">MOVIMENTAÇÃO FINANCEIRA MARÇO DE 2019 - CONTRATO DE GESTÃO Nº 001/2011 - SEGPLAN </t>
  </si>
  <si>
    <t xml:space="preserve">MOVIMENTAÇÃO FINANCEIRA ABRIL DE 2019 - CONTRATO DE GESTÃO Nº 001/2011 - SEGPLAN </t>
  </si>
  <si>
    <t>CEFIN</t>
  </si>
  <si>
    <t xml:space="preserve"> Coordenação de Execução Financeira, 07 de maio de 2019. </t>
  </si>
  <si>
    <t>Cledmar Silva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</si>
</sst>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thin"/>
      <bottom style="thin"/>
    </border>
    <border>
      <left style="hair"/>
      <right style="medium"/>
      <top style="double"/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20" applyFont="1"/>
    <xf numFmtId="0" fontId="5" fillId="2" borderId="1" xfId="0" applyFont="1" applyFill="1" applyBorder="1" applyAlignment="1">
      <alignment vertical="center"/>
    </xf>
    <xf numFmtId="164" fontId="6" fillId="2" borderId="2" xfId="2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164" fontId="6" fillId="2" borderId="4" xfId="20" applyFont="1" applyFill="1" applyBorder="1" applyAlignment="1">
      <alignment vertical="center"/>
    </xf>
    <xf numFmtId="164" fontId="6" fillId="2" borderId="4" xfId="2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7" fillId="2" borderId="6" xfId="2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8" xfId="20" applyFont="1" applyFill="1" applyBorder="1" applyAlignment="1">
      <alignment horizontal="center" vertical="center"/>
    </xf>
    <xf numFmtId="164" fontId="2" fillId="3" borderId="8" xfId="20" applyFont="1" applyFill="1" applyBorder="1" applyAlignment="1">
      <alignment horizontal="center" vertical="center" wrapText="1"/>
    </xf>
    <xf numFmtId="164" fontId="0" fillId="0" borderId="0" xfId="0" applyNumberFormat="1"/>
    <xf numFmtId="44" fontId="0" fillId="0" borderId="0" xfId="0" applyNumberFormat="1"/>
    <xf numFmtId="164" fontId="4" fillId="0" borderId="0" xfId="20" applyFont="1"/>
    <xf numFmtId="0" fontId="4" fillId="0" borderId="0" xfId="0" applyFont="1"/>
    <xf numFmtId="0" fontId="4" fillId="2" borderId="0" xfId="0" applyFont="1" applyFill="1"/>
    <xf numFmtId="14" fontId="6" fillId="0" borderId="9" xfId="0" applyNumberFormat="1" applyFont="1" applyBorder="1" applyAlignment="1">
      <alignment horizontal="center" vertical="center"/>
    </xf>
    <xf numFmtId="164" fontId="7" fillId="0" borderId="9" xfId="20" applyFont="1" applyBorder="1" applyAlignment="1">
      <alignment vertical="center"/>
    </xf>
    <xf numFmtId="164" fontId="4" fillId="0" borderId="0" xfId="0" applyNumberFormat="1" applyFont="1"/>
    <xf numFmtId="164" fontId="4" fillId="2" borderId="0" xfId="20" applyFont="1" applyFill="1"/>
    <xf numFmtId="14" fontId="6" fillId="0" borderId="9" xfId="20" applyNumberFormat="1" applyFont="1" applyBorder="1" applyAlignment="1">
      <alignment horizontal="center" vertical="center"/>
    </xf>
    <xf numFmtId="164" fontId="4" fillId="2" borderId="0" xfId="20" applyFont="1" applyFill="1" applyAlignment="1">
      <alignment horizontal="center"/>
    </xf>
    <xf numFmtId="16" fontId="0" fillId="0" borderId="0" xfId="0" applyNumberFormat="1"/>
    <xf numFmtId="44" fontId="0" fillId="4" borderId="0" xfId="0" applyNumberFormat="1" applyFill="1"/>
    <xf numFmtId="44" fontId="4" fillId="0" borderId="0" xfId="0" applyNumberFormat="1" applyFont="1"/>
    <xf numFmtId="44" fontId="4" fillId="2" borderId="0" xfId="0" applyNumberFormat="1" applyFont="1" applyFill="1"/>
    <xf numFmtId="164" fontId="2" fillId="3" borderId="10" xfId="20" applyFont="1" applyFill="1" applyBorder="1" applyAlignment="1">
      <alignment horizontal="center" vertical="center" wrapText="1"/>
    </xf>
    <xf numFmtId="164" fontId="6" fillId="2" borderId="11" xfId="20" applyFont="1" applyFill="1" applyBorder="1" applyAlignment="1">
      <alignment horizontal="center" vertical="center"/>
    </xf>
    <xf numFmtId="164" fontId="6" fillId="2" borderId="12" xfId="20" applyFont="1" applyFill="1" applyBorder="1" applyAlignment="1">
      <alignment horizontal="center" vertical="center"/>
    </xf>
    <xf numFmtId="164" fontId="7" fillId="2" borderId="13" xfId="2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8" fillId="2" borderId="2" xfId="20" applyFont="1" applyFill="1" applyBorder="1" applyAlignment="1">
      <alignment vertical="center"/>
    </xf>
    <xf numFmtId="164" fontId="8" fillId="2" borderId="11" xfId="20" applyFont="1" applyFill="1" applyBorder="1" applyAlignment="1">
      <alignment horizontal="center" vertical="center"/>
    </xf>
    <xf numFmtId="164" fontId="8" fillId="2" borderId="4" xfId="20" applyFont="1" applyFill="1" applyBorder="1" applyAlignment="1">
      <alignment vertical="center"/>
    </xf>
    <xf numFmtId="164" fontId="8" fillId="2" borderId="4" xfId="20" applyFont="1" applyFill="1" applyBorder="1" applyAlignment="1">
      <alignment horizontal="center" vertical="center"/>
    </xf>
    <xf numFmtId="164" fontId="8" fillId="2" borderId="12" xfId="20" applyFont="1" applyFill="1" applyBorder="1" applyAlignment="1">
      <alignment horizontal="center" vertical="center"/>
    </xf>
    <xf numFmtId="164" fontId="9" fillId="2" borderId="6" xfId="20" applyFont="1" applyFill="1" applyBorder="1" applyAlignment="1">
      <alignment horizontal="center" vertical="center"/>
    </xf>
    <xf numFmtId="164" fontId="9" fillId="2" borderId="13" xfId="20" applyFont="1" applyFill="1" applyBorder="1" applyAlignment="1">
      <alignment horizontal="center" vertical="center"/>
    </xf>
    <xf numFmtId="14" fontId="8" fillId="0" borderId="9" xfId="20" applyNumberFormat="1" applyFont="1" applyBorder="1" applyAlignment="1">
      <alignment horizontal="center" vertical="center"/>
    </xf>
    <xf numFmtId="164" fontId="9" fillId="0" borderId="9" xfId="20" applyFont="1" applyBorder="1" applyAlignment="1">
      <alignment vertical="center"/>
    </xf>
    <xf numFmtId="164" fontId="2" fillId="0" borderId="0" xfId="20" applyFont="1"/>
    <xf numFmtId="0" fontId="3" fillId="0" borderId="0" xfId="0" applyFont="1" applyBorder="1" applyAlignment="1">
      <alignment horizontal="right" vertical="center"/>
    </xf>
    <xf numFmtId="14" fontId="6" fillId="0" borderId="0" xfId="20" applyNumberFormat="1" applyFont="1" applyBorder="1" applyAlignment="1">
      <alignment horizontal="center" vertical="center"/>
    </xf>
    <xf numFmtId="164" fontId="7" fillId="0" borderId="0" xfId="20" applyFont="1" applyBorder="1" applyAlignment="1">
      <alignment vertical="center"/>
    </xf>
    <xf numFmtId="164" fontId="4" fillId="0" borderId="0" xfId="20" applyFont="1" applyBorder="1" applyAlignment="1">
      <alignment horizontal="center"/>
    </xf>
    <xf numFmtId="164" fontId="4" fillId="0" borderId="0" xfId="2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164" fontId="4" fillId="0" borderId="0" xfId="20" applyFont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2" fillId="5" borderId="8" xfId="20" applyFont="1" applyFill="1" applyBorder="1" applyAlignment="1">
      <alignment horizontal="center" vertical="center"/>
    </xf>
    <xf numFmtId="164" fontId="2" fillId="5" borderId="8" xfId="20" applyFont="1" applyFill="1" applyBorder="1" applyAlignment="1">
      <alignment horizontal="center" vertical="center" wrapText="1"/>
    </xf>
    <xf numFmtId="164" fontId="2" fillId="5" borderId="10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85725</xdr:rowOff>
    </xdr:from>
    <xdr:to>
      <xdr:col>3</xdr:col>
      <xdr:colOff>1343025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5725"/>
          <a:ext cx="10382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95250</xdr:rowOff>
    </xdr:from>
    <xdr:to>
      <xdr:col>4</xdr:col>
      <xdr:colOff>76200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95250"/>
          <a:ext cx="10382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1038225</xdr:colOff>
      <xdr:row>5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81000"/>
          <a:ext cx="1038225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85725</xdr:rowOff>
    </xdr:from>
    <xdr:to>
      <xdr:col>3</xdr:col>
      <xdr:colOff>1343025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85725"/>
          <a:ext cx="1038225" cy="6000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SA\CONT.%20BANC&#193;RIO\28%20%20%20-CONTROLE%20BANC&#193;RIO%20-%2003-08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008-1"/>
      <sheetName val="45002-2"/>
      <sheetName val="70-6"/>
      <sheetName val="71-4"/>
      <sheetName val="66-8"/>
      <sheetName val="69-2"/>
      <sheetName val="6633-8-REST. 11º TA"/>
      <sheetName val="6631-1 11º TA BOLSA"/>
      <sheetName val="PREF.ORIZONA"/>
      <sheetName val="45005-7 DEVOLUÇÃO DE AP. GYN"/>
      <sheetName val="45005-7 DEVOLUÇÃO PREF.RUBIATAB"/>
      <sheetName val="Planilha1"/>
      <sheetName val="PREF. AMERICANO DO BRASIL"/>
      <sheetName val="SINISTRO"/>
      <sheetName val="REST. 12º TA"/>
      <sheetName val="BOLSA 12º TA"/>
      <sheetName val=" 45005-7 TESOURO"/>
      <sheetName val=" RESCISÕES"/>
      <sheetName val="DOAÇÃO"/>
      <sheetName val="CCA-NM"/>
      <sheetName val="BRINQUEDO"/>
      <sheetName val="NATAL"/>
      <sheetName val="MONTAGEM"/>
      <sheetName val="IDELMA"/>
      <sheetName val="Plan1"/>
      <sheetName val="Planilha2"/>
      <sheetName val="PARA CONFERÊNCIA BONE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63">
          <cell r="L363">
            <v>10553.2599999995</v>
          </cell>
        </row>
      </sheetData>
      <sheetData sheetId="15" refreshError="1">
        <row r="1438">
          <cell r="L1438">
            <v>310292.3399999993</v>
          </cell>
        </row>
      </sheetData>
      <sheetData sheetId="16" refreshError="1">
        <row r="3958">
          <cell r="L3958">
            <v>1709453.1999999986</v>
          </cell>
        </row>
      </sheetData>
      <sheetData sheetId="17" refreshError="1">
        <row r="243">
          <cell r="K243">
            <v>449754.4499999999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1383-15FF-4E6E-B119-24EA52C8D952}">
  <dimension ref="A5:H33"/>
  <sheetViews>
    <sheetView workbookViewId="0" topLeftCell="A31">
      <selection activeCell="C8" sqref="C8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</cols>
  <sheetData>
    <row r="4" ht="15.75" thickBot="1"/>
    <row r="5" spans="1:8" ht="51" customHeight="1" thickBot="1">
      <c r="A5" s="48" t="s">
        <v>19</v>
      </c>
      <c r="B5" s="49"/>
      <c r="C5" s="49"/>
      <c r="D5" s="49"/>
      <c r="E5" s="49"/>
      <c r="F5" s="49"/>
      <c r="G5" s="49"/>
      <c r="H5" s="50"/>
    </row>
    <row r="6" spans="1:8" ht="51" customHeight="1" thickBot="1" thickTop="1">
      <c r="A6" s="10" t="s">
        <v>2</v>
      </c>
      <c r="B6" s="11" t="s">
        <v>0</v>
      </c>
      <c r="C6" s="12" t="s">
        <v>7</v>
      </c>
      <c r="D6" s="11" t="s">
        <v>1</v>
      </c>
      <c r="E6" s="12" t="s">
        <v>6</v>
      </c>
      <c r="F6" s="12" t="s">
        <v>8</v>
      </c>
      <c r="G6" s="11" t="s">
        <v>3</v>
      </c>
      <c r="H6" s="28" t="s">
        <v>9</v>
      </c>
    </row>
    <row r="7" spans="1:8" ht="51" customHeight="1" thickTop="1">
      <c r="A7" s="2" t="s">
        <v>4</v>
      </c>
      <c r="B7" s="3">
        <v>2705524.23</v>
      </c>
      <c r="C7" s="3">
        <v>1406.11</v>
      </c>
      <c r="D7" s="3">
        <v>14891.72</v>
      </c>
      <c r="E7" s="3">
        <v>26.92</v>
      </c>
      <c r="F7" s="3">
        <v>65.8</v>
      </c>
      <c r="G7" s="3">
        <v>2852463.43</v>
      </c>
      <c r="H7" s="29">
        <v>0</v>
      </c>
    </row>
    <row r="8" spans="1:8" ht="51" customHeight="1">
      <c r="A8" s="4" t="s">
        <v>12</v>
      </c>
      <c r="B8" s="5">
        <v>795000</v>
      </c>
      <c r="C8" s="5">
        <v>1056.39</v>
      </c>
      <c r="D8" s="5">
        <v>0.6</v>
      </c>
      <c r="E8" s="5">
        <v>6.73</v>
      </c>
      <c r="F8" s="6"/>
      <c r="G8" s="5">
        <f>1090716.01</f>
        <v>1090716.01</v>
      </c>
      <c r="H8" s="30">
        <v>0</v>
      </c>
    </row>
    <row r="9" spans="1:8" ht="51" customHeight="1">
      <c r="A9" s="7" t="s">
        <v>13</v>
      </c>
      <c r="B9" s="6"/>
      <c r="C9" s="5">
        <v>1494.92</v>
      </c>
      <c r="D9" s="5">
        <v>593.35</v>
      </c>
      <c r="E9" s="6"/>
      <c r="F9" s="6"/>
      <c r="G9" s="5">
        <v>107611.69</v>
      </c>
      <c r="H9" s="30">
        <v>0</v>
      </c>
    </row>
    <row r="10" spans="1:8" ht="51" customHeight="1" thickBot="1">
      <c r="A10" s="8" t="s">
        <v>5</v>
      </c>
      <c r="B10" s="9">
        <f aca="true" t="shared" si="0" ref="B10:H10">SUM(B7:B9)</f>
        <v>3500524.23</v>
      </c>
      <c r="C10" s="9">
        <f t="shared" si="0"/>
        <v>3957.42</v>
      </c>
      <c r="D10" s="9">
        <f t="shared" si="0"/>
        <v>15485.67</v>
      </c>
      <c r="E10" s="9">
        <f t="shared" si="0"/>
        <v>33.650000000000006</v>
      </c>
      <c r="F10" s="9">
        <f t="shared" si="0"/>
        <v>65.8</v>
      </c>
      <c r="G10" s="9">
        <f t="shared" si="0"/>
        <v>4050791.1300000004</v>
      </c>
      <c r="H10" s="31">
        <f t="shared" si="0"/>
        <v>0</v>
      </c>
    </row>
    <row r="11" spans="2:8" ht="51" customHeight="1">
      <c r="B11" s="15"/>
      <c r="C11" s="15"/>
      <c r="D11" s="15"/>
      <c r="E11" s="15"/>
      <c r="F11" s="15"/>
      <c r="G11" s="15"/>
      <c r="H11" s="15"/>
    </row>
    <row r="12" spans="2:8" ht="51" customHeight="1">
      <c r="B12" s="16"/>
      <c r="C12" s="16"/>
      <c r="D12" s="26"/>
      <c r="E12" s="16"/>
      <c r="F12" s="17"/>
      <c r="G12" s="23"/>
      <c r="H12" s="17"/>
    </row>
    <row r="13" spans="1:8" ht="51" customHeight="1">
      <c r="A13" s="51" t="s">
        <v>11</v>
      </c>
      <c r="B13" s="18">
        <v>43465</v>
      </c>
      <c r="C13" s="19">
        <v>1149363.11</v>
      </c>
      <c r="D13" s="20"/>
      <c r="E13" s="15">
        <f>B10+C10+D10+C13</f>
        <v>4669330.43</v>
      </c>
      <c r="F13" s="27"/>
      <c r="G13" s="21"/>
      <c r="H13" s="21"/>
    </row>
    <row r="14" spans="1:8" ht="51" customHeight="1">
      <c r="A14" s="51"/>
      <c r="B14" s="22">
        <v>43496</v>
      </c>
      <c r="C14" s="19">
        <v>618439.85</v>
      </c>
      <c r="D14" s="15"/>
      <c r="E14" s="15">
        <f>E10+F10+G10</f>
        <v>4050890.5800000005</v>
      </c>
      <c r="F14" s="21"/>
      <c r="G14" s="21"/>
      <c r="H14" s="21">
        <f>'[1] RESCISÕES'!$K$243+'[1] 45005-7 TESOURO'!$L$3958+'[1]BOLSA 12º TA'!$L$1438+'[1]REST. 12º TA'!$L$363</f>
        <v>2480053.249999997</v>
      </c>
    </row>
    <row r="15" spans="3:6" ht="15">
      <c r="C15" s="14"/>
      <c r="E15" s="14">
        <f>E13-E14</f>
        <v>618439.8499999992</v>
      </c>
      <c r="F15" s="14"/>
    </row>
    <row r="16" spans="3:7" ht="15">
      <c r="C16" s="14">
        <f>C14-D18</f>
        <v>0</v>
      </c>
      <c r="D16" s="14">
        <f>C13+B10+D10+C10</f>
        <v>4669330.43</v>
      </c>
      <c r="E16" s="14"/>
      <c r="G16" s="14"/>
    </row>
    <row r="17" spans="4:7" ht="15">
      <c r="D17" s="14">
        <f>E10+F10+G10</f>
        <v>4050890.5800000005</v>
      </c>
      <c r="E17" s="14"/>
      <c r="G17" s="14"/>
    </row>
    <row r="18" spans="2:7" ht="15">
      <c r="B18" s="1"/>
      <c r="D18" s="14">
        <f>D16-D17</f>
        <v>618439.8499999992</v>
      </c>
      <c r="E18" s="25"/>
      <c r="G18" s="25">
        <f>B10+C10+D10+C13</f>
        <v>4669330.43</v>
      </c>
    </row>
    <row r="19" spans="2:8" ht="15">
      <c r="B19" s="1"/>
      <c r="C19" s="14">
        <f>B10+C10+D10</f>
        <v>3519967.32</v>
      </c>
      <c r="D19" s="14">
        <f>C14-D18</f>
        <v>0</v>
      </c>
      <c r="E19" s="14"/>
      <c r="G19" s="25">
        <f>E10+F10+G10</f>
        <v>4050890.5800000005</v>
      </c>
      <c r="H19" s="1">
        <v>2956453.56</v>
      </c>
    </row>
    <row r="20" spans="2:8" ht="15">
      <c r="B20" s="1"/>
      <c r="C20" s="14">
        <f>E10+F10+G10</f>
        <v>4050890.5800000005</v>
      </c>
      <c r="G20" s="25">
        <f>G18-G19</f>
        <v>618439.8499999992</v>
      </c>
      <c r="H20" s="1">
        <v>111137.07</v>
      </c>
    </row>
    <row r="21" spans="2:8" ht="15">
      <c r="B21" s="1"/>
      <c r="C21" s="14">
        <f>C19-C20</f>
        <v>-530923.2600000007</v>
      </c>
      <c r="F21" s="14"/>
      <c r="G21" s="14"/>
      <c r="H21" s="1">
        <f>SUM(H18:H20)</f>
        <v>3067590.63</v>
      </c>
    </row>
    <row r="22" spans="2:8" ht="15">
      <c r="B22" s="1"/>
      <c r="C22" s="14">
        <f>C15-C21</f>
        <v>530923.2600000007</v>
      </c>
      <c r="F22" s="14"/>
      <c r="H22" s="24"/>
    </row>
    <row r="23" spans="1:8" ht="15">
      <c r="A23" t="s">
        <v>20</v>
      </c>
      <c r="B23" s="1">
        <v>344866.46</v>
      </c>
      <c r="E23" s="14"/>
      <c r="F23" s="1"/>
      <c r="G23" s="1"/>
      <c r="H23" s="13"/>
    </row>
    <row r="24" spans="1:2" ht="15">
      <c r="A24" t="s">
        <v>21</v>
      </c>
      <c r="B24" s="1">
        <v>39.07</v>
      </c>
    </row>
    <row r="25" spans="1:8" ht="15">
      <c r="A25" t="s">
        <v>4</v>
      </c>
      <c r="B25" s="1">
        <f>SUM(B23:B24)</f>
        <v>344905.53</v>
      </c>
      <c r="G25" s="1">
        <v>7309.62</v>
      </c>
      <c r="H25" t="s">
        <v>14</v>
      </c>
    </row>
    <row r="26" spans="2:8" ht="15">
      <c r="B26" s="1"/>
      <c r="C26" s="1">
        <v>2779439.75</v>
      </c>
      <c r="G26" s="1">
        <v>4073301.21</v>
      </c>
      <c r="H26" t="s">
        <v>15</v>
      </c>
    </row>
    <row r="27" spans="1:8" ht="15">
      <c r="A27" t="s">
        <v>10</v>
      </c>
      <c r="B27" s="1">
        <v>214080.56</v>
      </c>
      <c r="C27" s="1">
        <v>73023.68</v>
      </c>
      <c r="E27" s="1"/>
      <c r="G27" s="1">
        <v>2344.37</v>
      </c>
      <c r="H27" t="s">
        <v>16</v>
      </c>
    </row>
    <row r="28" spans="1:8" ht="15">
      <c r="A28" t="s">
        <v>22</v>
      </c>
      <c r="B28" s="1">
        <v>59453.76</v>
      </c>
      <c r="C28" s="1">
        <f>SUM(C26:C27)</f>
        <v>2852463.43</v>
      </c>
      <c r="E28" s="1"/>
      <c r="G28" s="1">
        <v>670420.78</v>
      </c>
      <c r="H28" t="s">
        <v>16</v>
      </c>
    </row>
    <row r="29" spans="2:8" ht="15">
      <c r="B29" s="1">
        <f>SUM(B25:B28)</f>
        <v>618439.8500000001</v>
      </c>
      <c r="C29" s="1"/>
      <c r="E29" s="1"/>
      <c r="G29" s="1">
        <v>1545.09</v>
      </c>
      <c r="H29" t="s">
        <v>17</v>
      </c>
    </row>
    <row r="30" spans="3:8" ht="15">
      <c r="C30" s="1"/>
      <c r="E30" s="1"/>
      <c r="G30" s="1">
        <v>159409.57</v>
      </c>
      <c r="H30" t="s">
        <v>17</v>
      </c>
    </row>
    <row r="31" spans="3:7" ht="15">
      <c r="C31" s="1"/>
      <c r="G31" s="1">
        <f>SUM(G25:G30)</f>
        <v>4914330.640000001</v>
      </c>
    </row>
    <row r="32" spans="3:7" ht="15">
      <c r="C32" s="1"/>
      <c r="G32" s="1"/>
    </row>
    <row r="33" ht="15">
      <c r="G33" s="1"/>
    </row>
  </sheetData>
  <mergeCells count="2">
    <mergeCell ref="A5:H5"/>
    <mergeCell ref="A13:A1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5597-86F9-4B33-AC3B-19F330E1BA38}">
  <dimension ref="A6:H43"/>
  <sheetViews>
    <sheetView workbookViewId="0" topLeftCell="A10">
      <selection activeCell="E16" sqref="E16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</cols>
  <sheetData>
    <row r="5" ht="15.75" thickBot="1"/>
    <row r="6" spans="1:8" ht="19.5" thickBot="1">
      <c r="A6" s="48" t="s">
        <v>23</v>
      </c>
      <c r="B6" s="49"/>
      <c r="C6" s="49"/>
      <c r="D6" s="49"/>
      <c r="E6" s="49"/>
      <c r="F6" s="49"/>
      <c r="G6" s="49"/>
      <c r="H6" s="50"/>
    </row>
    <row r="7" spans="1:8" ht="46.5" thickBot="1" thickTop="1">
      <c r="A7" s="10" t="s">
        <v>2</v>
      </c>
      <c r="B7" s="11" t="s">
        <v>0</v>
      </c>
      <c r="C7" s="12" t="s">
        <v>7</v>
      </c>
      <c r="D7" s="11" t="s">
        <v>1</v>
      </c>
      <c r="E7" s="12" t="s">
        <v>6</v>
      </c>
      <c r="F7" s="12" t="s">
        <v>8</v>
      </c>
      <c r="G7" s="11" t="s">
        <v>3</v>
      </c>
      <c r="H7" s="28" t="s">
        <v>9</v>
      </c>
    </row>
    <row r="8" spans="1:8" ht="35.1" customHeight="1" thickTop="1">
      <c r="A8" s="2" t="s">
        <v>4</v>
      </c>
      <c r="B8" s="3">
        <v>6344151.73</v>
      </c>
      <c r="C8" s="3">
        <v>8650.79</v>
      </c>
      <c r="D8" s="3">
        <v>966.22</v>
      </c>
      <c r="E8" s="3">
        <v>121.14</v>
      </c>
      <c r="F8" s="3">
        <v>131.6</v>
      </c>
      <c r="G8" s="3">
        <v>4505821.04</v>
      </c>
      <c r="H8" s="29">
        <v>0</v>
      </c>
    </row>
    <row r="9" spans="1:8" ht="35.1" customHeight="1">
      <c r="A9" s="4" t="s">
        <v>12</v>
      </c>
      <c r="B9" s="5">
        <v>2575032.24</v>
      </c>
      <c r="C9" s="5">
        <v>1407.79</v>
      </c>
      <c r="D9" s="5">
        <v>6.74</v>
      </c>
      <c r="E9" s="5">
        <v>6.73</v>
      </c>
      <c r="F9" s="6"/>
      <c r="G9" s="5">
        <v>2118936.86</v>
      </c>
      <c r="H9" s="30">
        <v>0</v>
      </c>
    </row>
    <row r="10" spans="1:8" ht="35.1" customHeight="1">
      <c r="A10" s="7" t="s">
        <v>13</v>
      </c>
      <c r="B10" s="6">
        <v>9105120</v>
      </c>
      <c r="C10" s="5">
        <v>8106.55</v>
      </c>
      <c r="D10" s="5">
        <v>4.6</v>
      </c>
      <c r="E10" s="6"/>
      <c r="F10" s="6"/>
      <c r="G10" s="5">
        <v>6679221.88</v>
      </c>
      <c r="H10" s="30">
        <v>0</v>
      </c>
    </row>
    <row r="11" spans="1:8" ht="35.1" customHeight="1" thickBot="1">
      <c r="A11" s="8" t="s">
        <v>5</v>
      </c>
      <c r="B11" s="9">
        <f aca="true" t="shared" si="0" ref="B11:H11">SUM(B8:B10)</f>
        <v>18024303.97</v>
      </c>
      <c r="C11" s="9">
        <f t="shared" si="0"/>
        <v>18165.13</v>
      </c>
      <c r="D11" s="9">
        <f t="shared" si="0"/>
        <v>977.5600000000001</v>
      </c>
      <c r="E11" s="9">
        <f t="shared" si="0"/>
        <v>127.87</v>
      </c>
      <c r="F11" s="9">
        <f t="shared" si="0"/>
        <v>131.6</v>
      </c>
      <c r="G11" s="9">
        <f t="shared" si="0"/>
        <v>13303979.780000001</v>
      </c>
      <c r="H11" s="31">
        <f t="shared" si="0"/>
        <v>0</v>
      </c>
    </row>
    <row r="12" spans="2:8" ht="35.1" customHeight="1">
      <c r="B12" s="15"/>
      <c r="C12" s="15"/>
      <c r="D12" s="15"/>
      <c r="E12" s="15"/>
      <c r="F12" s="15"/>
      <c r="G12" s="15"/>
      <c r="H12" s="15"/>
    </row>
    <row r="13" spans="2:8" ht="35.1" customHeight="1">
      <c r="B13" s="16"/>
      <c r="C13" s="16"/>
      <c r="D13" s="26"/>
      <c r="E13" s="16"/>
      <c r="F13" s="17"/>
      <c r="G13" s="23"/>
      <c r="H13" s="17"/>
    </row>
    <row r="14" spans="1:8" ht="35.1" customHeight="1">
      <c r="A14" s="51" t="s">
        <v>11</v>
      </c>
      <c r="B14" s="22">
        <v>43496</v>
      </c>
      <c r="C14" s="19">
        <v>618439.85</v>
      </c>
      <c r="D14" s="20"/>
      <c r="E14" s="15">
        <f>C14+B11+C11+D11</f>
        <v>18661886.509999998</v>
      </c>
      <c r="F14" s="27"/>
      <c r="G14" s="21"/>
      <c r="H14" s="21"/>
    </row>
    <row r="15" spans="1:8" ht="35.1" customHeight="1">
      <c r="A15" s="51"/>
      <c r="B15" s="22">
        <v>43524</v>
      </c>
      <c r="C15" s="19">
        <v>5357647.26</v>
      </c>
      <c r="D15" s="15"/>
      <c r="E15" s="15">
        <f>E11+F11+G11</f>
        <v>13304239.250000002</v>
      </c>
      <c r="F15" s="21"/>
      <c r="G15" s="21"/>
      <c r="H15" s="21">
        <f>'[1] RESCISÕES'!$K$243+'[1] 45005-7 TESOURO'!$L$3958+'[1]BOLSA 12º TA'!$L$1438+'[1]REST. 12º TA'!$L$363</f>
        <v>2480053.249999997</v>
      </c>
    </row>
    <row r="16" spans="3:6" ht="15">
      <c r="C16" s="14"/>
      <c r="E16" s="14">
        <f>E14-E15</f>
        <v>5357647.259999996</v>
      </c>
      <c r="F16" s="14"/>
    </row>
    <row r="17" spans="3:7" ht="15">
      <c r="C17" s="14">
        <f>C15-D19</f>
        <v>0</v>
      </c>
      <c r="D17" s="14">
        <f>C14+B11+D11+C11</f>
        <v>18661886.509999998</v>
      </c>
      <c r="E17" s="14"/>
      <c r="G17" s="14"/>
    </row>
    <row r="18" spans="4:7" ht="15">
      <c r="D18" s="14">
        <f>E11+F11+G11</f>
        <v>13304239.250000002</v>
      </c>
      <c r="E18" s="14"/>
      <c r="G18" s="14"/>
    </row>
    <row r="19" spans="2:7" ht="15">
      <c r="B19" s="1"/>
      <c r="D19" s="14">
        <f>D17-D18</f>
        <v>5357647.259999996</v>
      </c>
      <c r="E19" s="25"/>
      <c r="G19" s="25">
        <f>B11+C11+D11+C14</f>
        <v>18661886.509999998</v>
      </c>
    </row>
    <row r="20" spans="2:8" ht="15">
      <c r="B20" s="1"/>
      <c r="C20" s="14">
        <f>B11+C11+D11</f>
        <v>18043446.659999996</v>
      </c>
      <c r="D20" s="14">
        <f>C15-D19</f>
        <v>0</v>
      </c>
      <c r="E20" s="14"/>
      <c r="G20" s="25">
        <f>E11+F11+G11</f>
        <v>13304239.250000002</v>
      </c>
      <c r="H20" s="1">
        <v>2956453.56</v>
      </c>
    </row>
    <row r="21" spans="2:8" ht="15">
      <c r="B21" s="1"/>
      <c r="C21" s="14">
        <f>E11+F11+G11</f>
        <v>13304239.250000002</v>
      </c>
      <c r="G21" s="25">
        <f>G19-G20</f>
        <v>5357647.259999996</v>
      </c>
      <c r="H21" s="1">
        <v>111137.07</v>
      </c>
    </row>
    <row r="22" spans="2:8" ht="15">
      <c r="B22" s="1"/>
      <c r="C22" s="14">
        <f>C20-C21</f>
        <v>4739207.409999995</v>
      </c>
      <c r="F22" s="14"/>
      <c r="G22" s="14"/>
      <c r="H22" s="1">
        <f>SUM(H19:H21)</f>
        <v>3067590.63</v>
      </c>
    </row>
    <row r="23" spans="2:8" ht="15">
      <c r="B23" s="1"/>
      <c r="C23" s="14">
        <f>C16-C22</f>
        <v>-4739207.409999995</v>
      </c>
      <c r="F23" s="14"/>
      <c r="H23" s="24"/>
    </row>
    <row r="24" spans="2:8" ht="15">
      <c r="B24" s="1"/>
      <c r="C24" s="14"/>
      <c r="F24" s="14"/>
      <c r="H24" s="24"/>
    </row>
    <row r="25" spans="1:8" ht="15">
      <c r="A25" t="s">
        <v>20</v>
      </c>
      <c r="B25" s="1">
        <v>344866.46</v>
      </c>
      <c r="E25" s="14"/>
      <c r="F25" s="1"/>
      <c r="G25" s="1"/>
      <c r="H25" s="13"/>
    </row>
    <row r="26" spans="1:2" ht="15">
      <c r="A26" t="s">
        <v>21</v>
      </c>
      <c r="B26" s="1">
        <v>39.07</v>
      </c>
    </row>
    <row r="27" spans="1:8" ht="15">
      <c r="A27" t="s">
        <v>4</v>
      </c>
      <c r="B27" s="1">
        <f>SUM(B25:B26)</f>
        <v>344905.53</v>
      </c>
      <c r="G27" s="1">
        <v>7309.62</v>
      </c>
      <c r="H27" t="s">
        <v>14</v>
      </c>
    </row>
    <row r="28" spans="2:8" ht="15">
      <c r="B28" s="1"/>
      <c r="C28" s="1">
        <v>2779439.75</v>
      </c>
      <c r="G28" s="1">
        <v>4073301.21</v>
      </c>
      <c r="H28" t="s">
        <v>15</v>
      </c>
    </row>
    <row r="29" spans="1:8" ht="15">
      <c r="A29" t="s">
        <v>10</v>
      </c>
      <c r="B29" s="1">
        <v>214080.56</v>
      </c>
      <c r="C29" s="1">
        <v>73023.68</v>
      </c>
      <c r="E29" s="1"/>
      <c r="G29" s="1">
        <v>2344.37</v>
      </c>
      <c r="H29" t="s">
        <v>16</v>
      </c>
    </row>
    <row r="30" spans="1:8" ht="15">
      <c r="A30" t="s">
        <v>22</v>
      </c>
      <c r="B30" s="1">
        <v>59453.76</v>
      </c>
      <c r="C30" s="1">
        <f>SUM(C28:C29)</f>
        <v>2852463.43</v>
      </c>
      <c r="E30" s="1"/>
      <c r="G30" s="1">
        <v>670420.78</v>
      </c>
      <c r="H30" t="s">
        <v>16</v>
      </c>
    </row>
    <row r="31" spans="2:8" ht="15">
      <c r="B31" s="1">
        <f>SUM(B27:B30)</f>
        <v>618439.8500000001</v>
      </c>
      <c r="C31" s="1"/>
      <c r="E31" s="1"/>
      <c r="G31" s="1">
        <v>1545.09</v>
      </c>
      <c r="H31" t="s">
        <v>17</v>
      </c>
    </row>
    <row r="32" spans="3:8" ht="15">
      <c r="C32" s="1"/>
      <c r="E32" s="1"/>
      <c r="G32" s="1">
        <v>159409.57</v>
      </c>
      <c r="H32" t="s">
        <v>17</v>
      </c>
    </row>
    <row r="33" spans="2:7" ht="15">
      <c r="B33" t="s">
        <v>25</v>
      </c>
      <c r="C33" s="1" t="s">
        <v>26</v>
      </c>
      <c r="D33" t="s">
        <v>27</v>
      </c>
      <c r="E33" t="s">
        <v>28</v>
      </c>
      <c r="G33" s="1">
        <f>SUM(G27:G32)</f>
        <v>4914330.640000001</v>
      </c>
    </row>
    <row r="34" spans="1:7" ht="15">
      <c r="A34" t="s">
        <v>20</v>
      </c>
      <c r="B34" s="1">
        <v>3134934.79</v>
      </c>
      <c r="C34" s="1">
        <v>32.9</v>
      </c>
      <c r="D34" s="1">
        <v>966.22</v>
      </c>
      <c r="E34" s="1">
        <v>1789845.82</v>
      </c>
      <c r="G34" s="1"/>
    </row>
    <row r="35" spans="1:7" ht="15">
      <c r="A35" t="s">
        <v>21</v>
      </c>
      <c r="B35" s="1">
        <v>171739.01</v>
      </c>
      <c r="C35" s="1">
        <v>98.7</v>
      </c>
      <c r="D35" s="1"/>
      <c r="E35" s="1">
        <v>401908.64</v>
      </c>
      <c r="G35" s="1"/>
    </row>
    <row r="36" spans="1:5" ht="15">
      <c r="A36" t="s">
        <v>24</v>
      </c>
      <c r="B36" s="1">
        <v>1199147.24</v>
      </c>
      <c r="C36" s="1"/>
      <c r="D36" s="1"/>
      <c r="E36" s="1">
        <v>846.03</v>
      </c>
    </row>
    <row r="37" spans="2:5" ht="15">
      <c r="B37" s="42">
        <f>SUM(B34:B36)</f>
        <v>4505821.04</v>
      </c>
      <c r="C37" s="42">
        <f aca="true" t="shared" si="1" ref="C37:E37">SUM(C34:C36)</f>
        <v>131.6</v>
      </c>
      <c r="D37" s="42">
        <f t="shared" si="1"/>
        <v>966.22</v>
      </c>
      <c r="E37" s="42">
        <f t="shared" si="1"/>
        <v>2192600.4899999998</v>
      </c>
    </row>
    <row r="39" ht="15">
      <c r="A39" t="s">
        <v>28</v>
      </c>
    </row>
    <row r="40" spans="1:3" ht="15">
      <c r="A40" t="s">
        <v>4</v>
      </c>
      <c r="B40" s="1">
        <v>2192600.49</v>
      </c>
      <c r="C40" s="1">
        <v>2192600.49</v>
      </c>
    </row>
    <row r="41" spans="1:3" ht="15">
      <c r="A41" t="s">
        <v>10</v>
      </c>
      <c r="B41" s="1">
        <v>2625417.02</v>
      </c>
      <c r="C41" s="1">
        <v>2648091.97</v>
      </c>
    </row>
    <row r="42" spans="1:3" ht="15">
      <c r="A42" t="s">
        <v>29</v>
      </c>
      <c r="B42" s="1">
        <v>516259.28</v>
      </c>
      <c r="C42" s="1">
        <v>516954.8</v>
      </c>
    </row>
    <row r="43" spans="2:3" ht="15">
      <c r="B43" s="13">
        <f>SUM(B40:B42)</f>
        <v>5334276.79</v>
      </c>
      <c r="C43" s="1">
        <f>SUM(C40:C42)</f>
        <v>5357647.260000001</v>
      </c>
    </row>
  </sheetData>
  <mergeCells count="2">
    <mergeCell ref="A6:H6"/>
    <mergeCell ref="A14:A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7D03-3E25-49D9-BC40-4F183DB4297F}">
  <dimension ref="A7:H44"/>
  <sheetViews>
    <sheetView view="pageBreakPreview" zoomScale="60" workbookViewId="0" topLeftCell="A7">
      <selection activeCell="B26" sqref="B26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</cols>
  <sheetData>
    <row r="6" ht="15.75" thickBot="1"/>
    <row r="7" spans="1:8" ht="19.5" thickBot="1">
      <c r="A7" s="48" t="s">
        <v>30</v>
      </c>
      <c r="B7" s="49"/>
      <c r="C7" s="49"/>
      <c r="D7" s="49"/>
      <c r="E7" s="49"/>
      <c r="F7" s="49"/>
      <c r="G7" s="49"/>
      <c r="H7" s="50"/>
    </row>
    <row r="8" spans="1:8" ht="46.5" thickBot="1" thickTop="1">
      <c r="A8" s="10" t="s">
        <v>2</v>
      </c>
      <c r="B8" s="11" t="s">
        <v>0</v>
      </c>
      <c r="C8" s="12" t="s">
        <v>7</v>
      </c>
      <c r="D8" s="11" t="s">
        <v>1</v>
      </c>
      <c r="E8" s="12" t="s">
        <v>6</v>
      </c>
      <c r="F8" s="12" t="s">
        <v>8</v>
      </c>
      <c r="G8" s="11" t="s">
        <v>3</v>
      </c>
      <c r="H8" s="28" t="s">
        <v>9</v>
      </c>
    </row>
    <row r="9" spans="1:8" ht="19.5" thickTop="1">
      <c r="A9" s="2" t="s">
        <v>4</v>
      </c>
      <c r="B9" s="3">
        <v>4091257.98</v>
      </c>
      <c r="C9" s="3">
        <v>8292.1</v>
      </c>
      <c r="D9" s="3">
        <v>10022.25</v>
      </c>
      <c r="E9" s="3">
        <v>67.3</v>
      </c>
      <c r="F9" s="3">
        <v>65.8</v>
      </c>
      <c r="G9" s="3">
        <v>3781623.68</v>
      </c>
      <c r="H9" s="29">
        <v>0</v>
      </c>
    </row>
    <row r="10" spans="1:8" ht="18.75">
      <c r="A10" s="4" t="s">
        <v>12</v>
      </c>
      <c r="B10" s="5">
        <v>1757131.17</v>
      </c>
      <c r="C10" s="5">
        <v>3771.3</v>
      </c>
      <c r="D10" s="5"/>
      <c r="E10" s="5"/>
      <c r="F10" s="6"/>
      <c r="G10" s="5">
        <v>1662037.99</v>
      </c>
      <c r="H10" s="30">
        <v>0</v>
      </c>
    </row>
    <row r="11" spans="1:8" ht="18.75">
      <c r="A11" s="7" t="s">
        <v>13</v>
      </c>
      <c r="B11" s="6">
        <v>8223613.4</v>
      </c>
      <c r="C11" s="5">
        <v>11478</v>
      </c>
      <c r="D11" s="5">
        <v>338.35</v>
      </c>
      <c r="E11" s="6"/>
      <c r="F11" s="6"/>
      <c r="G11" s="5">
        <v>8021351.89</v>
      </c>
      <c r="H11" s="30">
        <v>0</v>
      </c>
    </row>
    <row r="12" spans="1:8" ht="19.5" thickBot="1">
      <c r="A12" s="8" t="s">
        <v>5</v>
      </c>
      <c r="B12" s="9">
        <f aca="true" t="shared" si="0" ref="B12:H12">SUM(B9:B11)</f>
        <v>14072002.55</v>
      </c>
      <c r="C12" s="9">
        <f t="shared" si="0"/>
        <v>23541.4</v>
      </c>
      <c r="D12" s="9">
        <f t="shared" si="0"/>
        <v>10360.6</v>
      </c>
      <c r="E12" s="9">
        <f t="shared" si="0"/>
        <v>67.3</v>
      </c>
      <c r="F12" s="9">
        <f t="shared" si="0"/>
        <v>65.8</v>
      </c>
      <c r="G12" s="9">
        <f t="shared" si="0"/>
        <v>13465013.559999999</v>
      </c>
      <c r="H12" s="31">
        <f t="shared" si="0"/>
        <v>0</v>
      </c>
    </row>
    <row r="13" spans="2:8" ht="15">
      <c r="B13" s="15"/>
      <c r="C13" s="15"/>
      <c r="D13" s="15"/>
      <c r="E13" s="15"/>
      <c r="F13" s="15"/>
      <c r="G13" s="15"/>
      <c r="H13" s="15"/>
    </row>
    <row r="14" spans="2:8" ht="15">
      <c r="B14" s="16"/>
      <c r="C14" s="16"/>
      <c r="D14" s="26"/>
      <c r="E14" s="16"/>
      <c r="F14" s="17"/>
      <c r="G14" s="23"/>
      <c r="H14" s="17"/>
    </row>
    <row r="15" spans="1:8" ht="18.75">
      <c r="A15" s="51" t="s">
        <v>11</v>
      </c>
      <c r="B15" s="22">
        <v>43524</v>
      </c>
      <c r="C15" s="19">
        <v>5357647.26</v>
      </c>
      <c r="D15" s="20"/>
      <c r="E15" s="15">
        <f>C15+B12+C12+D12</f>
        <v>19463551.810000002</v>
      </c>
      <c r="F15" s="27"/>
      <c r="G15" s="21"/>
      <c r="H15" s="21"/>
    </row>
    <row r="16" spans="1:8" ht="18.75">
      <c r="A16" s="51"/>
      <c r="B16" s="22">
        <v>43555</v>
      </c>
      <c r="C16" s="19">
        <v>5998405.15</v>
      </c>
      <c r="D16" s="15"/>
      <c r="E16" s="15">
        <f>E12+F12+G12</f>
        <v>13465146.659999998</v>
      </c>
      <c r="F16" s="21"/>
      <c r="G16" s="21"/>
      <c r="H16" s="21">
        <f>'[1] RESCISÕES'!$K$243+'[1] 45005-7 TESOURO'!$L$3958+'[1]BOLSA 12º TA'!$L$1438+'[1]REST. 12º TA'!$L$363</f>
        <v>2480053.249999997</v>
      </c>
    </row>
    <row r="17" spans="3:6" ht="15">
      <c r="C17" s="14"/>
      <c r="E17" s="14">
        <f>E15-E16</f>
        <v>5998405.150000004</v>
      </c>
      <c r="F17" s="14"/>
    </row>
    <row r="18" spans="3:7" ht="15">
      <c r="C18" s="14">
        <f>C16-D20</f>
        <v>0</v>
      </c>
      <c r="D18" s="14">
        <f>C15+B12+D12+C12</f>
        <v>19463551.810000002</v>
      </c>
      <c r="E18" s="14"/>
      <c r="G18" s="14"/>
    </row>
    <row r="19" spans="4:7" ht="15">
      <c r="D19" s="14">
        <f>E12+F12+G12</f>
        <v>13465146.659999998</v>
      </c>
      <c r="E19" s="14"/>
      <c r="G19" s="14"/>
    </row>
    <row r="20" spans="2:7" ht="15">
      <c r="B20" s="1"/>
      <c r="D20" s="14">
        <f>D18-D19</f>
        <v>5998405.150000004</v>
      </c>
      <c r="E20" s="25"/>
      <c r="G20" s="25">
        <f>B12+C12+D12+C15</f>
        <v>19463551.810000002</v>
      </c>
    </row>
    <row r="21" spans="2:8" ht="15">
      <c r="B21" s="1"/>
      <c r="C21" s="14">
        <f>B12+C12+D12</f>
        <v>14105904.55</v>
      </c>
      <c r="D21" s="14">
        <f>C16-D20</f>
        <v>0</v>
      </c>
      <c r="E21" s="14"/>
      <c r="G21" s="25">
        <f>E12+F12+G12</f>
        <v>13465146.659999998</v>
      </c>
      <c r="H21" s="1"/>
    </row>
    <row r="22" spans="2:8" ht="15">
      <c r="B22" s="1"/>
      <c r="C22" s="14">
        <f>E12+F12+G12</f>
        <v>13465146.659999998</v>
      </c>
      <c r="G22" s="25">
        <f>G20-G21</f>
        <v>5998405.150000004</v>
      </c>
      <c r="H22" s="1">
        <v>111137.07</v>
      </c>
    </row>
    <row r="23" spans="2:8" ht="15">
      <c r="B23" s="1"/>
      <c r="C23" s="14">
        <f>C21-C22</f>
        <v>640757.8900000025</v>
      </c>
      <c r="F23" s="14"/>
      <c r="G23" s="14"/>
      <c r="H23" s="1">
        <f>SUM(H20:H22)</f>
        <v>111137.07</v>
      </c>
    </row>
    <row r="24" spans="2:8" ht="15">
      <c r="B24" s="1"/>
      <c r="C24" s="14">
        <f>C17-C23</f>
        <v>-640757.8900000025</v>
      </c>
      <c r="F24" s="14"/>
      <c r="H24" s="24"/>
    </row>
    <row r="25" spans="2:8" ht="15">
      <c r="B25" s="1"/>
      <c r="C25" s="14"/>
      <c r="F25" s="14"/>
      <c r="H25" s="24"/>
    </row>
    <row r="26" spans="1:8" ht="15">
      <c r="A26" t="s">
        <v>20</v>
      </c>
      <c r="B26" s="1">
        <v>3683638.45</v>
      </c>
      <c r="C26" s="1">
        <v>2800.02</v>
      </c>
      <c r="D26">
        <f>2*32.9</f>
        <v>65.8</v>
      </c>
      <c r="E26" s="1">
        <v>1541770.11</v>
      </c>
      <c r="F26" s="1"/>
      <c r="G26" s="1">
        <v>2371631.2</v>
      </c>
      <c r="H26" s="13"/>
    </row>
    <row r="27" spans="1:7" ht="15">
      <c r="A27" t="s">
        <v>21</v>
      </c>
      <c r="B27" s="1">
        <v>97985.23</v>
      </c>
      <c r="C27" s="1">
        <v>7674.98</v>
      </c>
      <c r="E27" s="1">
        <v>829861.09</v>
      </c>
      <c r="G27" s="1">
        <v>615819.28</v>
      </c>
    </row>
    <row r="28" spans="1:7" ht="15">
      <c r="A28" t="s">
        <v>4</v>
      </c>
      <c r="B28" s="1">
        <f>SUM(B26:B27)</f>
        <v>3781623.68</v>
      </c>
      <c r="C28" s="1"/>
      <c r="E28" s="1">
        <f>SUM(E26:E27)</f>
        <v>2371631.2</v>
      </c>
      <c r="G28" s="1">
        <v>3010954.67</v>
      </c>
    </row>
    <row r="29" spans="2:7" ht="15">
      <c r="B29" s="1"/>
      <c r="C29" s="1">
        <v>2779439.75</v>
      </c>
      <c r="G29" s="42">
        <f>SUM(G26:G28)</f>
        <v>5998405.15</v>
      </c>
    </row>
    <row r="30" spans="1:7" ht="15">
      <c r="A30" t="s">
        <v>10</v>
      </c>
      <c r="B30" s="1">
        <v>214080.56</v>
      </c>
      <c r="C30" s="1">
        <v>73023.68</v>
      </c>
      <c r="E30" s="1"/>
      <c r="G30" s="1"/>
    </row>
    <row r="31" spans="1:7" ht="15">
      <c r="A31" t="s">
        <v>22</v>
      </c>
      <c r="B31" s="1">
        <v>59453.76</v>
      </c>
      <c r="C31" s="1">
        <f>SUM(C29:C30)</f>
        <v>2852463.43</v>
      </c>
      <c r="E31" s="1"/>
      <c r="G31" s="1"/>
    </row>
    <row r="32" spans="2:7" ht="15">
      <c r="B32" s="1">
        <f>SUM(B28:B31)</f>
        <v>4055158</v>
      </c>
      <c r="C32" s="1"/>
      <c r="E32" s="1"/>
      <c r="G32" s="1"/>
    </row>
    <row r="33" spans="3:7" ht="15">
      <c r="C33" s="1"/>
      <c r="E33" s="1"/>
      <c r="G33" s="1"/>
    </row>
    <row r="34" spans="2:7" ht="15">
      <c r="B34" t="s">
        <v>25</v>
      </c>
      <c r="C34" s="1" t="s">
        <v>26</v>
      </c>
      <c r="D34" t="s">
        <v>27</v>
      </c>
      <c r="E34" t="s">
        <v>28</v>
      </c>
      <c r="G34" s="1"/>
    </row>
    <row r="35" spans="1:7" ht="15">
      <c r="A35" t="s">
        <v>20</v>
      </c>
      <c r="B35" s="1">
        <v>3134934.79</v>
      </c>
      <c r="C35" s="1">
        <v>32.9</v>
      </c>
      <c r="D35" s="1">
        <v>966.22</v>
      </c>
      <c r="E35" s="1">
        <v>1789845.82</v>
      </c>
      <c r="G35" s="1"/>
    </row>
    <row r="36" spans="1:8" ht="15">
      <c r="A36" t="s">
        <v>21</v>
      </c>
      <c r="B36" s="1">
        <v>171739.01</v>
      </c>
      <c r="C36" s="1">
        <v>98.7</v>
      </c>
      <c r="D36" s="1"/>
      <c r="E36" s="1">
        <v>401908.64</v>
      </c>
      <c r="G36" s="1">
        <v>7309.62</v>
      </c>
      <c r="H36" t="s">
        <v>14</v>
      </c>
    </row>
    <row r="37" spans="1:8" ht="15">
      <c r="A37" t="s">
        <v>24</v>
      </c>
      <c r="B37" s="1">
        <v>1199147.24</v>
      </c>
      <c r="C37" s="1"/>
      <c r="D37" s="1"/>
      <c r="E37" s="1">
        <v>846.03</v>
      </c>
      <c r="G37" s="1">
        <v>4073301.21</v>
      </c>
      <c r="H37" t="s">
        <v>15</v>
      </c>
    </row>
    <row r="38" spans="2:8" ht="15">
      <c r="B38" s="42">
        <f>SUM(B35:B37)</f>
        <v>4505821.04</v>
      </c>
      <c r="C38" s="42">
        <f aca="true" t="shared" si="1" ref="C38:E38">SUM(C35:C37)</f>
        <v>131.6</v>
      </c>
      <c r="D38" s="42">
        <f t="shared" si="1"/>
        <v>966.22</v>
      </c>
      <c r="E38" s="42">
        <f t="shared" si="1"/>
        <v>2192600.4899999998</v>
      </c>
      <c r="G38" s="1">
        <v>2344.37</v>
      </c>
      <c r="H38" t="s">
        <v>16</v>
      </c>
    </row>
    <row r="39" spans="7:8" ht="15">
      <c r="G39" s="1">
        <v>670420.78</v>
      </c>
      <c r="H39" t="s">
        <v>16</v>
      </c>
    </row>
    <row r="40" spans="1:8" ht="15">
      <c r="A40" t="s">
        <v>28</v>
      </c>
      <c r="G40" s="1">
        <v>1545.09</v>
      </c>
      <c r="H40" t="s">
        <v>17</v>
      </c>
    </row>
    <row r="41" spans="1:8" ht="15">
      <c r="A41" t="s">
        <v>4</v>
      </c>
      <c r="B41" s="1">
        <v>2192600.49</v>
      </c>
      <c r="C41" s="1">
        <v>2192600.49</v>
      </c>
      <c r="G41" s="1">
        <v>159409.57</v>
      </c>
      <c r="H41" t="s">
        <v>17</v>
      </c>
    </row>
    <row r="42" spans="1:7" ht="15">
      <c r="A42" t="s">
        <v>10</v>
      </c>
      <c r="B42" s="1">
        <v>2625417.02</v>
      </c>
      <c r="C42" s="1">
        <v>2648091.97</v>
      </c>
      <c r="G42" s="1">
        <f>SUM(G36:G41)</f>
        <v>4914330.640000001</v>
      </c>
    </row>
    <row r="43" spans="1:3" ht="15">
      <c r="A43" t="s">
        <v>29</v>
      </c>
      <c r="B43" s="1">
        <v>516259.28</v>
      </c>
      <c r="C43" s="1">
        <v>516954.8</v>
      </c>
    </row>
    <row r="44" spans="2:3" ht="15">
      <c r="B44" s="13">
        <f>SUM(B41:B43)</f>
        <v>5334276.79</v>
      </c>
      <c r="C44" s="1">
        <f>SUM(C41:C43)</f>
        <v>5357647.260000001</v>
      </c>
    </row>
  </sheetData>
  <mergeCells count="2">
    <mergeCell ref="A7:H7"/>
    <mergeCell ref="A15:A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3111-A4DE-4672-BA4D-DFD41DD02679}">
  <dimension ref="A7:H33"/>
  <sheetViews>
    <sheetView tabSelected="1" view="pageLayout" zoomScaleSheetLayoutView="100" workbookViewId="0" topLeftCell="A10">
      <selection activeCell="C19" sqref="C19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  <col min="9" max="9" width="16.8515625" style="0" customWidth="1"/>
  </cols>
  <sheetData>
    <row r="6" ht="15.75" thickBot="1"/>
    <row r="7" spans="1:8" ht="19.5" thickBot="1">
      <c r="A7" s="48" t="s">
        <v>31</v>
      </c>
      <c r="B7" s="49"/>
      <c r="C7" s="49"/>
      <c r="D7" s="49"/>
      <c r="E7" s="49"/>
      <c r="F7" s="49"/>
      <c r="G7" s="49"/>
      <c r="H7" s="50"/>
    </row>
    <row r="8" spans="1:8" ht="46.5" thickBot="1" thickTop="1">
      <c r="A8" s="53" t="s">
        <v>2</v>
      </c>
      <c r="B8" s="54" t="s">
        <v>0</v>
      </c>
      <c r="C8" s="55" t="s">
        <v>7</v>
      </c>
      <c r="D8" s="54" t="s">
        <v>1</v>
      </c>
      <c r="E8" s="55" t="s">
        <v>6</v>
      </c>
      <c r="F8" s="55" t="s">
        <v>8</v>
      </c>
      <c r="G8" s="54" t="s">
        <v>3</v>
      </c>
      <c r="H8" s="56" t="s">
        <v>9</v>
      </c>
    </row>
    <row r="9" spans="1:8" ht="19.5" thickTop="1">
      <c r="A9" s="2" t="s">
        <v>4</v>
      </c>
      <c r="B9" s="3">
        <v>4337872.2</v>
      </c>
      <c r="C9" s="3">
        <v>11729.05</v>
      </c>
      <c r="D9" s="3">
        <v>609.41</v>
      </c>
      <c r="E9" s="3">
        <v>67.3</v>
      </c>
      <c r="F9" s="3">
        <v>32.9</v>
      </c>
      <c r="G9" s="3">
        <v>3454452.96</v>
      </c>
      <c r="H9" s="29">
        <v>0</v>
      </c>
    </row>
    <row r="10" spans="1:8" ht="18.75">
      <c r="A10" s="4" t="s">
        <v>12</v>
      </c>
      <c r="B10" s="5">
        <v>3217338.97</v>
      </c>
      <c r="C10" s="5">
        <v>5758.92</v>
      </c>
      <c r="D10" s="5"/>
      <c r="E10" s="5">
        <v>13.46</v>
      </c>
      <c r="F10" s="6"/>
      <c r="G10" s="5">
        <v>3131738.93</v>
      </c>
      <c r="H10" s="30">
        <v>0</v>
      </c>
    </row>
    <row r="11" spans="1:8" ht="18.75">
      <c r="A11" s="7" t="s">
        <v>13</v>
      </c>
      <c r="B11" s="6">
        <v>9123013.4</v>
      </c>
      <c r="C11" s="5">
        <v>18452.37</v>
      </c>
      <c r="D11" s="5"/>
      <c r="E11" s="6">
        <v>6.73</v>
      </c>
      <c r="F11" s="6"/>
      <c r="G11" s="5">
        <v>7487576.04</v>
      </c>
      <c r="H11" s="30">
        <v>0</v>
      </c>
    </row>
    <row r="12" spans="1:8" ht="19.5" thickBot="1">
      <c r="A12" s="8" t="s">
        <v>5</v>
      </c>
      <c r="B12" s="9">
        <f aca="true" t="shared" si="0" ref="B12:H12">SUM(B9:B11)</f>
        <v>16678224.57</v>
      </c>
      <c r="C12" s="9">
        <f t="shared" si="0"/>
        <v>35940.34</v>
      </c>
      <c r="D12" s="9">
        <f t="shared" si="0"/>
        <v>609.41</v>
      </c>
      <c r="E12" s="9">
        <f t="shared" si="0"/>
        <v>87.49</v>
      </c>
      <c r="F12" s="9">
        <f t="shared" si="0"/>
        <v>32.9</v>
      </c>
      <c r="G12" s="9">
        <f t="shared" si="0"/>
        <v>14073767.93</v>
      </c>
      <c r="H12" s="31">
        <f t="shared" si="0"/>
        <v>0</v>
      </c>
    </row>
    <row r="13" spans="2:8" ht="15">
      <c r="B13" s="15"/>
      <c r="C13" s="15"/>
      <c r="D13" s="15"/>
      <c r="E13" s="15"/>
      <c r="F13" s="15"/>
      <c r="G13" s="15"/>
      <c r="H13" s="15"/>
    </row>
    <row r="14" spans="2:8" ht="15">
      <c r="B14" s="16"/>
      <c r="C14" s="16"/>
      <c r="D14" s="26"/>
      <c r="E14" s="16"/>
      <c r="F14" s="17"/>
      <c r="G14" s="23"/>
      <c r="H14" s="17"/>
    </row>
    <row r="15" spans="1:8" ht="18.75">
      <c r="A15" s="51" t="s">
        <v>11</v>
      </c>
      <c r="B15" s="22">
        <v>43555</v>
      </c>
      <c r="C15" s="19">
        <v>5998405.15</v>
      </c>
      <c r="D15" s="20"/>
      <c r="E15" s="15"/>
      <c r="F15" s="27"/>
      <c r="G15" s="21"/>
      <c r="H15" s="21"/>
    </row>
    <row r="16" spans="1:8" ht="18.75">
      <c r="A16" s="51"/>
      <c r="B16" s="22">
        <v>43585</v>
      </c>
      <c r="C16" s="19">
        <v>8639291.15</v>
      </c>
      <c r="D16" s="47"/>
      <c r="E16" s="47"/>
      <c r="F16" s="47"/>
      <c r="G16" s="47"/>
      <c r="H16" s="47"/>
    </row>
    <row r="17" spans="1:8" ht="18.75">
      <c r="A17" s="43"/>
      <c r="B17" s="44"/>
      <c r="C17" s="45"/>
      <c r="D17" s="47"/>
      <c r="E17" s="46" t="s">
        <v>33</v>
      </c>
      <c r="F17" s="47"/>
      <c r="G17" s="47"/>
      <c r="H17" s="47"/>
    </row>
    <row r="18" spans="1:8" ht="18.75">
      <c r="A18" s="43"/>
      <c r="B18" s="44"/>
      <c r="C18" s="45"/>
      <c r="D18" s="47"/>
      <c r="E18" s="47"/>
      <c r="F18" s="47"/>
      <c r="G18" s="47"/>
      <c r="H18" s="47"/>
    </row>
    <row r="19" spans="1:8" ht="18.75">
      <c r="A19" s="43"/>
      <c r="B19" s="44"/>
      <c r="C19" s="45"/>
      <c r="D19" s="52" t="s">
        <v>34</v>
      </c>
      <c r="E19" s="52"/>
      <c r="F19" s="52"/>
      <c r="G19" s="47"/>
      <c r="H19" s="47"/>
    </row>
    <row r="20" spans="1:8" ht="18.75">
      <c r="A20" s="43"/>
      <c r="B20" s="44"/>
      <c r="C20" s="45"/>
      <c r="D20" s="47"/>
      <c r="E20" s="47" t="s">
        <v>32</v>
      </c>
      <c r="F20" s="47"/>
      <c r="G20" s="47"/>
      <c r="H20" s="47"/>
    </row>
    <row r="21" spans="1:8" ht="18.75">
      <c r="A21" s="43"/>
      <c r="B21" s="44"/>
      <c r="C21" s="45"/>
      <c r="D21" s="47"/>
      <c r="E21" s="47"/>
      <c r="F21" s="47"/>
      <c r="G21" s="47"/>
      <c r="H21" s="47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ht="15">
      <c r="E31" s="1"/>
    </row>
    <row r="32" ht="15">
      <c r="E32" s="1"/>
    </row>
    <row r="33" ht="15">
      <c r="E33" s="13"/>
    </row>
  </sheetData>
  <sheetProtection algorithmName="SHA-512" hashValue="lLOsrolwO/vRwChhuaJTuy97o+Fjcf7YPNeJUlSB1VwrlK6uTqqJe/Oz6d0GWorHRe+5lIuhebltSFW6eUEE5A==" saltValue="zQWJP6SRrE0a+ueLQWwzew==" spinCount="100000" sheet="1" objects="1" scenarios="1"/>
  <mergeCells count="3">
    <mergeCell ref="A7:H7"/>
    <mergeCell ref="A15:A16"/>
    <mergeCell ref="D19:F1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2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C85A-72D9-497F-942F-1AC269CB49C4}">
  <sheetPr>
    <pageSetUpPr fitToPage="1"/>
  </sheetPr>
  <dimension ref="A5:K34"/>
  <sheetViews>
    <sheetView workbookViewId="0" topLeftCell="A7">
      <selection activeCell="B7" sqref="B7"/>
    </sheetView>
  </sheetViews>
  <sheetFormatPr defaultColWidth="9.140625" defaultRowHeight="15"/>
  <cols>
    <col min="1" max="1" width="25.8515625" style="0" customWidth="1"/>
    <col min="2" max="2" width="23.8515625" style="0" customWidth="1"/>
    <col min="3" max="3" width="22.421875" style="0" customWidth="1"/>
    <col min="4" max="4" width="20.7109375" style="0" customWidth="1"/>
    <col min="5" max="5" width="17.57421875" style="0" customWidth="1"/>
    <col min="6" max="6" width="16.7109375" style="0" customWidth="1"/>
    <col min="7" max="7" width="23.57421875" style="0" customWidth="1"/>
    <col min="8" max="8" width="19.8515625" style="0" customWidth="1"/>
    <col min="9" max="9" width="17.00390625" style="0" customWidth="1"/>
  </cols>
  <sheetData>
    <row r="4" ht="15.75" thickBot="1"/>
    <row r="5" spans="1:8" ht="19.5" thickBot="1">
      <c r="A5" s="48" t="s">
        <v>18</v>
      </c>
      <c r="B5" s="49"/>
      <c r="C5" s="49"/>
      <c r="D5" s="49"/>
      <c r="E5" s="49"/>
      <c r="F5" s="49"/>
      <c r="G5" s="49"/>
      <c r="H5" s="50"/>
    </row>
    <row r="6" spans="1:8" ht="46.5" thickBot="1" thickTop="1">
      <c r="A6" s="10" t="s">
        <v>2</v>
      </c>
      <c r="B6" s="11" t="s">
        <v>0</v>
      </c>
      <c r="C6" s="12" t="s">
        <v>7</v>
      </c>
      <c r="D6" s="11" t="s">
        <v>1</v>
      </c>
      <c r="E6" s="12" t="s">
        <v>6</v>
      </c>
      <c r="F6" s="12" t="s">
        <v>8</v>
      </c>
      <c r="G6" s="11" t="s">
        <v>3</v>
      </c>
      <c r="H6" s="28" t="s">
        <v>9</v>
      </c>
    </row>
    <row r="7" spans="1:8" ht="35.1" customHeight="1" thickTop="1">
      <c r="A7" s="2" t="s">
        <v>4</v>
      </c>
      <c r="B7" s="33">
        <v>4700398.38</v>
      </c>
      <c r="C7" s="33">
        <v>7269.02</v>
      </c>
      <c r="D7" s="33">
        <v>48859.42</v>
      </c>
      <c r="E7" s="33">
        <v>114.41</v>
      </c>
      <c r="F7" s="33">
        <v>131.6</v>
      </c>
      <c r="G7" s="33">
        <v>7308579.63</v>
      </c>
      <c r="H7" s="34">
        <v>0</v>
      </c>
    </row>
    <row r="8" spans="1:8" ht="35.1" customHeight="1">
      <c r="A8" s="4" t="s">
        <v>12</v>
      </c>
      <c r="B8" s="35">
        <v>1485645.56</v>
      </c>
      <c r="C8" s="35">
        <v>941.81</v>
      </c>
      <c r="D8" s="35">
        <v>1.25</v>
      </c>
      <c r="E8" s="35"/>
      <c r="F8" s="36"/>
      <c r="G8" s="35">
        <v>2960797.8</v>
      </c>
      <c r="H8" s="37">
        <v>0</v>
      </c>
    </row>
    <row r="9" spans="1:8" ht="35.1" customHeight="1">
      <c r="A9" s="7" t="s">
        <v>13</v>
      </c>
      <c r="B9" s="36"/>
      <c r="C9" s="35">
        <v>2338.5</v>
      </c>
      <c r="D9" s="35">
        <v>874.6</v>
      </c>
      <c r="E9" s="36"/>
      <c r="F9" s="36"/>
      <c r="G9" s="35">
        <v>90538.74</v>
      </c>
      <c r="H9" s="37">
        <v>0</v>
      </c>
    </row>
    <row r="10" spans="1:8" ht="35.1" customHeight="1" thickBot="1">
      <c r="A10" s="8" t="s">
        <v>5</v>
      </c>
      <c r="B10" s="38">
        <f aca="true" t="shared" si="0" ref="B10:H10">SUM(B7:B9)</f>
        <v>6186043.9399999995</v>
      </c>
      <c r="C10" s="38">
        <f t="shared" si="0"/>
        <v>10549.33</v>
      </c>
      <c r="D10" s="38">
        <f t="shared" si="0"/>
        <v>49735.27</v>
      </c>
      <c r="E10" s="38">
        <f t="shared" si="0"/>
        <v>114.41</v>
      </c>
      <c r="F10" s="38">
        <f t="shared" si="0"/>
        <v>131.6</v>
      </c>
      <c r="G10" s="38">
        <f t="shared" si="0"/>
        <v>10359916.17</v>
      </c>
      <c r="H10" s="39">
        <f t="shared" si="0"/>
        <v>0</v>
      </c>
    </row>
    <row r="11" spans="2:8" ht="15">
      <c r="B11" s="15"/>
      <c r="C11" s="15"/>
      <c r="D11" s="15"/>
      <c r="E11" s="15"/>
      <c r="F11" s="15"/>
      <c r="G11" s="15"/>
      <c r="H11" s="15"/>
    </row>
    <row r="12" spans="2:8" ht="15">
      <c r="B12" s="16"/>
      <c r="C12" s="16"/>
      <c r="D12" s="26"/>
      <c r="E12" s="16"/>
      <c r="F12" s="17"/>
      <c r="G12" s="23"/>
      <c r="H12" s="17"/>
    </row>
    <row r="13" spans="1:8" ht="18.75">
      <c r="A13" s="51" t="s">
        <v>11</v>
      </c>
      <c r="B13" s="40">
        <v>43434</v>
      </c>
      <c r="C13" s="41">
        <v>5263196.75</v>
      </c>
      <c r="D13" s="20"/>
      <c r="E13" s="15"/>
      <c r="F13" s="27"/>
      <c r="G13" s="21"/>
      <c r="H13" s="21"/>
    </row>
    <row r="14" spans="1:8" ht="18.75">
      <c r="A14" s="51"/>
      <c r="B14" s="40">
        <v>43465</v>
      </c>
      <c r="C14" s="41">
        <f>G29</f>
        <v>1149363.1099999999</v>
      </c>
      <c r="D14" s="15"/>
      <c r="E14" s="15"/>
      <c r="F14" s="21"/>
      <c r="G14" s="21"/>
      <c r="H14" s="21">
        <f>'[1] RESCISÕES'!$K$243+'[1] 45005-7 TESOURO'!$L$3958+'[1]BOLSA 12º TA'!$L$1438+'[1]REST. 12º TA'!$L$363</f>
        <v>2480053.249999997</v>
      </c>
    </row>
    <row r="15" spans="3:11" ht="15">
      <c r="C15" s="14"/>
      <c r="E15" s="14"/>
      <c r="F15" s="14"/>
      <c r="K15" s="32"/>
    </row>
    <row r="16" spans="3:7" ht="15">
      <c r="C16" s="14">
        <f>C14-D18</f>
        <v>0</v>
      </c>
      <c r="D16" s="14">
        <f>C13+B10+C10+D10</f>
        <v>11509525.29</v>
      </c>
      <c r="E16" s="14"/>
      <c r="G16" s="14"/>
    </row>
    <row r="17" spans="4:7" ht="15">
      <c r="D17" s="14">
        <f>E10+F10+G10</f>
        <v>10360162.18</v>
      </c>
      <c r="E17" s="14"/>
      <c r="G17" s="14"/>
    </row>
    <row r="18" spans="2:7" ht="15">
      <c r="B18" s="1"/>
      <c r="D18" s="14">
        <f>D16-D17</f>
        <v>1149363.1099999994</v>
      </c>
      <c r="E18" s="25"/>
      <c r="G18" s="25">
        <f>B10+C10+D10+C13</f>
        <v>11509525.29</v>
      </c>
    </row>
    <row r="19" spans="2:8" ht="15">
      <c r="B19" s="1"/>
      <c r="C19" s="14">
        <f>B10+C10+D10</f>
        <v>6246328.539999999</v>
      </c>
      <c r="D19" s="14">
        <f>C14-D18</f>
        <v>0</v>
      </c>
      <c r="E19" s="14"/>
      <c r="G19" s="25">
        <f>E10+F10+G10</f>
        <v>10360162.18</v>
      </c>
      <c r="H19" s="1">
        <v>2956453.56</v>
      </c>
    </row>
    <row r="20" spans="2:8" ht="15">
      <c r="B20" s="1"/>
      <c r="C20" s="14">
        <f>E10+F10+G10</f>
        <v>10360162.18</v>
      </c>
      <c r="G20" s="25">
        <f>G18-G19</f>
        <v>1149363.1099999994</v>
      </c>
      <c r="H20" s="1">
        <v>111137.07</v>
      </c>
    </row>
    <row r="21" spans="2:8" ht="15">
      <c r="B21" s="1"/>
      <c r="C21" s="14">
        <f>C19-C20</f>
        <v>-4113833.6400000006</v>
      </c>
      <c r="F21" s="14"/>
      <c r="G21" s="14"/>
      <c r="H21" s="1">
        <f>SUM(H18:H20)</f>
        <v>3067590.63</v>
      </c>
    </row>
    <row r="22" spans="2:8" ht="15">
      <c r="B22" s="1"/>
      <c r="C22" s="14">
        <f>C15-C21</f>
        <v>4113833.6400000006</v>
      </c>
      <c r="F22" s="14"/>
      <c r="H22" s="24"/>
    </row>
    <row r="23" spans="2:8" ht="15">
      <c r="B23" s="1"/>
      <c r="E23" s="1">
        <v>4656558.37</v>
      </c>
      <c r="F23" s="1"/>
      <c r="G23" s="1">
        <v>281811.93</v>
      </c>
      <c r="H23" s="1">
        <v>38047.64</v>
      </c>
    </row>
    <row r="24" spans="5:8" ht="15">
      <c r="E24" s="1">
        <v>90422.61</v>
      </c>
      <c r="G24" s="1">
        <v>45042.85</v>
      </c>
      <c r="H24" s="1">
        <v>288807.14</v>
      </c>
    </row>
    <row r="25" spans="5:9" ht="15">
      <c r="E25" s="1">
        <v>2561598.65</v>
      </c>
      <c r="G25" s="1">
        <f>SUM(G23:G24)</f>
        <v>326854.77999999997</v>
      </c>
      <c r="H25" s="1">
        <f>SUM(H23:H24)</f>
        <v>326854.78</v>
      </c>
      <c r="I25" s="14">
        <f>G25-H25</f>
        <v>0</v>
      </c>
    </row>
    <row r="26" spans="5:8" ht="15">
      <c r="E26" s="1">
        <f>SUM(E23:E25)</f>
        <v>7308579.630000001</v>
      </c>
      <c r="G26" s="1"/>
      <c r="H26" s="1"/>
    </row>
    <row r="27" spans="7:8" ht="15">
      <c r="G27" s="1">
        <v>468388.82</v>
      </c>
      <c r="H27" s="1">
        <v>468388.82</v>
      </c>
    </row>
    <row r="28" spans="7:8" ht="15">
      <c r="G28" s="1">
        <v>354119.51</v>
      </c>
      <c r="H28" s="1">
        <v>354119.51</v>
      </c>
    </row>
    <row r="29" ht="15">
      <c r="G29" s="1">
        <f>SUM(G25:G28)</f>
        <v>1149363.1099999999</v>
      </c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</sheetData>
  <mergeCells count="2">
    <mergeCell ref="A5:H5"/>
    <mergeCell ref="A13:A14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2986-9E97-4DD6-8D4A-5DBE4F07B35D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Lucia Magalhaes</dc:creator>
  <cp:keywords/>
  <dc:description/>
  <cp:lastModifiedBy>Debora Barsanulfo da Silva</cp:lastModifiedBy>
  <cp:lastPrinted>2019-07-03T11:49:58Z</cp:lastPrinted>
  <dcterms:created xsi:type="dcterms:W3CDTF">2017-06-20T14:16:54Z</dcterms:created>
  <dcterms:modified xsi:type="dcterms:W3CDTF">2019-07-03T11:50:16Z</dcterms:modified>
  <cp:category/>
  <cp:version/>
  <cp:contentType/>
  <cp:contentStatus/>
</cp:coreProperties>
</file>